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19440" windowHeight="9855"/>
  </bookViews>
  <sheets>
    <sheet name="0204090" sheetId="1" r:id="rId1"/>
  </sheets>
  <externalReferences>
    <externalReference r:id="rId2"/>
    <externalReference r:id="rId3"/>
    <externalReference r:id="rId4"/>
    <externalReference r:id="rId5"/>
  </externalReferences>
  <definedNames>
    <definedName name="_s">#REF!</definedName>
    <definedName name="_TAB92">#REF!</definedName>
    <definedName name="_TAB93">#REF!</definedName>
    <definedName name="DATEI">#REF!</definedName>
    <definedName name="_xlnm.Database">[1]GEWEDATB!$A$1:$AE$16384</definedName>
    <definedName name="ddddddd">[2]!Such_KjD</definedName>
    <definedName name="DRUCK">#REF!</definedName>
    <definedName name="_xlnm.Print_Area" localSheetId="0">'0204090'!$A$1:$N$123</definedName>
    <definedName name="FETT">#REF!</definedName>
    <definedName name="gewünschte_Monate">#REF!</definedName>
    <definedName name="HERVOL">#REF!</definedName>
    <definedName name="KOPF">#REF!</definedName>
    <definedName name="LH_6_17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>#REF!</definedName>
    <definedName name="MW4W" comment="Berechnung Mittelwert in Monaten mit w Wochen">AVERAGE(#REF!)</definedName>
    <definedName name="MW5W">AVERAGE(#REF!)</definedName>
    <definedName name="NL">#REF!</definedName>
    <definedName name="sdadasrd">#REF!</definedName>
    <definedName name="STRUKTUR">#REF!</definedName>
    <definedName name="Such_KjD">#REF!</definedName>
    <definedName name="Such_M1">#REF!</definedName>
    <definedName name="Such_M2">#REF!</definedName>
    <definedName name="Such_M3">#REF!</definedName>
    <definedName name="Such_M4">#REF!</definedName>
    <definedName name="Such_M5">#REF!</definedName>
    <definedName name="Such_WjD">#REF!</definedName>
    <definedName name="_xlnm.Criteria">#REF!,#REF!,#REF!,#REF!,#REF!,#REF!,#REF!,#REF!,#REF!,#REF!,#REF!,#REF!,#REF!,#REF!,#REF!,#REF!,#REF!,#REF!</definedName>
    <definedName name="Tab107ab">#REF!</definedName>
    <definedName name="VERBAND">#REF!</definedName>
    <definedName name="Ziel_KjD">#REF!</definedName>
    <definedName name="Ziel_M1">#REF!</definedName>
    <definedName name="Ziel_M2">#REF!</definedName>
    <definedName name="Ziel_M3">#REF!</definedName>
    <definedName name="Ziel_M4">#REF!</definedName>
    <definedName name="Ziel_M5">#REF!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7" i="1" l="1"/>
  <c r="L117" i="1"/>
  <c r="K117" i="1"/>
  <c r="J117" i="1"/>
  <c r="I117" i="1"/>
  <c r="H117" i="1"/>
  <c r="G117" i="1"/>
  <c r="F117" i="1"/>
  <c r="E117" i="1"/>
  <c r="D117" i="1"/>
  <c r="C117" i="1"/>
  <c r="B117" i="1"/>
  <c r="N116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N112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N108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N104" i="1"/>
  <c r="N105" i="1" s="1"/>
  <c r="N103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N100" i="1"/>
  <c r="M97" i="1"/>
  <c r="L97" i="1"/>
  <c r="K97" i="1"/>
  <c r="J97" i="1"/>
  <c r="I97" i="1"/>
  <c r="H97" i="1"/>
  <c r="G97" i="1"/>
  <c r="F97" i="1"/>
  <c r="E97" i="1"/>
  <c r="D97" i="1"/>
  <c r="C97" i="1"/>
  <c r="B97" i="1"/>
  <c r="N96" i="1"/>
  <c r="M93" i="1"/>
  <c r="L93" i="1"/>
  <c r="K93" i="1"/>
  <c r="J93" i="1"/>
  <c r="I93" i="1"/>
  <c r="H93" i="1"/>
  <c r="G93" i="1"/>
  <c r="F93" i="1"/>
  <c r="E93" i="1"/>
  <c r="D93" i="1"/>
  <c r="C93" i="1"/>
  <c r="B93" i="1"/>
  <c r="N92" i="1"/>
  <c r="M89" i="1"/>
  <c r="L89" i="1"/>
  <c r="K89" i="1"/>
  <c r="J89" i="1"/>
  <c r="I89" i="1"/>
  <c r="H89" i="1"/>
  <c r="G89" i="1"/>
  <c r="F89" i="1"/>
  <c r="E89" i="1"/>
  <c r="D89" i="1"/>
  <c r="C89" i="1"/>
  <c r="B89" i="1"/>
  <c r="N88" i="1"/>
  <c r="N89" i="1" s="1"/>
  <c r="N87" i="1"/>
  <c r="M85" i="1"/>
  <c r="L85" i="1"/>
  <c r="K85" i="1"/>
  <c r="J85" i="1"/>
  <c r="I85" i="1"/>
  <c r="H85" i="1"/>
  <c r="G85" i="1"/>
  <c r="F85" i="1"/>
  <c r="E85" i="1"/>
  <c r="D85" i="1"/>
  <c r="C85" i="1"/>
  <c r="B85" i="1"/>
  <c r="N84" i="1"/>
  <c r="M81" i="1"/>
  <c r="L81" i="1"/>
  <c r="K81" i="1"/>
  <c r="J81" i="1"/>
  <c r="I81" i="1"/>
  <c r="H81" i="1"/>
  <c r="G81" i="1"/>
  <c r="F81" i="1"/>
  <c r="E81" i="1"/>
  <c r="D81" i="1"/>
  <c r="C81" i="1"/>
  <c r="B81" i="1"/>
  <c r="N80" i="1"/>
  <c r="M77" i="1"/>
  <c r="L77" i="1"/>
  <c r="K77" i="1"/>
  <c r="J77" i="1"/>
  <c r="I77" i="1"/>
  <c r="H77" i="1"/>
  <c r="G77" i="1"/>
  <c r="F77" i="1"/>
  <c r="E77" i="1"/>
  <c r="D77" i="1"/>
  <c r="C77" i="1"/>
  <c r="B77" i="1"/>
  <c r="N76" i="1"/>
  <c r="M73" i="1"/>
  <c r="L73" i="1"/>
  <c r="K73" i="1"/>
  <c r="J73" i="1"/>
  <c r="I73" i="1"/>
  <c r="H73" i="1"/>
  <c r="G73" i="1"/>
  <c r="F73" i="1"/>
  <c r="E73" i="1"/>
  <c r="D73" i="1"/>
  <c r="C73" i="1"/>
  <c r="B73" i="1"/>
  <c r="N72" i="1"/>
  <c r="N71" i="1"/>
  <c r="M69" i="1"/>
  <c r="L69" i="1"/>
  <c r="K69" i="1"/>
  <c r="J69" i="1"/>
  <c r="I69" i="1"/>
  <c r="H69" i="1"/>
  <c r="G69" i="1"/>
  <c r="F69" i="1"/>
  <c r="E69" i="1"/>
  <c r="D69" i="1"/>
  <c r="C69" i="1"/>
  <c r="B69" i="1"/>
  <c r="N68" i="1"/>
  <c r="M65" i="1"/>
  <c r="L65" i="1"/>
  <c r="K65" i="1"/>
  <c r="J65" i="1"/>
  <c r="I65" i="1"/>
  <c r="H65" i="1"/>
  <c r="G65" i="1"/>
  <c r="F65" i="1"/>
  <c r="E65" i="1"/>
  <c r="D65" i="1"/>
  <c r="C65" i="1"/>
  <c r="B65" i="1"/>
  <c r="N64" i="1"/>
  <c r="M61" i="1"/>
  <c r="L61" i="1"/>
  <c r="K61" i="1"/>
  <c r="J61" i="1"/>
  <c r="I61" i="1"/>
  <c r="H61" i="1"/>
  <c r="G61" i="1"/>
  <c r="F61" i="1"/>
  <c r="E61" i="1"/>
  <c r="D61" i="1"/>
  <c r="C61" i="1"/>
  <c r="B61" i="1"/>
  <c r="N60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N55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M49" i="1"/>
  <c r="L49" i="1"/>
  <c r="K49" i="1"/>
  <c r="J49" i="1"/>
  <c r="I49" i="1"/>
  <c r="H49" i="1"/>
  <c r="G49" i="1"/>
  <c r="F49" i="1"/>
  <c r="E49" i="1"/>
  <c r="D49" i="1"/>
  <c r="C49" i="1"/>
  <c r="B49" i="1"/>
  <c r="N48" i="1"/>
  <c r="M45" i="1"/>
  <c r="L45" i="1"/>
  <c r="K45" i="1"/>
  <c r="J45" i="1"/>
  <c r="I45" i="1"/>
  <c r="H45" i="1"/>
  <c r="G45" i="1"/>
  <c r="F45" i="1"/>
  <c r="E45" i="1"/>
  <c r="D45" i="1"/>
  <c r="C45" i="1"/>
  <c r="B45" i="1"/>
  <c r="N44" i="1"/>
  <c r="M41" i="1"/>
  <c r="L41" i="1"/>
  <c r="K41" i="1"/>
  <c r="J41" i="1"/>
  <c r="I41" i="1"/>
  <c r="H41" i="1"/>
  <c r="G41" i="1"/>
  <c r="F41" i="1"/>
  <c r="E41" i="1"/>
  <c r="D41" i="1"/>
  <c r="C41" i="1"/>
  <c r="B41" i="1"/>
  <c r="N40" i="1"/>
  <c r="N41" i="1" s="1"/>
  <c r="N39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N23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9" i="1"/>
  <c r="L9" i="1"/>
  <c r="K9" i="1"/>
  <c r="J9" i="1"/>
  <c r="I9" i="1"/>
  <c r="H9" i="1"/>
  <c r="G9" i="1"/>
  <c r="F9" i="1"/>
  <c r="E9" i="1"/>
  <c r="D9" i="1"/>
  <c r="C9" i="1"/>
  <c r="B9" i="1"/>
  <c r="N8" i="1"/>
  <c r="N7" i="1"/>
  <c r="P1" i="1"/>
  <c r="N107" i="1" s="1"/>
  <c r="N57" i="1" l="1"/>
  <c r="N9" i="1"/>
  <c r="N73" i="1"/>
  <c r="N25" i="1"/>
  <c r="N109" i="1"/>
  <c r="N19" i="1"/>
  <c r="N21" i="1" s="1"/>
  <c r="N35" i="1"/>
  <c r="N37" i="1" s="1"/>
  <c r="N51" i="1"/>
  <c r="N53" i="1" s="1"/>
  <c r="N67" i="1"/>
  <c r="N69" i="1" s="1"/>
  <c r="N83" i="1"/>
  <c r="N85" i="1" s="1"/>
  <c r="N99" i="1"/>
  <c r="N101" i="1" s="1"/>
  <c r="N115" i="1"/>
  <c r="N117" i="1" s="1"/>
  <c r="P2" i="1"/>
  <c r="N5" i="1" s="1"/>
  <c r="N15" i="1"/>
  <c r="N17" i="1" s="1"/>
  <c r="N31" i="1"/>
  <c r="N33" i="1" s="1"/>
  <c r="N47" i="1"/>
  <c r="N49" i="1" s="1"/>
  <c r="N63" i="1"/>
  <c r="N65" i="1" s="1"/>
  <c r="N79" i="1"/>
  <c r="N81" i="1" s="1"/>
  <c r="N95" i="1"/>
  <c r="N97" i="1" s="1"/>
  <c r="N111" i="1"/>
  <c r="N113" i="1" s="1"/>
  <c r="N11" i="1"/>
  <c r="N13" i="1" s="1"/>
  <c r="N27" i="1"/>
  <c r="N29" i="1" s="1"/>
  <c r="N43" i="1"/>
  <c r="N45" i="1" s="1"/>
  <c r="N59" i="1"/>
  <c r="N61" i="1" s="1"/>
  <c r="N75" i="1"/>
  <c r="N77" i="1" s="1"/>
  <c r="N91" i="1"/>
  <c r="N93" i="1" s="1"/>
</calcChain>
</file>

<file path=xl/sharedStrings.xml><?xml version="1.0" encoding="utf-8"?>
<sst xmlns="http://schemas.openxmlformats.org/spreadsheetml/2006/main" count="146" uniqueCount="65">
  <si>
    <t xml:space="preserve"> Herstellung von ausgewählten Milcherzeugnissen nach Monaten in Deutschland</t>
  </si>
  <si>
    <t>Jan - Jan</t>
  </si>
  <si>
    <t>Angaben in Tonnen</t>
  </si>
  <si>
    <t>Jan - Feb</t>
  </si>
  <si>
    <t>Tabellennummer: 0204090</t>
  </si>
  <si>
    <t>Jan - Mär</t>
  </si>
  <si>
    <t>Stand: 08.02.2024</t>
  </si>
  <si>
    <t>Jan - Apr</t>
  </si>
  <si>
    <t>Monat/Zeitraum</t>
  </si>
  <si>
    <t>Jan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</si>
  <si>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</si>
  <si>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</si>
  <si>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</si>
  <si>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</si>
  <si>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</si>
  <si>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</si>
  <si>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</si>
  <si>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</si>
  <si>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</si>
  <si>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</si>
  <si>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Jan - Mai</t>
  </si>
  <si>
    <r>
      <t>Konsummilch</t>
    </r>
    <r>
      <rPr>
        <b/>
        <vertAlign val="superscript"/>
        <sz val="10"/>
        <rFont val="BundesSans Office"/>
        <family val="2"/>
      </rPr>
      <t>1</t>
    </r>
    <r>
      <rPr>
        <b/>
        <sz val="10"/>
        <rFont val="BundesSans Office"/>
        <family val="2"/>
      </rPr>
      <t xml:space="preserve"> </t>
    </r>
  </si>
  <si>
    <t>Jan - Jun</t>
  </si>
  <si>
    <t>Jahr 2022</t>
  </si>
  <si>
    <t>Jan - Jul</t>
  </si>
  <si>
    <t>Jahr 2023</t>
  </si>
  <si>
    <t>Jan - Aug</t>
  </si>
  <si>
    <t>Geg. Vorj. in %</t>
  </si>
  <si>
    <t>Jan - Sep</t>
  </si>
  <si>
    <t>Buttermilcherzeugnisse</t>
  </si>
  <si>
    <t>Jan - Okt</t>
  </si>
  <si>
    <t>Jan - Nov</t>
  </si>
  <si>
    <t>Jan - Dez</t>
  </si>
  <si>
    <t>Sauermilchkäse</t>
  </si>
  <si>
    <t>Sauermilch- und Kefirerzeugnisse</t>
  </si>
  <si>
    <t>Joghurterzeugnisse</t>
  </si>
  <si>
    <t>Milch- und Molkenmischerzeugnisse und -getränke insgesamt</t>
  </si>
  <si>
    <t>davon aus: Sauermilch, Kefir, Joghurt und sonstigen Milchmischerzeugnissen</t>
  </si>
  <si>
    <t>Sahneerzeugnisse</t>
  </si>
  <si>
    <t>Kondensmilcherzeugnisse</t>
  </si>
  <si>
    <t>TROCKENMILCHERZEUGNISSE insgesamt</t>
  </si>
  <si>
    <t>darunter: Sahne-, Vollmilch- und teilentrahmtes Milchpulver</t>
  </si>
  <si>
    <t>darunter: Magermilchpulver</t>
  </si>
  <si>
    <t>darunter: Buttermilchpulver</t>
  </si>
  <si>
    <r>
      <t xml:space="preserve">darunter: Sonstige Milcherzeugnisse in Pulverform </t>
    </r>
    <r>
      <rPr>
        <sz val="10"/>
        <rFont val="BundesSans Office"/>
        <family val="2"/>
      </rPr>
      <t>(mit und ohne Zusätze)</t>
    </r>
  </si>
  <si>
    <t>Molkenpulver</t>
  </si>
  <si>
    <t>Sauermilchquarkerzeugnisse</t>
  </si>
  <si>
    <r>
      <t>Butter</t>
    </r>
    <r>
      <rPr>
        <b/>
        <vertAlign val="superscript"/>
        <sz val="10"/>
        <rFont val="BundesSans Office"/>
        <family val="2"/>
      </rPr>
      <t>2</t>
    </r>
  </si>
  <si>
    <t>Mischfette</t>
  </si>
  <si>
    <t>Hartkäse</t>
  </si>
  <si>
    <t>Schnittkäse</t>
  </si>
  <si>
    <t>Halbfester Schnittkäse</t>
  </si>
  <si>
    <t>Weichkäse</t>
  </si>
  <si>
    <t>Pasta Filata Käse</t>
  </si>
  <si>
    <r>
      <t>Frischkäse</t>
    </r>
    <r>
      <rPr>
        <b/>
        <vertAlign val="superscript"/>
        <sz val="10"/>
        <rFont val="BundesSans Office"/>
        <family val="2"/>
      </rPr>
      <t>3</t>
    </r>
  </si>
  <si>
    <t>Koch- und Molkenkäse</t>
  </si>
  <si>
    <t>Schmelzkäse und -zubereitungen</t>
  </si>
  <si>
    <t>KÄSE insgesamt</t>
  </si>
  <si>
    <t>KÄSE (ohne Schmelzkäse und Schmelzkäsezubereitungen)</t>
  </si>
  <si>
    <t>Die veröffentlichten Werte beruhen auf den übermittelten Angaben der meldepflichtigen Betriebe an die BLE. Da nach Ablauf der Meldefrist noch nicht alle Meldungen der Wirtschaftsbeteiligten</t>
  </si>
  <si>
    <t xml:space="preserve"> vollständig und korrekt vorliegen,  geben die vorläufigen Daten für das Kalenderjahr 2023 die tatsächlichen Marktgegebenheiten möglicherweise nicht richtig wieder. </t>
  </si>
  <si>
    <r>
      <rPr>
        <vertAlign val="superscript"/>
        <sz val="9"/>
        <rFont val="BundesSans Office"/>
        <family val="2"/>
      </rPr>
      <t>1</t>
    </r>
    <r>
      <rPr>
        <sz val="9"/>
        <rFont val="BundesSans Office"/>
        <family val="2"/>
      </rPr>
      <t xml:space="preserve"> Ohne Konsummilch in Gebinden größer als 2 kg.</t>
    </r>
  </si>
  <si>
    <r>
      <rPr>
        <vertAlign val="superscript"/>
        <sz val="9"/>
        <rFont val="BundesSans Office"/>
        <family val="2"/>
      </rPr>
      <t xml:space="preserve">2 </t>
    </r>
    <r>
      <rPr>
        <sz val="9"/>
        <rFont val="BundesSans Office"/>
        <family val="2"/>
      </rPr>
      <t>Einschließlich Milchfett- und Milchstreichfetterzeugnisse in Butteräquivalent.</t>
    </r>
  </si>
  <si>
    <r>
      <rPr>
        <vertAlign val="superscript"/>
        <sz val="9"/>
        <rFont val="BundesSans Office"/>
        <family val="2"/>
      </rPr>
      <t>3</t>
    </r>
    <r>
      <rPr>
        <sz val="9"/>
        <rFont val="BundesSans Office"/>
        <family val="2"/>
      </rPr>
      <t xml:space="preserve"> Ohne Einkauf von Frischkäse, der in einer anderen Molkerei hergestellt wurde.</t>
    </r>
  </si>
  <si>
    <t>Quelle: BLE (415)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</si>
</sst>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"/>
    <numFmt numFmtId="165" formatCode="\+0.0_);\-0.0_)"/>
    <numFmt numFmtId="166" formatCode="###\ ###\ ##0"/>
    <numFmt numFmtId="167" formatCode="[Blue]\+0.0_);[Red]\-0.0_)"/>
  </numFmts>
  <fonts count="18">
    <font>
      <sz val="11"/>
      <color theme="1"/>
      <name val="Calibri"/>
      <family val="2"/>
      <scheme val="minor"/>
    </font>
    <font>
      <sz val="10"/>
      <name val="Univers (WN)"/>
    </font>
    <font>
      <b/>
      <sz val="14"/>
      <name val="BundesSans Office"/>
      <family val="2"/>
    </font>
    <font>
      <sz val="10"/>
      <color rgb="FFFF0000"/>
      <name val="BundesSans Office"/>
      <family val="2"/>
    </font>
    <font>
      <sz val="10"/>
      <name val="Arial"/>
      <family val="2"/>
    </font>
    <font>
      <sz val="10"/>
      <color theme="0"/>
      <name val="BundesSans Office"/>
      <family val="2"/>
    </font>
    <font>
      <sz val="10"/>
      <name val="BundesSans Office"/>
      <family val="2"/>
    </font>
    <font>
      <b/>
      <sz val="10"/>
      <name val="BundesSans Office"/>
      <family val="2"/>
    </font>
    <font>
      <b/>
      <sz val="8"/>
      <color rgb="FFFF0000"/>
      <name val="BundesSans Office"/>
      <family val="2"/>
    </font>
    <font>
      <b/>
      <vertAlign val="superscript"/>
      <sz val="10"/>
      <name val="BundesSans Office"/>
      <family val="2"/>
    </font>
    <font>
      <b/>
      <sz val="10"/>
      <color rgb="FFFF0000"/>
      <name val="BundesSans Office"/>
      <family val="2"/>
    </font>
    <font>
      <i/>
      <sz val="9"/>
      <name val="BundesSans Office"/>
      <family val="2"/>
    </font>
    <font>
      <i/>
      <sz val="9"/>
      <color rgb="FFFF0000"/>
      <name val="BundesSans Office"/>
      <family val="2"/>
    </font>
    <font>
      <i/>
      <sz val="9"/>
      <color theme="0"/>
      <name val="BundesSans Office"/>
      <family val="2"/>
    </font>
    <font>
      <sz val="9"/>
      <name val="BundesSans Office"/>
      <family val="2"/>
    </font>
    <font>
      <vertAlign val="superscript"/>
      <sz val="9"/>
      <name val="BundesSans Office"/>
      <family val="2"/>
    </font>
    <font>
      <sz val="8"/>
      <name val="BundesSans Office"/>
      <family val="2"/>
    </font>
    <font>
      <b/>
      <sz val="16"/>
      <name val="BundesSans Office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2" fillId="0" borderId="0" xfId="1" applyFont="1" applyFill="1" applyAlignment="1">
      <alignment horizontal="centerContinuous"/>
    </xf>
    <xf numFmtId="14" fontId="2" fillId="0" borderId="0" xfId="1" applyNumberFormat="1" applyFont="1" applyFill="1" applyAlignment="1">
      <alignment horizontal="centerContinuous"/>
    </xf>
    <xf numFmtId="0" fontId="3" fillId="0" borderId="0" xfId="1" applyFont="1" applyFill="1"/>
    <xf numFmtId="0" fontId="5" fillId="0" borderId="0" xfId="2" applyFont="1"/>
    <xf numFmtId="0" fontId="6" fillId="0" borderId="0" xfId="1" applyFont="1" applyFill="1"/>
    <xf numFmtId="0" fontId="6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centerContinuous" vertical="center"/>
    </xf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Fill="1" applyBorder="1"/>
    <xf numFmtId="0" fontId="5" fillId="0" borderId="0" xfId="3" applyFont="1"/>
    <xf numFmtId="1" fontId="7" fillId="0" borderId="3" xfId="1" applyNumberFormat="1" applyFont="1" applyFill="1" applyBorder="1" applyAlignment="1">
      <alignment horizontal="centerContinuous" vertical="center"/>
    </xf>
    <xf numFmtId="165" fontId="6" fillId="0" borderId="0" xfId="1" applyNumberFormat="1" applyFont="1" applyFill="1" applyBorder="1" applyAlignment="1">
      <alignment horizontal="centerContinuous" vertical="center"/>
    </xf>
    <xf numFmtId="1" fontId="7" fillId="0" borderId="0" xfId="1" applyNumberFormat="1" applyFont="1" applyFill="1" applyBorder="1" applyAlignment="1">
      <alignment horizontal="centerContinuous" vertical="center"/>
    </xf>
    <xf numFmtId="1" fontId="7" fillId="0" borderId="4" xfId="1" applyNumberFormat="1" applyFont="1" applyFill="1" applyBorder="1" applyAlignment="1">
      <alignment horizontal="centerContinuous" vertical="center"/>
    </xf>
    <xf numFmtId="0" fontId="10" fillId="0" borderId="0" xfId="1" applyFont="1" applyFill="1" applyBorder="1" applyAlignment="1">
      <alignment horizontal="center"/>
    </xf>
    <xf numFmtId="165" fontId="3" fillId="0" borderId="0" xfId="1" applyNumberFormat="1" applyFont="1" applyFill="1"/>
    <xf numFmtId="165" fontId="6" fillId="0" borderId="0" xfId="1" applyNumberFormat="1" applyFont="1" applyFill="1"/>
    <xf numFmtId="0" fontId="6" fillId="0" borderId="3" xfId="1" applyFont="1" applyFill="1" applyBorder="1" applyAlignment="1">
      <alignment horizontal="left"/>
    </xf>
    <xf numFmtId="166" fontId="6" fillId="0" borderId="0" xfId="1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left"/>
    </xf>
    <xf numFmtId="166" fontId="7" fillId="0" borderId="0" xfId="1" applyNumberFormat="1" applyFont="1" applyFill="1" applyBorder="1" applyAlignment="1">
      <alignment horizontal="center"/>
    </xf>
    <xf numFmtId="166" fontId="7" fillId="0" borderId="4" xfId="1" applyNumberFormat="1" applyFont="1" applyFill="1" applyBorder="1" applyAlignment="1">
      <alignment horizontal="center"/>
    </xf>
    <xf numFmtId="0" fontId="11" fillId="0" borderId="3" xfId="1" applyFont="1" applyFill="1" applyBorder="1"/>
    <xf numFmtId="167" fontId="11" fillId="0" borderId="0" xfId="1" applyNumberFormat="1" applyFont="1" applyFill="1" applyBorder="1" applyAlignment="1">
      <alignment horizontal="center"/>
    </xf>
    <xf numFmtId="167" fontId="11" fillId="0" borderId="4" xfId="1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>
      <alignment horizontal="center"/>
    </xf>
    <xf numFmtId="0" fontId="5" fillId="0" borderId="0" xfId="3" applyFont="1" applyBorder="1"/>
    <xf numFmtId="165" fontId="3" fillId="0" borderId="0" xfId="1" applyNumberFormat="1" applyFont="1" applyFill="1" applyBorder="1"/>
    <xf numFmtId="0" fontId="3" fillId="0" borderId="0" xfId="1" applyFont="1" applyFill="1" applyBorder="1"/>
    <xf numFmtId="167" fontId="13" fillId="0" borderId="0" xfId="1" applyNumberFormat="1" applyFont="1" applyFill="1" applyBorder="1" applyAlignment="1">
      <alignment horizontal="center"/>
    </xf>
    <xf numFmtId="0" fontId="10" fillId="0" borderId="0" xfId="1" applyFont="1" applyFill="1" applyBorder="1"/>
    <xf numFmtId="165" fontId="5" fillId="0" borderId="0" xfId="1" applyNumberFormat="1" applyFont="1" applyFill="1"/>
    <xf numFmtId="0" fontId="5" fillId="0" borderId="0" xfId="1" applyFont="1" applyFill="1"/>
    <xf numFmtId="0" fontId="10" fillId="0" borderId="0" xfId="1" applyFont="1" applyFill="1" applyBorder="1" applyAlignment="1">
      <alignment vertical="top"/>
    </xf>
    <xf numFmtId="165" fontId="10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center"/>
    </xf>
    <xf numFmtId="0" fontId="11" fillId="0" borderId="5" xfId="1" applyFont="1" applyFill="1" applyBorder="1"/>
    <xf numFmtId="167" fontId="11" fillId="0" borderId="6" xfId="1" applyNumberFormat="1" applyFont="1" applyFill="1" applyBorder="1" applyAlignment="1">
      <alignment horizontal="center"/>
    </xf>
    <xf numFmtId="167" fontId="11" fillId="0" borderId="7" xfId="1" applyNumberFormat="1" applyFont="1" applyFill="1" applyBorder="1" applyAlignment="1">
      <alignment horizontal="center"/>
    </xf>
    <xf numFmtId="0" fontId="14" fillId="0" borderId="0" xfId="1" applyNumberFormat="1" applyFont="1" applyBorder="1" applyAlignment="1">
      <alignment vertical="center"/>
    </xf>
    <xf numFmtId="0" fontId="14" fillId="0" borderId="0" xfId="1" applyFont="1" applyFill="1"/>
    <xf numFmtId="0" fontId="7" fillId="0" borderId="0" xfId="1" applyFont="1" applyFill="1"/>
    <xf numFmtId="0" fontId="14" fillId="0" borderId="0" xfId="1" applyFont="1" applyFill="1" applyAlignment="1">
      <alignment horizontal="left"/>
    </xf>
    <xf numFmtId="0" fontId="14" fillId="0" borderId="0" xfId="1" applyFont="1" applyFill="1" applyAlignment="1">
      <alignment horizontal="right"/>
    </xf>
    <xf numFmtId="0" fontId="16" fillId="0" borderId="0" xfId="1" applyFont="1" applyFill="1"/>
    <xf numFmtId="165" fontId="16" fillId="0" borderId="0" xfId="1" applyNumberFormat="1" applyFont="1" applyFill="1"/>
    <xf numFmtId="167" fontId="11" fillId="0" borderId="0" xfId="1" applyNumberFormat="1" applyFont="1" applyFill="1" applyAlignment="1">
      <alignment horizontal="center"/>
    </xf>
    <xf numFmtId="0" fontId="14" fillId="0" borderId="0" xfId="1" applyNumberFormat="1" applyFont="1" applyAlignment="1">
      <alignment vertical="center"/>
    </xf>
    <xf numFmtId="0" fontId="17" fillId="0" borderId="0" xfId="1" applyFont="1" applyFill="1" applyAlignment="1">
      <alignment horizontal="centerContinuous"/>
    </xf>
  </cellXfs>
  <cellStyles count="4">
    <cellStyle name="Standard" xfId="0" builtinId="0"/>
    <cellStyle name="Standard 2" xfId="3"/>
    <cellStyle name="Standard 2 3" xfId="1"/>
    <cellStyle name="Standard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6173" cy="815487"/>
    <xdr:pic>
      <xdr:nvPicPr>
        <xdr:cNvPr id="2" name="Grafik 4" descr="Bundesadler mit dem Schriftzug Bundesminisiterium für Ernährung und Landwirtschaft." title="Logo Bundesministerium für Ernährung und Landwirtschaf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6173" cy="815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345069</xdr:colOff>
      <xdr:row>0</xdr:row>
      <xdr:rowOff>0</xdr:rowOff>
    </xdr:from>
    <xdr:ext cx="1642503" cy="794785"/>
    <xdr:pic>
      <xdr:nvPicPr>
        <xdr:cNvPr id="3" name="Grafik 2" descr="Bundesadler mit Schriftzug Bundesanstalt für Landwirtschaft und Ernährung" title="Logo: Bundesanstalt für Landwirtschaft und Ernähru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3294" y="0"/>
          <a:ext cx="1642503" cy="794785"/>
        </a:xfrm>
        <a:prstGeom prst="rect">
          <a:avLst/>
        </a:prstGeom>
      </xdr:spPr>
    </xdr:pic>
    <xdr:clientData/>
  </xdr:oneCellAnchor>
  <xdr:oneCellAnchor>
    <xdr:from>
      <xdr:col>4</xdr:col>
      <xdr:colOff>65211</xdr:colOff>
      <xdr:row>0</xdr:row>
      <xdr:rowOff>0</xdr:rowOff>
    </xdr:from>
    <xdr:ext cx="1670659" cy="504000"/>
    <xdr:pic>
      <xdr:nvPicPr>
        <xdr:cNvPr id="4" name="Grafik 3" descr="Zierbild mit Schriftzug: Bundesinformationszentrum Landwirtschaft." title="Logo: Bundesinformationszentrum Landwirtschaft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9386" y="0"/>
          <a:ext cx="1670659" cy="504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.ble.de\Referate2019\Referat%20414\60%20Monatsbericht\10%20Monate%202024\02\formatExcel\formatExcel\einzelne%20Tabellen\02012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26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E03A"/>
    <pageSetUpPr fitToPage="1"/>
  </sheetPr>
  <dimension ref="A1:T132"/>
  <sheetViews>
    <sheetView showGridLines="0" showZeros="0" tabSelected="1" zoomScale="115" zoomScaleNormal="115" workbookViewId="0"/>
  </sheetViews>
  <sheetFormatPr baseColWidth="10" defaultColWidth="11.42578125" defaultRowHeight="16.5"/>
  <cols>
    <col min="1" max="1" width="15.5703125" style="5" customWidth="1"/>
    <col min="2" max="13" width="9.42578125" style="5" customWidth="1"/>
    <col min="14" max="14" width="9.42578125" style="46" customWidth="1"/>
    <col min="15" max="15" width="9.7109375" style="3" customWidth="1"/>
    <col min="16" max="17" width="11.42578125" style="4"/>
    <col min="18" max="18" width="22.28515625" style="4" customWidth="1"/>
    <col min="19" max="20" width="11.42578125" style="3"/>
    <col min="21" max="16384" width="11.42578125" style="5"/>
  </cols>
  <sheetData>
    <row r="1" spans="1:20" ht="82.5" customHeight="1">
      <c r="A1" s="5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P1" s="4">
        <f>COUNT(B8:M8)</f>
        <v>12</v>
      </c>
      <c r="Q1" s="4">
        <v>1</v>
      </c>
      <c r="R1" s="4" t="s">
        <v>1</v>
      </c>
    </row>
    <row r="2" spans="1:20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P2" s="4" t="str">
        <f>VLOOKUP(P1,Q:R,2,FALSE)</f>
        <v>Jan - Dez</v>
      </c>
      <c r="Q2" s="4">
        <v>2</v>
      </c>
      <c r="R2" s="4" t="s">
        <v>3</v>
      </c>
    </row>
    <row r="3" spans="1:20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4">
        <v>3</v>
      </c>
      <c r="R3" s="4" t="s">
        <v>5</v>
      </c>
    </row>
    <row r="4" spans="1:20">
      <c r="A4" s="6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Q4" s="4">
        <v>4</v>
      </c>
      <c r="R4" s="4" t="s">
        <v>7</v>
      </c>
    </row>
    <row r="5" spans="1:20" ht="20.25" customHeight="1">
      <c r="A5" s="8" t="s">
        <v>8</v>
      </c>
      <c r="B5" s="9" t="s">
        <v>9</v>
      </c>
      <c r="C5" s="10">
        <v>0.31875000000000003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11" t="str">
        <f>P2</f>
        <v>Jan - Dez</v>
      </c>
      <c r="O5" s="12"/>
      <c r="P5" s="13"/>
      <c r="Q5" s="13">
        <v>5</v>
      </c>
      <c r="R5" s="13" t="s">
        <v>20</v>
      </c>
    </row>
    <row r="6" spans="1:20" s="20" customFormat="1" ht="18.75" customHeight="1">
      <c r="A6" s="14" t="s">
        <v>21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8"/>
      <c r="P6" s="13"/>
      <c r="Q6" s="13">
        <v>6</v>
      </c>
      <c r="R6" s="13" t="s">
        <v>22</v>
      </c>
      <c r="S6" s="19"/>
      <c r="T6" s="19"/>
    </row>
    <row r="7" spans="1:20" s="20" customFormat="1">
      <c r="A7" s="21" t="s">
        <v>23</v>
      </c>
      <c r="B7" s="22">
        <v>332001.78700000001</v>
      </c>
      <c r="C7" s="22">
        <v>325451.77100000001</v>
      </c>
      <c r="D7" s="22">
        <v>387283.40600000002</v>
      </c>
      <c r="E7" s="22">
        <v>340948.31599999999</v>
      </c>
      <c r="F7" s="22">
        <v>333684.93599999999</v>
      </c>
      <c r="G7" s="22">
        <v>333744.565</v>
      </c>
      <c r="H7" s="22">
        <v>326940.63299999997</v>
      </c>
      <c r="I7" s="22">
        <v>341656.717</v>
      </c>
      <c r="J7" s="22">
        <v>341861.30599999998</v>
      </c>
      <c r="K7" s="22">
        <v>343428.19</v>
      </c>
      <c r="L7" s="22">
        <v>352293.06699999998</v>
      </c>
      <c r="M7" s="22">
        <v>343465.63799999998</v>
      </c>
      <c r="N7" s="23">
        <f>SUM(B7:INDEX(B7:M7,$P$1))</f>
        <v>4102760.3319999995</v>
      </c>
      <c r="O7" s="19"/>
      <c r="P7" s="13"/>
      <c r="Q7" s="13">
        <v>7</v>
      </c>
      <c r="R7" s="13" t="s">
        <v>24</v>
      </c>
      <c r="S7" s="19"/>
      <c r="T7" s="19"/>
    </row>
    <row r="8" spans="1:20" s="20" customFormat="1">
      <c r="A8" s="24" t="s">
        <v>25</v>
      </c>
      <c r="B8" s="25">
        <v>333199.95299999998</v>
      </c>
      <c r="C8" s="25">
        <v>326309.98100000003</v>
      </c>
      <c r="D8" s="25">
        <v>362072.38699999999</v>
      </c>
      <c r="E8" s="25">
        <v>321197.59299999999</v>
      </c>
      <c r="F8" s="25">
        <v>347976.701</v>
      </c>
      <c r="G8" s="25">
        <v>329624.15299999999</v>
      </c>
      <c r="H8" s="25">
        <v>321912.04300000001</v>
      </c>
      <c r="I8" s="25">
        <v>330492.08899999998</v>
      </c>
      <c r="J8" s="25">
        <v>328452.55200000003</v>
      </c>
      <c r="K8" s="25">
        <v>354706.42800000001</v>
      </c>
      <c r="L8" s="25">
        <v>346410.50699999998</v>
      </c>
      <c r="M8" s="25">
        <v>329510.07199999999</v>
      </c>
      <c r="N8" s="26">
        <f>SUM(B8:M8)</f>
        <v>4031864.4590000003</v>
      </c>
      <c r="O8" s="19"/>
      <c r="P8" s="13"/>
      <c r="Q8" s="13">
        <v>8</v>
      </c>
      <c r="R8" s="13" t="s">
        <v>26</v>
      </c>
      <c r="S8" s="19"/>
      <c r="T8" s="19"/>
    </row>
    <row r="9" spans="1:20">
      <c r="A9" s="27" t="s">
        <v>27</v>
      </c>
      <c r="B9" s="28">
        <f>((B8-B7)/B7)*100</f>
        <v>0.36089143098496884</v>
      </c>
      <c r="C9" s="28">
        <f t="shared" ref="C9:M9" si="0">((C8-C7)/C7)*100</f>
        <v>0.26369805804498786</v>
      </c>
      <c r="D9" s="28">
        <f t="shared" si="0"/>
        <v>-6.5097080353605525</v>
      </c>
      <c r="E9" s="28">
        <f t="shared" si="0"/>
        <v>-5.7928788831442706</v>
      </c>
      <c r="F9" s="28">
        <f t="shared" si="0"/>
        <v>4.2830117449473395</v>
      </c>
      <c r="G9" s="28">
        <f t="shared" si="0"/>
        <v>-1.234600479561371</v>
      </c>
      <c r="H9" s="28">
        <f t="shared" si="0"/>
        <v>-1.5380743451365275</v>
      </c>
      <c r="I9" s="28">
        <f t="shared" si="0"/>
        <v>-3.2677911612667128</v>
      </c>
      <c r="J9" s="28">
        <f t="shared" si="0"/>
        <v>-3.9222789372951024</v>
      </c>
      <c r="K9" s="28">
        <f t="shared" si="0"/>
        <v>3.2840163761745975</v>
      </c>
      <c r="L9" s="28">
        <f t="shared" si="0"/>
        <v>-1.6697915886037</v>
      </c>
      <c r="M9" s="28">
        <f t="shared" si="0"/>
        <v>-4.0631622078014082</v>
      </c>
      <c r="N9" s="29">
        <f>((N8-N7)/N7)*100</f>
        <v>-1.728004252333188</v>
      </c>
      <c r="O9" s="30"/>
      <c r="P9" s="31"/>
      <c r="Q9" s="13">
        <v>9</v>
      </c>
      <c r="R9" s="13" t="s">
        <v>28</v>
      </c>
    </row>
    <row r="10" spans="1:20" s="20" customFormat="1">
      <c r="A10" s="14" t="s">
        <v>29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32"/>
      <c r="P10" s="13"/>
      <c r="Q10" s="13">
        <v>10</v>
      </c>
      <c r="R10" s="13" t="s">
        <v>30</v>
      </c>
      <c r="S10" s="19"/>
      <c r="T10" s="19"/>
    </row>
    <row r="11" spans="1:20" s="20" customFormat="1">
      <c r="A11" s="21" t="s">
        <v>23</v>
      </c>
      <c r="B11" s="22">
        <v>6926.6170000000002</v>
      </c>
      <c r="C11" s="22">
        <v>7082.1869999999999</v>
      </c>
      <c r="D11" s="22">
        <v>7486.3190000000004</v>
      </c>
      <c r="E11" s="22">
        <v>7809.44</v>
      </c>
      <c r="F11" s="22">
        <v>8800.8160000000007</v>
      </c>
      <c r="G11" s="22">
        <v>8493.5589999999993</v>
      </c>
      <c r="H11" s="22">
        <v>9423.9869999999992</v>
      </c>
      <c r="I11" s="22">
        <v>9717.5789999999997</v>
      </c>
      <c r="J11" s="22">
        <v>7301.7629999999999</v>
      </c>
      <c r="K11" s="22">
        <v>6485.5910000000003</v>
      </c>
      <c r="L11" s="22">
        <v>6160.8289999999997</v>
      </c>
      <c r="M11" s="22">
        <v>6640.9470000000001</v>
      </c>
      <c r="N11" s="23">
        <f>SUM(B11:INDEX(B11:M11,$P$1))</f>
        <v>92329.634000000005</v>
      </c>
      <c r="O11" s="32"/>
      <c r="P11" s="13"/>
      <c r="Q11" s="13">
        <v>11</v>
      </c>
      <c r="R11" s="13" t="s">
        <v>31</v>
      </c>
      <c r="S11" s="19"/>
      <c r="T11" s="19"/>
    </row>
    <row r="12" spans="1:20" s="20" customFormat="1">
      <c r="A12" s="24" t="s">
        <v>25</v>
      </c>
      <c r="B12" s="25">
        <v>6391.6880000000001</v>
      </c>
      <c r="C12" s="25">
        <v>6279.4189999999999</v>
      </c>
      <c r="D12" s="25">
        <v>7363.6260000000002</v>
      </c>
      <c r="E12" s="25">
        <v>6677.9129999999996</v>
      </c>
      <c r="F12" s="25">
        <v>7369.5540000000001</v>
      </c>
      <c r="G12" s="25">
        <v>9103.5360000000001</v>
      </c>
      <c r="H12" s="25">
        <v>9380.768</v>
      </c>
      <c r="I12" s="25">
        <v>7634.8069999999998</v>
      </c>
      <c r="J12" s="25">
        <v>7388.1970000000001</v>
      </c>
      <c r="K12" s="25">
        <v>6526.4080000000004</v>
      </c>
      <c r="L12" s="25">
        <v>6165.22</v>
      </c>
      <c r="M12" s="25">
        <v>5467.8869999999997</v>
      </c>
      <c r="N12" s="26">
        <f>SUM(B12:M12)</f>
        <v>85749.023000000001</v>
      </c>
      <c r="O12" s="32"/>
      <c r="P12" s="13"/>
      <c r="Q12" s="13">
        <v>12</v>
      </c>
      <c r="R12" s="13" t="s">
        <v>32</v>
      </c>
      <c r="S12" s="19"/>
      <c r="T12" s="19"/>
    </row>
    <row r="13" spans="1:20" s="20" customFormat="1">
      <c r="A13" s="27" t="s">
        <v>27</v>
      </c>
      <c r="B13" s="28">
        <f>((B12-B11)/B11)*100</f>
        <v>-7.7228032097054031</v>
      </c>
      <c r="C13" s="28">
        <f t="shared" ref="C13:M13" si="1">((C12-C11)/C11)*100</f>
        <v>-11.3350297019833</v>
      </c>
      <c r="D13" s="28">
        <f t="shared" si="1"/>
        <v>-1.6388962319131766</v>
      </c>
      <c r="E13" s="28">
        <f t="shared" si="1"/>
        <v>-14.489220737978654</v>
      </c>
      <c r="F13" s="28">
        <f t="shared" si="1"/>
        <v>-16.262832900949189</v>
      </c>
      <c r="G13" s="28">
        <f t="shared" si="1"/>
        <v>7.1816419948339778</v>
      </c>
      <c r="H13" s="28">
        <f t="shared" si="1"/>
        <v>-0.45860632023366699</v>
      </c>
      <c r="I13" s="28">
        <f t="shared" si="1"/>
        <v>-21.433033886320864</v>
      </c>
      <c r="J13" s="28">
        <f t="shared" si="1"/>
        <v>1.1837415155764464</v>
      </c>
      <c r="K13" s="28">
        <f t="shared" si="1"/>
        <v>0.62934896758059533</v>
      </c>
      <c r="L13" s="28">
        <f t="shared" si="1"/>
        <v>7.127287577695357E-2</v>
      </c>
      <c r="M13" s="28">
        <f t="shared" si="1"/>
        <v>-17.664047010162864</v>
      </c>
      <c r="N13" s="29">
        <f>((N12-N11)/N11)*100</f>
        <v>-7.1273010786547726</v>
      </c>
      <c r="O13" s="32"/>
      <c r="P13" s="4"/>
      <c r="Q13" s="4"/>
      <c r="R13" s="4"/>
      <c r="S13" s="19"/>
      <c r="T13" s="19"/>
    </row>
    <row r="14" spans="1:20">
      <c r="A14" s="14" t="s">
        <v>33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33"/>
      <c r="Q14" s="34"/>
    </row>
    <row r="15" spans="1:20">
      <c r="A15" s="21" t="s">
        <v>23</v>
      </c>
      <c r="B15" s="22">
        <v>1806.77</v>
      </c>
      <c r="C15" s="22">
        <v>1756.8009999999999</v>
      </c>
      <c r="D15" s="22">
        <v>1932.28</v>
      </c>
      <c r="E15" s="22">
        <v>1605.8420000000001</v>
      </c>
      <c r="F15" s="22">
        <v>1743.2149999999999</v>
      </c>
      <c r="G15" s="22">
        <v>1563.1969999999999</v>
      </c>
      <c r="H15" s="22">
        <v>1466.2940000000001</v>
      </c>
      <c r="I15" s="22">
        <v>1592.0160000000001</v>
      </c>
      <c r="J15" s="22">
        <v>1518.0429999999999</v>
      </c>
      <c r="K15" s="22">
        <v>1621.8150000000001</v>
      </c>
      <c r="L15" s="22">
        <v>1577.328</v>
      </c>
      <c r="M15" s="22">
        <v>1492.672</v>
      </c>
      <c r="N15" s="23">
        <f>SUM(B15:INDEX(B15:M15,$P$1))</f>
        <v>19676.272999999997</v>
      </c>
      <c r="O15" s="35"/>
    </row>
    <row r="16" spans="1:20">
      <c r="A16" s="24" t="s">
        <v>25</v>
      </c>
      <c r="B16" s="25">
        <v>1588.6669999999999</v>
      </c>
      <c r="C16" s="25">
        <v>1729.942</v>
      </c>
      <c r="D16" s="25">
        <v>1712.7950000000001</v>
      </c>
      <c r="E16" s="25">
        <v>1430.296</v>
      </c>
      <c r="F16" s="25">
        <v>1684.704</v>
      </c>
      <c r="G16" s="25">
        <v>1405.44</v>
      </c>
      <c r="H16" s="25">
        <v>1724.7950000000001</v>
      </c>
      <c r="I16" s="25">
        <v>1687.576</v>
      </c>
      <c r="J16" s="25">
        <v>1575.8989999999999</v>
      </c>
      <c r="K16" s="25">
        <v>1739.1310000000001</v>
      </c>
      <c r="L16" s="25">
        <v>1639.6089999999999</v>
      </c>
      <c r="M16" s="25">
        <v>1511.097</v>
      </c>
      <c r="N16" s="26">
        <f>SUM(B16:M16)</f>
        <v>19429.951000000001</v>
      </c>
      <c r="O16" s="33"/>
    </row>
    <row r="17" spans="1:20" s="20" customFormat="1">
      <c r="A17" s="27" t="s">
        <v>27</v>
      </c>
      <c r="B17" s="28">
        <f>((B16-B15)/B15)*100</f>
        <v>-12.07143133879797</v>
      </c>
      <c r="C17" s="28">
        <f t="shared" ref="C17:M17" si="2">((C16-C15)/C15)*100</f>
        <v>-1.5288584193656494</v>
      </c>
      <c r="D17" s="28">
        <f t="shared" si="2"/>
        <v>-11.358861034632657</v>
      </c>
      <c r="E17" s="28">
        <f t="shared" si="2"/>
        <v>-10.93171059170205</v>
      </c>
      <c r="F17" s="28">
        <f t="shared" si="2"/>
        <v>-3.3564993417335196</v>
      </c>
      <c r="G17" s="28">
        <f t="shared" si="2"/>
        <v>-10.091946184645943</v>
      </c>
      <c r="H17" s="28">
        <f t="shared" si="2"/>
        <v>17.629547689617496</v>
      </c>
      <c r="I17" s="28">
        <f t="shared" si="2"/>
        <v>6.0024522366609343</v>
      </c>
      <c r="J17" s="28">
        <f t="shared" si="2"/>
        <v>3.8112227387498248</v>
      </c>
      <c r="K17" s="28">
        <f t="shared" si="2"/>
        <v>7.2336240569978711</v>
      </c>
      <c r="L17" s="28">
        <f t="shared" si="2"/>
        <v>3.9485129281924847</v>
      </c>
      <c r="M17" s="28">
        <f t="shared" si="2"/>
        <v>1.2343636110277378</v>
      </c>
      <c r="N17" s="29">
        <f>((N16-N15)/N15)*100</f>
        <v>-1.2518732587212857</v>
      </c>
      <c r="O17" s="32"/>
      <c r="P17" s="36"/>
      <c r="Q17" s="36"/>
      <c r="R17" s="36"/>
      <c r="S17" s="19"/>
      <c r="T17" s="19"/>
    </row>
    <row r="18" spans="1:20">
      <c r="A18" s="14" t="s">
        <v>34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33"/>
      <c r="Q18" s="37"/>
      <c r="R18" s="37"/>
    </row>
    <row r="19" spans="1:20">
      <c r="A19" s="21" t="s">
        <v>23</v>
      </c>
      <c r="B19" s="22">
        <v>15200.040999999999</v>
      </c>
      <c r="C19" s="22">
        <v>14832.887000000001</v>
      </c>
      <c r="D19" s="22">
        <v>18800.026999999998</v>
      </c>
      <c r="E19" s="22">
        <v>15550.116</v>
      </c>
      <c r="F19" s="22">
        <v>16811.276000000002</v>
      </c>
      <c r="G19" s="22">
        <v>17081.681</v>
      </c>
      <c r="H19" s="22">
        <v>15375.857</v>
      </c>
      <c r="I19" s="22">
        <v>16826.864000000001</v>
      </c>
      <c r="J19" s="22">
        <v>15983.62</v>
      </c>
      <c r="K19" s="22">
        <v>15808.460999999999</v>
      </c>
      <c r="L19" s="22">
        <v>17408.834999999999</v>
      </c>
      <c r="M19" s="22">
        <v>15278.513999999999</v>
      </c>
      <c r="N19" s="23">
        <f>SUM(B19:INDEX(B19:M19,$P$1))</f>
        <v>194958.179</v>
      </c>
      <c r="O19" s="33"/>
    </row>
    <row r="20" spans="1:20">
      <c r="A20" s="24" t="s">
        <v>25</v>
      </c>
      <c r="B20" s="25">
        <v>15396.886</v>
      </c>
      <c r="C20" s="25">
        <v>14256.300999999999</v>
      </c>
      <c r="D20" s="25">
        <v>17967.527999999998</v>
      </c>
      <c r="E20" s="25">
        <v>15110.787</v>
      </c>
      <c r="F20" s="25">
        <v>17283.223000000002</v>
      </c>
      <c r="G20" s="25">
        <v>16797.275000000001</v>
      </c>
      <c r="H20" s="25">
        <v>16786.662</v>
      </c>
      <c r="I20" s="25">
        <v>17707.107</v>
      </c>
      <c r="J20" s="25">
        <v>16351.674000000001</v>
      </c>
      <c r="K20" s="25">
        <v>17053.778999999999</v>
      </c>
      <c r="L20" s="25">
        <v>17716.264999999999</v>
      </c>
      <c r="M20" s="25">
        <v>14824.692999999999</v>
      </c>
      <c r="N20" s="26">
        <f>SUM(B20:M20)</f>
        <v>197252.18000000002</v>
      </c>
      <c r="O20" s="33"/>
    </row>
    <row r="21" spans="1:20" s="20" customFormat="1">
      <c r="A21" s="27" t="s">
        <v>27</v>
      </c>
      <c r="B21" s="28">
        <f>((B20-B19)/B19)*100</f>
        <v>1.2950294015654376</v>
      </c>
      <c r="C21" s="28">
        <f t="shared" ref="C21:M21" si="3">((C20-C19)/C19)*100</f>
        <v>-3.8872135950337996</v>
      </c>
      <c r="D21" s="28">
        <f t="shared" si="3"/>
        <v>-4.4281798105928241</v>
      </c>
      <c r="E21" s="28">
        <f t="shared" si="3"/>
        <v>-2.8252458052402933</v>
      </c>
      <c r="F21" s="28">
        <f t="shared" si="3"/>
        <v>2.8073240841444758</v>
      </c>
      <c r="G21" s="28">
        <f t="shared" si="3"/>
        <v>-1.6649766495463707</v>
      </c>
      <c r="H21" s="28">
        <f t="shared" si="3"/>
        <v>9.1754560412470045</v>
      </c>
      <c r="I21" s="28">
        <f t="shared" si="3"/>
        <v>5.2311767659143058</v>
      </c>
      <c r="J21" s="28">
        <f t="shared" si="3"/>
        <v>2.3026948838873804</v>
      </c>
      <c r="K21" s="28">
        <f t="shared" si="3"/>
        <v>7.8775410205964986</v>
      </c>
      <c r="L21" s="28">
        <f t="shared" si="3"/>
        <v>1.7659424079784793</v>
      </c>
      <c r="M21" s="28">
        <f t="shared" si="3"/>
        <v>-2.9703215901755886</v>
      </c>
      <c r="N21" s="29">
        <f>((N20-N19)/N19)*100</f>
        <v>1.1766631242488259</v>
      </c>
      <c r="O21" s="32"/>
      <c r="P21" s="4"/>
      <c r="Q21" s="4"/>
      <c r="R21" s="4"/>
      <c r="S21" s="19"/>
      <c r="T21" s="19"/>
    </row>
    <row r="22" spans="1:20">
      <c r="A22" s="14" t="s">
        <v>35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33"/>
    </row>
    <row r="23" spans="1:20">
      <c r="A23" s="21" t="s">
        <v>23</v>
      </c>
      <c r="B23" s="22">
        <v>49110.195</v>
      </c>
      <c r="C23" s="22">
        <v>50677.036</v>
      </c>
      <c r="D23" s="22">
        <v>58845.402999999998</v>
      </c>
      <c r="E23" s="22">
        <v>52901.836000000003</v>
      </c>
      <c r="F23" s="22">
        <v>57269.631000000001</v>
      </c>
      <c r="G23" s="22">
        <v>54564.815999999999</v>
      </c>
      <c r="H23" s="22">
        <v>55250.108</v>
      </c>
      <c r="I23" s="22">
        <v>57331.305999999997</v>
      </c>
      <c r="J23" s="22">
        <v>54635.572</v>
      </c>
      <c r="K23" s="22">
        <v>49918.851999999999</v>
      </c>
      <c r="L23" s="22">
        <v>50832.531000000003</v>
      </c>
      <c r="M23" s="22">
        <v>45814.67</v>
      </c>
      <c r="N23" s="23">
        <f>SUM(B23:INDEX(B23:M23,$P$1))</f>
        <v>637151.95600000001</v>
      </c>
      <c r="O23" s="33"/>
    </row>
    <row r="24" spans="1:20">
      <c r="A24" s="24" t="s">
        <v>25</v>
      </c>
      <c r="B24" s="25">
        <v>50757.218000000001</v>
      </c>
      <c r="C24" s="25">
        <v>53014.09</v>
      </c>
      <c r="D24" s="25">
        <v>59276.627</v>
      </c>
      <c r="E24" s="25">
        <v>52858.754999999997</v>
      </c>
      <c r="F24" s="25">
        <v>59249.135000000002</v>
      </c>
      <c r="G24" s="25">
        <v>60177.245000000003</v>
      </c>
      <c r="H24" s="25">
        <v>57702.913999999997</v>
      </c>
      <c r="I24" s="25">
        <v>56791.650999999998</v>
      </c>
      <c r="J24" s="25">
        <v>53449.741000000002</v>
      </c>
      <c r="K24" s="25">
        <v>54468.663999999997</v>
      </c>
      <c r="L24" s="25">
        <v>52848.349000000002</v>
      </c>
      <c r="M24" s="25">
        <v>44771.548000000003</v>
      </c>
      <c r="N24" s="26">
        <f>SUM(B24:M24)</f>
        <v>655365.93700000003</v>
      </c>
      <c r="O24" s="33"/>
    </row>
    <row r="25" spans="1:20" s="20" customFormat="1">
      <c r="A25" s="27" t="s">
        <v>27</v>
      </c>
      <c r="B25" s="28">
        <f>((B24-B23)/B23)*100</f>
        <v>3.3537293020318915</v>
      </c>
      <c r="C25" s="28">
        <f t="shared" ref="C25:M25" si="4">((C24-C23)/C23)*100</f>
        <v>4.6116627657544855</v>
      </c>
      <c r="D25" s="28">
        <f t="shared" si="4"/>
        <v>0.73280830449916712</v>
      </c>
      <c r="E25" s="28">
        <f t="shared" si="4"/>
        <v>-8.1435736937382638E-2</v>
      </c>
      <c r="F25" s="28">
        <f t="shared" si="4"/>
        <v>3.4564636884075619</v>
      </c>
      <c r="G25" s="28">
        <f t="shared" si="4"/>
        <v>10.285802118346746</v>
      </c>
      <c r="H25" s="28">
        <f t="shared" si="4"/>
        <v>4.439459195265278</v>
      </c>
      <c r="I25" s="28">
        <f t="shared" si="4"/>
        <v>-0.94129200545335356</v>
      </c>
      <c r="J25" s="28">
        <f t="shared" si="4"/>
        <v>-2.1704376042772981</v>
      </c>
      <c r="K25" s="28">
        <f t="shared" si="4"/>
        <v>9.1144163331320165</v>
      </c>
      <c r="L25" s="28">
        <f t="shared" si="4"/>
        <v>3.9656061981253683</v>
      </c>
      <c r="M25" s="28">
        <f t="shared" si="4"/>
        <v>-2.2768296704963622</v>
      </c>
      <c r="N25" s="29">
        <f>((N24-N23)/N23)*100</f>
        <v>2.8586557458516269</v>
      </c>
      <c r="O25" s="38"/>
      <c r="P25" s="4"/>
      <c r="Q25" s="4"/>
      <c r="R25" s="4"/>
      <c r="S25" s="19"/>
      <c r="T25" s="19"/>
    </row>
    <row r="26" spans="1:20">
      <c r="A26" s="14" t="s">
        <v>36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33"/>
    </row>
    <row r="27" spans="1:20">
      <c r="A27" s="21" t="s">
        <v>23</v>
      </c>
      <c r="B27" s="22">
        <v>181044.02100000001</v>
      </c>
      <c r="C27" s="22">
        <v>192369.55600000001</v>
      </c>
      <c r="D27" s="22">
        <v>212076.90400000001</v>
      </c>
      <c r="E27" s="22">
        <v>189688.68100000001</v>
      </c>
      <c r="F27" s="22">
        <v>195900.30599999998</v>
      </c>
      <c r="G27" s="22">
        <v>197565.91899999999</v>
      </c>
      <c r="H27" s="22">
        <v>194002.85199999998</v>
      </c>
      <c r="I27" s="22">
        <v>213842.46299999999</v>
      </c>
      <c r="J27" s="22">
        <v>204747.46</v>
      </c>
      <c r="K27" s="22">
        <v>191903.804</v>
      </c>
      <c r="L27" s="22">
        <v>191513.51600000003</v>
      </c>
      <c r="M27" s="22">
        <v>170569.614</v>
      </c>
      <c r="N27" s="23">
        <f>SUM(B27:INDEX(B27:M27,$P$1))</f>
        <v>2335225.0959999999</v>
      </c>
      <c r="O27" s="33"/>
    </row>
    <row r="28" spans="1:20">
      <c r="A28" s="24" t="s">
        <v>25</v>
      </c>
      <c r="B28" s="25">
        <v>179414.54500000001</v>
      </c>
      <c r="C28" s="25">
        <v>182302.48800000001</v>
      </c>
      <c r="D28" s="25">
        <v>208290.40400000001</v>
      </c>
      <c r="E28" s="25">
        <v>184443.633</v>
      </c>
      <c r="F28" s="25">
        <v>198708.35</v>
      </c>
      <c r="G28" s="25">
        <v>194350.48599999998</v>
      </c>
      <c r="H28" s="25">
        <v>196347.913</v>
      </c>
      <c r="I28" s="25">
        <v>202218.39899999998</v>
      </c>
      <c r="J28" s="25">
        <v>190714.89199999999</v>
      </c>
      <c r="K28" s="25">
        <v>200895.24</v>
      </c>
      <c r="L28" s="25">
        <v>187397.79699999999</v>
      </c>
      <c r="M28" s="25">
        <v>159894.141</v>
      </c>
      <c r="N28" s="26">
        <f>SUM(B28:M28)</f>
        <v>2284978.2879999997</v>
      </c>
      <c r="O28" s="33"/>
    </row>
    <row r="29" spans="1:20" s="20" customFormat="1">
      <c r="A29" s="27" t="s">
        <v>27</v>
      </c>
      <c r="B29" s="28">
        <f>((B28-B27)/B27)*100</f>
        <v>-0.90004408375352807</v>
      </c>
      <c r="C29" s="28">
        <f t="shared" ref="C29:M29" si="5">((C28-C27)/C27)*100</f>
        <v>-5.233191888221647</v>
      </c>
      <c r="D29" s="28">
        <f t="shared" si="5"/>
        <v>-1.7854372298833636</v>
      </c>
      <c r="E29" s="28">
        <f t="shared" si="5"/>
        <v>-2.7650822243842845</v>
      </c>
      <c r="F29" s="28">
        <f t="shared" si="5"/>
        <v>1.4334046012158981</v>
      </c>
      <c r="G29" s="28">
        <f t="shared" si="5"/>
        <v>-1.6275241277823931</v>
      </c>
      <c r="H29" s="28">
        <f t="shared" si="5"/>
        <v>1.2087765596353277</v>
      </c>
      <c r="I29" s="28">
        <f t="shared" si="5"/>
        <v>-5.4358071998076518</v>
      </c>
      <c r="J29" s="28">
        <f t="shared" si="5"/>
        <v>-6.8535980861496402</v>
      </c>
      <c r="K29" s="28">
        <f t="shared" si="5"/>
        <v>4.6853870598625482</v>
      </c>
      <c r="L29" s="28">
        <f t="shared" si="5"/>
        <v>-2.149048843111439</v>
      </c>
      <c r="M29" s="28">
        <f t="shared" si="5"/>
        <v>-6.2587190940116679</v>
      </c>
      <c r="N29" s="29">
        <f>((N28-N27)/N27)*100</f>
        <v>-2.1516901341145998</v>
      </c>
      <c r="O29" s="32"/>
      <c r="P29" s="4"/>
      <c r="Q29" s="4"/>
      <c r="R29" s="4"/>
      <c r="S29" s="19"/>
      <c r="T29" s="19"/>
    </row>
    <row r="30" spans="1:20">
      <c r="A30" s="14" t="s">
        <v>37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33"/>
    </row>
    <row r="31" spans="1:20">
      <c r="A31" s="21" t="s">
        <v>23</v>
      </c>
      <c r="B31" s="22">
        <v>127841.16099999999</v>
      </c>
      <c r="C31" s="22">
        <v>141063.64499999999</v>
      </c>
      <c r="D31" s="22">
        <v>154256.88</v>
      </c>
      <c r="E31" s="22">
        <v>136659.86300000001</v>
      </c>
      <c r="F31" s="22">
        <v>139402.56899999999</v>
      </c>
      <c r="G31" s="22">
        <v>130718.603</v>
      </c>
      <c r="H31" s="22">
        <v>124634.931</v>
      </c>
      <c r="I31" s="22">
        <v>142682.606</v>
      </c>
      <c r="J31" s="22">
        <v>138956.43100000001</v>
      </c>
      <c r="K31" s="22">
        <v>135781.655</v>
      </c>
      <c r="L31" s="22">
        <v>137282.24400000001</v>
      </c>
      <c r="M31" s="22">
        <v>120609.85</v>
      </c>
      <c r="N31" s="23">
        <f>SUM(B31:INDEX(B31:M31,$P$1))</f>
        <v>1629890.4380000001</v>
      </c>
      <c r="O31" s="33"/>
    </row>
    <row r="32" spans="1:20">
      <c r="A32" s="24" t="s">
        <v>25</v>
      </c>
      <c r="B32" s="25">
        <v>126907.751</v>
      </c>
      <c r="C32" s="25">
        <v>129399.08100000001</v>
      </c>
      <c r="D32" s="25">
        <v>146361.78599999999</v>
      </c>
      <c r="E32" s="25">
        <v>125378.49400000001</v>
      </c>
      <c r="F32" s="25">
        <v>133222.43900000001</v>
      </c>
      <c r="G32" s="25">
        <v>127428.31299999999</v>
      </c>
      <c r="H32" s="25">
        <v>123935.45600000001</v>
      </c>
      <c r="I32" s="25">
        <v>134993.06899999999</v>
      </c>
      <c r="J32" s="25">
        <v>130127.98299999999</v>
      </c>
      <c r="K32" s="25">
        <v>138730.299</v>
      </c>
      <c r="L32" s="25">
        <v>131543.54999999999</v>
      </c>
      <c r="M32" s="25">
        <v>113536.02800000001</v>
      </c>
      <c r="N32" s="26">
        <f>SUM(B32:M32)</f>
        <v>1561564.2490000001</v>
      </c>
      <c r="O32" s="33"/>
    </row>
    <row r="33" spans="1:20" s="20" customFormat="1">
      <c r="A33" s="27" t="s">
        <v>27</v>
      </c>
      <c r="B33" s="28">
        <f>((B32-B31)/B31)*100</f>
        <v>-0.73013260572624883</v>
      </c>
      <c r="C33" s="28">
        <f t="shared" ref="C33:M33" si="6">((C32-C31)/C31)*100</f>
        <v>-8.2690079360986193</v>
      </c>
      <c r="D33" s="28">
        <f t="shared" si="6"/>
        <v>-5.1181470803765849</v>
      </c>
      <c r="E33" s="28">
        <f t="shared" si="6"/>
        <v>-8.2550712055082371</v>
      </c>
      <c r="F33" s="28">
        <f t="shared" si="6"/>
        <v>-4.4332970649916623</v>
      </c>
      <c r="G33" s="28">
        <f t="shared" si="6"/>
        <v>-2.5170786135160945</v>
      </c>
      <c r="H33" s="28">
        <f t="shared" si="6"/>
        <v>-0.5612190694757887</v>
      </c>
      <c r="I33" s="28">
        <f t="shared" si="6"/>
        <v>-5.3892602718512244</v>
      </c>
      <c r="J33" s="28">
        <f t="shared" si="6"/>
        <v>-6.3533928847093222</v>
      </c>
      <c r="K33" s="28">
        <f t="shared" si="6"/>
        <v>2.1716070554597384</v>
      </c>
      <c r="L33" s="28">
        <f t="shared" si="6"/>
        <v>-4.1802157604591734</v>
      </c>
      <c r="M33" s="28">
        <f t="shared" si="6"/>
        <v>-5.8650450191257173</v>
      </c>
      <c r="N33" s="29">
        <f>((N32-N31)/N31)*100</f>
        <v>-4.1920725103364287</v>
      </c>
      <c r="O33" s="32"/>
      <c r="P33" s="4"/>
      <c r="Q33" s="4"/>
      <c r="R33" s="4"/>
      <c r="S33" s="19"/>
      <c r="T33" s="19"/>
    </row>
    <row r="34" spans="1:20">
      <c r="A34" s="14" t="s">
        <v>38</v>
      </c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38"/>
    </row>
    <row r="35" spans="1:20">
      <c r="A35" s="21" t="s">
        <v>23</v>
      </c>
      <c r="B35" s="22">
        <v>40345.661999999997</v>
      </c>
      <c r="C35" s="22">
        <v>40471.671000000002</v>
      </c>
      <c r="D35" s="22">
        <v>51001.519</v>
      </c>
      <c r="E35" s="22">
        <v>46850.858999999997</v>
      </c>
      <c r="F35" s="22">
        <v>46600.904999999999</v>
      </c>
      <c r="G35" s="22">
        <v>42093.031999999999</v>
      </c>
      <c r="H35" s="22">
        <v>39819.074999999997</v>
      </c>
      <c r="I35" s="22">
        <v>40813.775999999998</v>
      </c>
      <c r="J35" s="22">
        <v>43157.046000000002</v>
      </c>
      <c r="K35" s="22">
        <v>44630.54</v>
      </c>
      <c r="L35" s="22">
        <v>45024.692999999999</v>
      </c>
      <c r="M35" s="22">
        <v>44524.014000000003</v>
      </c>
      <c r="N35" s="23">
        <f>SUM(B35:INDEX(B35:M35,$P$1))</f>
        <v>525332.79200000002</v>
      </c>
      <c r="O35" s="33"/>
    </row>
    <row r="36" spans="1:20">
      <c r="A36" s="24" t="s">
        <v>25</v>
      </c>
      <c r="B36" s="25">
        <v>36780.275999999998</v>
      </c>
      <c r="C36" s="25">
        <v>37692.144999999997</v>
      </c>
      <c r="D36" s="25">
        <v>49942.527999999998</v>
      </c>
      <c r="E36" s="25">
        <v>41719.235000000001</v>
      </c>
      <c r="F36" s="25">
        <v>47108.74</v>
      </c>
      <c r="G36" s="25">
        <v>42741.909</v>
      </c>
      <c r="H36" s="25">
        <v>40084.485999999997</v>
      </c>
      <c r="I36" s="25">
        <v>43394.123</v>
      </c>
      <c r="J36" s="25">
        <v>42348.360999999997</v>
      </c>
      <c r="K36" s="25">
        <v>45000.775000000001</v>
      </c>
      <c r="L36" s="25">
        <v>48285.54</v>
      </c>
      <c r="M36" s="25">
        <v>46357.574999999997</v>
      </c>
      <c r="N36" s="26">
        <f>SUM(B36:M36)</f>
        <v>521455.69299999997</v>
      </c>
      <c r="O36" s="33"/>
    </row>
    <row r="37" spans="1:20" s="20" customFormat="1">
      <c r="A37" s="27" t="s">
        <v>27</v>
      </c>
      <c r="B37" s="28">
        <f>((B36-B35)/B35)*100</f>
        <v>-8.8370987691316092</v>
      </c>
      <c r="C37" s="28">
        <f t="shared" ref="C37:M37" si="7">((C36-C35)/C35)*100</f>
        <v>-6.8678310811530485</v>
      </c>
      <c r="D37" s="28">
        <f t="shared" si="7"/>
        <v>-2.0763910972926158</v>
      </c>
      <c r="E37" s="28">
        <f t="shared" si="7"/>
        <v>-10.953105470275361</v>
      </c>
      <c r="F37" s="28">
        <f t="shared" si="7"/>
        <v>1.0897535144435482</v>
      </c>
      <c r="G37" s="28">
        <f t="shared" si="7"/>
        <v>1.5415306742455626</v>
      </c>
      <c r="H37" s="28">
        <f t="shared" si="7"/>
        <v>0.66654235438668541</v>
      </c>
      <c r="I37" s="28">
        <f t="shared" si="7"/>
        <v>6.3222452144589658</v>
      </c>
      <c r="J37" s="28">
        <f t="shared" si="7"/>
        <v>-1.8738191673267093</v>
      </c>
      <c r="K37" s="28">
        <f t="shared" si="7"/>
        <v>0.82955527761931747</v>
      </c>
      <c r="L37" s="28">
        <f t="shared" si="7"/>
        <v>7.2423525464127021</v>
      </c>
      <c r="M37" s="28">
        <f t="shared" si="7"/>
        <v>4.118139483111281</v>
      </c>
      <c r="N37" s="29">
        <f>((N36-N35)/N35)*100</f>
        <v>-0.73802721989607789</v>
      </c>
      <c r="O37" s="32"/>
      <c r="P37" s="4"/>
      <c r="Q37" s="4"/>
      <c r="R37" s="4"/>
      <c r="S37" s="19"/>
      <c r="T37" s="19"/>
    </row>
    <row r="38" spans="1:20">
      <c r="A38" s="14" t="s">
        <v>39</v>
      </c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33"/>
    </row>
    <row r="39" spans="1:20">
      <c r="A39" s="21" t="s">
        <v>23</v>
      </c>
      <c r="B39" s="22">
        <v>25042.305</v>
      </c>
      <c r="C39" s="22">
        <v>23409.267</v>
      </c>
      <c r="D39" s="22">
        <v>28674.941999999999</v>
      </c>
      <c r="E39" s="22">
        <v>22126.142</v>
      </c>
      <c r="F39" s="22">
        <v>21437.527999999998</v>
      </c>
      <c r="G39" s="22">
        <v>22431.951000000001</v>
      </c>
      <c r="H39" s="22">
        <v>24641.026000000002</v>
      </c>
      <c r="I39" s="22">
        <v>25672.078000000001</v>
      </c>
      <c r="J39" s="22">
        <v>25010.486000000001</v>
      </c>
      <c r="K39" s="22">
        <v>26246.844000000001</v>
      </c>
      <c r="L39" s="22">
        <v>25862.894</v>
      </c>
      <c r="M39" s="22">
        <v>21907.745999999999</v>
      </c>
      <c r="N39" s="23">
        <f>SUM(B39:INDEX(B39:M39,$P$1))</f>
        <v>292463.20899999997</v>
      </c>
      <c r="O39" s="33"/>
    </row>
    <row r="40" spans="1:20">
      <c r="A40" s="24" t="s">
        <v>25</v>
      </c>
      <c r="B40" s="25">
        <v>25298.204000000002</v>
      </c>
      <c r="C40" s="25">
        <v>23488.544000000002</v>
      </c>
      <c r="D40" s="25">
        <v>27229.124</v>
      </c>
      <c r="E40" s="25">
        <v>23189.306</v>
      </c>
      <c r="F40" s="25">
        <v>27728.51</v>
      </c>
      <c r="G40" s="25">
        <v>23996.484</v>
      </c>
      <c r="H40" s="25">
        <v>23632.423999999999</v>
      </c>
      <c r="I40" s="25">
        <v>25632.733</v>
      </c>
      <c r="J40" s="25">
        <v>22988.882000000001</v>
      </c>
      <c r="K40" s="25">
        <v>25040.382000000001</v>
      </c>
      <c r="L40" s="25">
        <v>23399.072</v>
      </c>
      <c r="M40" s="25">
        <v>21377.843000000001</v>
      </c>
      <c r="N40" s="26">
        <f>SUM(B40:M40)</f>
        <v>293001.50800000003</v>
      </c>
      <c r="O40" s="33"/>
    </row>
    <row r="41" spans="1:20" s="20" customFormat="1">
      <c r="A41" s="27" t="s">
        <v>27</v>
      </c>
      <c r="B41" s="28">
        <f>((B40-B39)/B39)*100</f>
        <v>1.0218667970061113</v>
      </c>
      <c r="C41" s="28">
        <f t="shared" ref="C41:M41" si="8">((C40-C39)/C39)*100</f>
        <v>0.33865648164037715</v>
      </c>
      <c r="D41" s="28">
        <f t="shared" si="8"/>
        <v>-5.0420956387636258</v>
      </c>
      <c r="E41" s="28">
        <f t="shared" si="8"/>
        <v>4.8050130022667332</v>
      </c>
      <c r="F41" s="28">
        <f t="shared" si="8"/>
        <v>29.345650300724973</v>
      </c>
      <c r="G41" s="28">
        <f t="shared" si="8"/>
        <v>6.9745739013071102</v>
      </c>
      <c r="H41" s="28">
        <f t="shared" si="8"/>
        <v>-4.0931818342304522</v>
      </c>
      <c r="I41" s="28">
        <f t="shared" si="8"/>
        <v>-0.15325989582923971</v>
      </c>
      <c r="J41" s="28">
        <f t="shared" si="8"/>
        <v>-8.0830256557189628</v>
      </c>
      <c r="K41" s="28">
        <f t="shared" si="8"/>
        <v>-4.5965983567395741</v>
      </c>
      <c r="L41" s="28">
        <f t="shared" si="8"/>
        <v>-9.5264744927617144</v>
      </c>
      <c r="M41" s="28">
        <f t="shared" si="8"/>
        <v>-2.4187928780989085</v>
      </c>
      <c r="N41" s="29">
        <f>((N40-N39)/N39)*100</f>
        <v>0.1840569970631955</v>
      </c>
      <c r="O41" s="32"/>
      <c r="P41" s="4"/>
      <c r="Q41" s="4"/>
      <c r="R41" s="4"/>
      <c r="S41" s="19"/>
      <c r="T41" s="19"/>
    </row>
    <row r="42" spans="1:20">
      <c r="A42" s="14" t="s">
        <v>40</v>
      </c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7"/>
      <c r="O42" s="33"/>
    </row>
    <row r="43" spans="1:20">
      <c r="A43" s="21" t="s">
        <v>23</v>
      </c>
      <c r="B43" s="22">
        <v>58575.880999999994</v>
      </c>
      <c r="C43" s="22">
        <v>52986.290999999997</v>
      </c>
      <c r="D43" s="22">
        <v>63762.243999999999</v>
      </c>
      <c r="E43" s="22">
        <v>59968.312999999995</v>
      </c>
      <c r="F43" s="22">
        <v>66542.953000000009</v>
      </c>
      <c r="G43" s="22">
        <v>60122.960999999996</v>
      </c>
      <c r="H43" s="22">
        <v>57893.833999999995</v>
      </c>
      <c r="I43" s="22">
        <v>51950.084000000003</v>
      </c>
      <c r="J43" s="22">
        <v>49324.119000000006</v>
      </c>
      <c r="K43" s="22">
        <v>52536.603000000003</v>
      </c>
      <c r="L43" s="22">
        <v>51373.127</v>
      </c>
      <c r="M43" s="22">
        <v>59602.332999999999</v>
      </c>
      <c r="N43" s="23">
        <f>SUM(B43:INDEX(B43:M43,$P$1))</f>
        <v>684638.74300000002</v>
      </c>
      <c r="O43" s="35"/>
    </row>
    <row r="44" spans="1:20">
      <c r="A44" s="24" t="s">
        <v>25</v>
      </c>
      <c r="B44" s="25">
        <v>65152.353999999992</v>
      </c>
      <c r="C44" s="25">
        <v>54300.555</v>
      </c>
      <c r="D44" s="25">
        <v>62137.502</v>
      </c>
      <c r="E44" s="25">
        <v>62097.589</v>
      </c>
      <c r="F44" s="25">
        <v>63341.383999999991</v>
      </c>
      <c r="G44" s="25">
        <v>59354.014999999999</v>
      </c>
      <c r="H44" s="25">
        <v>55471.360999999997</v>
      </c>
      <c r="I44" s="25">
        <v>54882.112000000008</v>
      </c>
      <c r="J44" s="25">
        <v>45836.300999999999</v>
      </c>
      <c r="K44" s="25">
        <v>49401.133999999991</v>
      </c>
      <c r="L44" s="25">
        <v>47544.813999999998</v>
      </c>
      <c r="M44" s="25">
        <v>57953.006000000008</v>
      </c>
      <c r="N44" s="26">
        <f>SUM(B44:M44)</f>
        <v>677472.12699999998</v>
      </c>
      <c r="O44" s="33"/>
    </row>
    <row r="45" spans="1:20" s="20" customFormat="1">
      <c r="A45" s="27" t="s">
        <v>27</v>
      </c>
      <c r="B45" s="28">
        <f>((B44-B43)/B43)*100</f>
        <v>11.227271169852312</v>
      </c>
      <c r="C45" s="28">
        <f t="shared" ref="C45:M45" si="9">((C44-C43)/C43)*100</f>
        <v>2.480384973539671</v>
      </c>
      <c r="D45" s="28">
        <f t="shared" si="9"/>
        <v>-2.5481255019820166</v>
      </c>
      <c r="E45" s="28">
        <f t="shared" si="9"/>
        <v>3.5506685005462888</v>
      </c>
      <c r="F45" s="28">
        <f t="shared" si="9"/>
        <v>-4.8112818197293068</v>
      </c>
      <c r="G45" s="28">
        <f t="shared" si="9"/>
        <v>-1.2789556389280234</v>
      </c>
      <c r="H45" s="28">
        <f t="shared" si="9"/>
        <v>-4.1843367982849404</v>
      </c>
      <c r="I45" s="28">
        <f t="shared" si="9"/>
        <v>5.6439331262679104</v>
      </c>
      <c r="J45" s="28">
        <f t="shared" si="9"/>
        <v>-7.0712220931913778</v>
      </c>
      <c r="K45" s="28">
        <f t="shared" si="9"/>
        <v>-5.9681609029803688</v>
      </c>
      <c r="L45" s="28">
        <f t="shared" si="9"/>
        <v>-7.4519758160720917</v>
      </c>
      <c r="M45" s="28">
        <f t="shared" si="9"/>
        <v>-2.7672188603758014</v>
      </c>
      <c r="N45" s="29">
        <f>((N44-N43)/N43)*100</f>
        <v>-1.0467733638030527</v>
      </c>
      <c r="O45" s="32"/>
      <c r="P45" s="4"/>
      <c r="Q45" s="4"/>
      <c r="R45" s="4"/>
      <c r="S45" s="19"/>
      <c r="T45" s="19"/>
    </row>
    <row r="46" spans="1:20">
      <c r="A46" s="14" t="s">
        <v>41</v>
      </c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  <c r="O46" s="33"/>
    </row>
    <row r="47" spans="1:20">
      <c r="A47" s="21" t="s">
        <v>23</v>
      </c>
      <c r="B47" s="22">
        <v>12874.945</v>
      </c>
      <c r="C47" s="22">
        <v>9722.893</v>
      </c>
      <c r="D47" s="22">
        <v>11778.275</v>
      </c>
      <c r="E47" s="22">
        <v>11055.242</v>
      </c>
      <c r="F47" s="22">
        <v>12872.532999999999</v>
      </c>
      <c r="G47" s="22">
        <v>11928.252</v>
      </c>
      <c r="H47" s="22">
        <v>10061.744000000001</v>
      </c>
      <c r="I47" s="22">
        <v>10268.339</v>
      </c>
      <c r="J47" s="22">
        <v>8668.7279999999992</v>
      </c>
      <c r="K47" s="22">
        <v>10812.344999999999</v>
      </c>
      <c r="L47" s="22">
        <v>8018.6090000000004</v>
      </c>
      <c r="M47" s="22">
        <v>12776.499</v>
      </c>
      <c r="N47" s="23">
        <f>SUM(B47:INDEX(B47:M47,$P$1))</f>
        <v>130838.40399999999</v>
      </c>
      <c r="O47" s="33"/>
    </row>
    <row r="48" spans="1:20">
      <c r="A48" s="24" t="s">
        <v>25</v>
      </c>
      <c r="B48" s="25">
        <v>11104.102999999999</v>
      </c>
      <c r="C48" s="25">
        <v>10131.539000000001</v>
      </c>
      <c r="D48" s="25">
        <v>11804.181</v>
      </c>
      <c r="E48" s="25">
        <v>13042.949000000001</v>
      </c>
      <c r="F48" s="25">
        <v>11279.088</v>
      </c>
      <c r="G48" s="25">
        <v>10461.369000000001</v>
      </c>
      <c r="H48" s="25">
        <v>11849.433000000001</v>
      </c>
      <c r="I48" s="25">
        <v>9909.19</v>
      </c>
      <c r="J48" s="25">
        <v>9455.8739999999998</v>
      </c>
      <c r="K48" s="25">
        <v>10772.838</v>
      </c>
      <c r="L48" s="25">
        <v>8577.8809999999994</v>
      </c>
      <c r="M48" s="25">
        <v>13367.011</v>
      </c>
      <c r="N48" s="26">
        <f>SUM(B48:M48)</f>
        <v>131755.45600000001</v>
      </c>
      <c r="O48" s="33"/>
    </row>
    <row r="49" spans="1:20" s="20" customFormat="1">
      <c r="A49" s="27" t="s">
        <v>27</v>
      </c>
      <c r="B49" s="28">
        <f>((B48-B47)/B47)*100</f>
        <v>-13.754171377042782</v>
      </c>
      <c r="C49" s="28">
        <f t="shared" ref="C49:M49" si="10">((C48-C47)/C47)*100</f>
        <v>4.2029260221212006</v>
      </c>
      <c r="D49" s="28">
        <f t="shared" si="10"/>
        <v>0.21994731826180708</v>
      </c>
      <c r="E49" s="28">
        <f t="shared" si="10"/>
        <v>17.979769235264143</v>
      </c>
      <c r="F49" s="28">
        <f t="shared" si="10"/>
        <v>-12.378643737017414</v>
      </c>
      <c r="G49" s="28">
        <f t="shared" si="10"/>
        <v>-12.297552063789395</v>
      </c>
      <c r="H49" s="28">
        <f t="shared" si="10"/>
        <v>17.767188272728866</v>
      </c>
      <c r="I49" s="28">
        <f t="shared" si="10"/>
        <v>-3.4976348170819</v>
      </c>
      <c r="J49" s="28">
        <f t="shared" si="10"/>
        <v>9.0802941331185014</v>
      </c>
      <c r="K49" s="28">
        <f t="shared" si="10"/>
        <v>-0.36538789689007894</v>
      </c>
      <c r="L49" s="28">
        <f t="shared" si="10"/>
        <v>6.9746760317157124</v>
      </c>
      <c r="M49" s="28">
        <f t="shared" si="10"/>
        <v>4.6218608086612818</v>
      </c>
      <c r="N49" s="29">
        <f>((N48-N47)/N47)*100</f>
        <v>0.70090430023895023</v>
      </c>
      <c r="O49" s="32"/>
      <c r="P49" s="4"/>
      <c r="Q49" s="4"/>
      <c r="R49" s="4"/>
      <c r="S49" s="19"/>
      <c r="T49" s="19"/>
    </row>
    <row r="50" spans="1:20">
      <c r="A50" s="14" t="s">
        <v>42</v>
      </c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7"/>
      <c r="O50" s="33"/>
    </row>
    <row r="51" spans="1:20">
      <c r="A51" s="21" t="s">
        <v>23</v>
      </c>
      <c r="B51" s="22">
        <v>28824.381000000001</v>
      </c>
      <c r="C51" s="22">
        <v>25327.231</v>
      </c>
      <c r="D51" s="22">
        <v>31016.151999999998</v>
      </c>
      <c r="E51" s="22">
        <v>30661.843000000001</v>
      </c>
      <c r="F51" s="22">
        <v>33576.419000000002</v>
      </c>
      <c r="G51" s="22">
        <v>29652.399000000001</v>
      </c>
      <c r="H51" s="22">
        <v>30711.26</v>
      </c>
      <c r="I51" s="22">
        <v>26606.681</v>
      </c>
      <c r="J51" s="22">
        <v>26935.576000000001</v>
      </c>
      <c r="K51" s="22">
        <v>27373.267</v>
      </c>
      <c r="L51" s="22">
        <v>28251.031999999999</v>
      </c>
      <c r="M51" s="22">
        <v>32580.995999999999</v>
      </c>
      <c r="N51" s="23">
        <f>SUM(B51:INDEX(B51:M51,$P$1))</f>
        <v>351517.23700000002</v>
      </c>
      <c r="O51" s="33"/>
    </row>
    <row r="52" spans="1:20">
      <c r="A52" s="24" t="s">
        <v>25</v>
      </c>
      <c r="B52" s="25">
        <v>37439.701999999997</v>
      </c>
      <c r="C52" s="25">
        <v>29073.063999999998</v>
      </c>
      <c r="D52" s="25">
        <v>32265.837</v>
      </c>
      <c r="E52" s="25">
        <v>32667.89</v>
      </c>
      <c r="F52" s="25">
        <v>33533.864999999998</v>
      </c>
      <c r="G52" s="25">
        <v>30113.791000000001</v>
      </c>
      <c r="H52" s="25">
        <v>26156.574000000001</v>
      </c>
      <c r="I52" s="25">
        <v>27475.985000000001</v>
      </c>
      <c r="J52" s="25">
        <v>20813.353999999999</v>
      </c>
      <c r="K52" s="25">
        <v>24743.383999999998</v>
      </c>
      <c r="L52" s="25">
        <v>23668.198</v>
      </c>
      <c r="M52" s="25">
        <v>29270.062000000002</v>
      </c>
      <c r="N52" s="26">
        <f>SUM(B52:M52)</f>
        <v>347221.70599999995</v>
      </c>
      <c r="O52" s="33"/>
    </row>
    <row r="53" spans="1:20" s="20" customFormat="1">
      <c r="A53" s="27" t="s">
        <v>27</v>
      </c>
      <c r="B53" s="28">
        <f>((B52-B51)/B51)*100</f>
        <v>29.889006116037653</v>
      </c>
      <c r="C53" s="28">
        <f t="shared" ref="C53:M53" si="11">((C52-C51)/C51)*100</f>
        <v>14.789745471978359</v>
      </c>
      <c r="D53" s="28">
        <f t="shared" si="11"/>
        <v>4.0291426222053639</v>
      </c>
      <c r="E53" s="28">
        <f t="shared" si="11"/>
        <v>6.5424866991850381</v>
      </c>
      <c r="F53" s="28">
        <f t="shared" si="11"/>
        <v>-0.12673775604242885</v>
      </c>
      <c r="G53" s="28">
        <f t="shared" si="11"/>
        <v>1.5560022647745964</v>
      </c>
      <c r="H53" s="28">
        <f t="shared" si="11"/>
        <v>-14.83067122612357</v>
      </c>
      <c r="I53" s="28">
        <f t="shared" si="11"/>
        <v>3.2672395328075683</v>
      </c>
      <c r="J53" s="28">
        <f t="shared" si="11"/>
        <v>-22.729129683360032</v>
      </c>
      <c r="K53" s="28">
        <f t="shared" si="11"/>
        <v>-9.6074867497547949</v>
      </c>
      <c r="L53" s="28">
        <f t="shared" si="11"/>
        <v>-16.221828639746679</v>
      </c>
      <c r="M53" s="28">
        <f t="shared" si="11"/>
        <v>-10.162163243873813</v>
      </c>
      <c r="N53" s="29">
        <f>((N52-N51)/N51)*100</f>
        <v>-1.2219972587005956</v>
      </c>
      <c r="O53" s="32"/>
      <c r="P53" s="4"/>
      <c r="Q53" s="4"/>
      <c r="R53" s="4"/>
      <c r="S53" s="19"/>
      <c r="T53" s="19"/>
    </row>
    <row r="54" spans="1:20">
      <c r="A54" s="14" t="s">
        <v>43</v>
      </c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7"/>
      <c r="O54" s="33"/>
    </row>
    <row r="55" spans="1:20">
      <c r="A55" s="21" t="s">
        <v>23</v>
      </c>
      <c r="B55" s="22">
        <v>2535.806</v>
      </c>
      <c r="C55" s="22">
        <v>1948.6320000000001</v>
      </c>
      <c r="D55" s="22">
        <v>2275.201</v>
      </c>
      <c r="E55" s="22">
        <v>2293.596</v>
      </c>
      <c r="F55" s="22">
        <v>2002.087</v>
      </c>
      <c r="G55" s="22">
        <v>1716.76</v>
      </c>
      <c r="H55" s="22">
        <v>1517.6279999999999</v>
      </c>
      <c r="I55" s="22">
        <v>1566.2539999999999</v>
      </c>
      <c r="J55" s="22">
        <v>1546.2750000000001</v>
      </c>
      <c r="K55" s="22">
        <v>1830.7850000000001</v>
      </c>
      <c r="L55" s="22">
        <v>1874.856</v>
      </c>
      <c r="M55" s="22">
        <v>2547.6610000000001</v>
      </c>
      <c r="N55" s="23">
        <f>SUM(B55:INDEX(B55:M55,$P$1))</f>
        <v>23655.541000000001</v>
      </c>
      <c r="O55" s="33"/>
    </row>
    <row r="56" spans="1:20">
      <c r="A56" s="24" t="s">
        <v>25</v>
      </c>
      <c r="B56" s="25">
        <v>2430.6999999999998</v>
      </c>
      <c r="C56" s="25">
        <v>2042.596</v>
      </c>
      <c r="D56" s="25">
        <v>2239.9929999999999</v>
      </c>
      <c r="E56" s="25">
        <v>2315.0839999999998</v>
      </c>
      <c r="F56" s="25">
        <v>2093.5419999999999</v>
      </c>
      <c r="G56" s="25">
        <v>1812.3140000000001</v>
      </c>
      <c r="H56" s="25">
        <v>1433.3810000000001</v>
      </c>
      <c r="I56" s="25">
        <v>1544.9359999999999</v>
      </c>
      <c r="J56" s="25">
        <v>1216.6859999999999</v>
      </c>
      <c r="K56" s="25">
        <v>1341.0509999999999</v>
      </c>
      <c r="L56" s="25">
        <v>1386.41</v>
      </c>
      <c r="M56" s="25">
        <v>1705.2329999999999</v>
      </c>
      <c r="N56" s="26">
        <f>SUM(B56:M56)</f>
        <v>21561.925999999999</v>
      </c>
      <c r="O56" s="33"/>
    </row>
    <row r="57" spans="1:20" s="20" customFormat="1">
      <c r="A57" s="27" t="s">
        <v>27</v>
      </c>
      <c r="B57" s="28">
        <f>((B56-B55)/B55)*100</f>
        <v>-4.1448754360546598</v>
      </c>
      <c r="C57" s="28">
        <f t="shared" ref="C57:M57" si="12">((C56-C55)/C55)*100</f>
        <v>4.822049519868294</v>
      </c>
      <c r="D57" s="28">
        <f t="shared" si="12"/>
        <v>-1.5474676742846054</v>
      </c>
      <c r="E57" s="28">
        <f t="shared" si="12"/>
        <v>0.93686943995367233</v>
      </c>
      <c r="F57" s="28">
        <f t="shared" si="12"/>
        <v>4.5679833094166202</v>
      </c>
      <c r="G57" s="28">
        <f t="shared" si="12"/>
        <v>5.5659498124373874</v>
      </c>
      <c r="H57" s="28">
        <f t="shared" si="12"/>
        <v>-5.5512286278323701</v>
      </c>
      <c r="I57" s="28">
        <f t="shared" si="12"/>
        <v>-1.3610819190246271</v>
      </c>
      <c r="J57" s="28">
        <f t="shared" si="12"/>
        <v>-21.315031284862016</v>
      </c>
      <c r="K57" s="28">
        <f t="shared" si="12"/>
        <v>-26.749946061388975</v>
      </c>
      <c r="L57" s="28">
        <f t="shared" si="12"/>
        <v>-26.052454161812953</v>
      </c>
      <c r="M57" s="28">
        <f t="shared" si="12"/>
        <v>-33.066722770415694</v>
      </c>
      <c r="N57" s="29">
        <f>((N56-N55)/N55)*100</f>
        <v>-8.850421133889947</v>
      </c>
      <c r="O57" s="39"/>
      <c r="P57" s="4"/>
      <c r="Q57" s="4"/>
      <c r="R57" s="4"/>
      <c r="S57" s="19"/>
      <c r="T57" s="19"/>
    </row>
    <row r="58" spans="1:20">
      <c r="A58" s="14" t="s">
        <v>44</v>
      </c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7"/>
      <c r="O58" s="33"/>
    </row>
    <row r="59" spans="1:20">
      <c r="A59" s="21" t="s">
        <v>23</v>
      </c>
      <c r="B59" s="22">
        <v>14340.749</v>
      </c>
      <c r="C59" s="22">
        <v>15987.535</v>
      </c>
      <c r="D59" s="22">
        <v>18692.616000000002</v>
      </c>
      <c r="E59" s="22">
        <v>15957.632</v>
      </c>
      <c r="F59" s="22">
        <v>18091.914000000001</v>
      </c>
      <c r="G59" s="22">
        <v>16825.55</v>
      </c>
      <c r="H59" s="22">
        <v>15603.201999999999</v>
      </c>
      <c r="I59" s="22">
        <v>13508.81</v>
      </c>
      <c r="J59" s="22">
        <v>12173.54</v>
      </c>
      <c r="K59" s="22">
        <v>12520.206</v>
      </c>
      <c r="L59" s="22">
        <v>13228.63</v>
      </c>
      <c r="M59" s="22">
        <v>11697.177</v>
      </c>
      <c r="N59" s="23">
        <f>SUM(B59:INDEX(B59:M59,$P$1))</f>
        <v>178627.56100000002</v>
      </c>
      <c r="O59" s="33"/>
    </row>
    <row r="60" spans="1:20">
      <c r="A60" s="24" t="s">
        <v>25</v>
      </c>
      <c r="B60" s="25">
        <v>14177.849</v>
      </c>
      <c r="C60" s="25">
        <v>13053.356</v>
      </c>
      <c r="D60" s="25">
        <v>15827.491</v>
      </c>
      <c r="E60" s="25">
        <v>14071.665999999999</v>
      </c>
      <c r="F60" s="25">
        <v>16434.888999999999</v>
      </c>
      <c r="G60" s="25">
        <v>16966.541000000001</v>
      </c>
      <c r="H60" s="25">
        <v>16031.973</v>
      </c>
      <c r="I60" s="25">
        <v>15952.001</v>
      </c>
      <c r="J60" s="25">
        <v>14350.387000000001</v>
      </c>
      <c r="K60" s="25">
        <v>12543.861000000001</v>
      </c>
      <c r="L60" s="25">
        <v>13912.325000000001</v>
      </c>
      <c r="M60" s="25">
        <v>13610.7</v>
      </c>
      <c r="N60" s="26">
        <f>SUM(B60:M60)</f>
        <v>176933.03900000002</v>
      </c>
      <c r="O60" s="33"/>
    </row>
    <row r="61" spans="1:20">
      <c r="A61" s="27" t="s">
        <v>27</v>
      </c>
      <c r="B61" s="28">
        <f>((B60-B59)/B59)*100</f>
        <v>-1.1359239325644681</v>
      </c>
      <c r="C61" s="28">
        <f t="shared" ref="C61:M61" si="13">((C60-C59)/C59)*100</f>
        <v>-18.352916819259505</v>
      </c>
      <c r="D61" s="28">
        <f t="shared" si="13"/>
        <v>-15.327576407710946</v>
      </c>
      <c r="E61" s="28">
        <f t="shared" si="13"/>
        <v>-11.818583108070174</v>
      </c>
      <c r="F61" s="28">
        <f t="shared" si="13"/>
        <v>-9.158925915743362</v>
      </c>
      <c r="G61" s="28">
        <f t="shared" si="13"/>
        <v>0.83795774878088269</v>
      </c>
      <c r="H61" s="28">
        <f t="shared" si="13"/>
        <v>2.74796801323216</v>
      </c>
      <c r="I61" s="28">
        <f t="shared" si="13"/>
        <v>18.085908381271189</v>
      </c>
      <c r="J61" s="28">
        <f t="shared" si="13"/>
        <v>17.881791163457791</v>
      </c>
      <c r="K61" s="28">
        <f t="shared" si="13"/>
        <v>0.18893459101232563</v>
      </c>
      <c r="L61" s="28">
        <f t="shared" si="13"/>
        <v>5.1682978509490516</v>
      </c>
      <c r="M61" s="28">
        <f t="shared" si="13"/>
        <v>16.358844531462601</v>
      </c>
      <c r="N61" s="29">
        <f>((N60-N59)/N59)*100</f>
        <v>-0.94863412483138421</v>
      </c>
      <c r="O61" s="33"/>
    </row>
    <row r="62" spans="1:20">
      <c r="A62" s="14" t="s">
        <v>45</v>
      </c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7"/>
      <c r="O62" s="33"/>
    </row>
    <row r="63" spans="1:20">
      <c r="A63" s="21" t="s">
        <v>23</v>
      </c>
      <c r="B63" s="22">
        <v>30420.21</v>
      </c>
      <c r="C63" s="22">
        <v>28741.791000000001</v>
      </c>
      <c r="D63" s="22">
        <v>32355.761999999999</v>
      </c>
      <c r="E63" s="22">
        <v>32375.317999999999</v>
      </c>
      <c r="F63" s="22">
        <v>32980.089999999997</v>
      </c>
      <c r="G63" s="22">
        <v>32509.616000000002</v>
      </c>
      <c r="H63" s="22">
        <v>32614.776000000002</v>
      </c>
      <c r="I63" s="22">
        <v>29928.047999999999</v>
      </c>
      <c r="J63" s="22">
        <v>29251.161</v>
      </c>
      <c r="K63" s="22">
        <v>29580.829000000002</v>
      </c>
      <c r="L63" s="22">
        <v>28856.292000000001</v>
      </c>
      <c r="M63" s="22">
        <v>31019.883999999998</v>
      </c>
      <c r="N63" s="23">
        <f>SUM(B63:INDEX(B63:M63,$P$1))</f>
        <v>370633.77700000012</v>
      </c>
      <c r="O63" s="33"/>
    </row>
    <row r="64" spans="1:20">
      <c r="A64" s="24" t="s">
        <v>25</v>
      </c>
      <c r="B64" s="25">
        <v>31561.433000000001</v>
      </c>
      <c r="C64" s="25">
        <v>30135.806</v>
      </c>
      <c r="D64" s="25">
        <v>34605.137000000002</v>
      </c>
      <c r="E64" s="25">
        <v>31813.655999999999</v>
      </c>
      <c r="F64" s="25">
        <v>33791.881000000001</v>
      </c>
      <c r="G64" s="25">
        <v>30844.23</v>
      </c>
      <c r="H64" s="25">
        <v>32752.03</v>
      </c>
      <c r="I64" s="25">
        <v>33066.239000000001</v>
      </c>
      <c r="J64" s="25">
        <v>31469.940999999999</v>
      </c>
      <c r="K64" s="25">
        <v>30852.440999999999</v>
      </c>
      <c r="L64" s="25">
        <v>31422.585999999999</v>
      </c>
      <c r="M64" s="25">
        <v>32144.080000000002</v>
      </c>
      <c r="N64" s="26">
        <f>SUM(B64:M64)</f>
        <v>384459.46</v>
      </c>
      <c r="O64" s="33"/>
    </row>
    <row r="65" spans="1:20" s="20" customFormat="1">
      <c r="A65" s="27" t="s">
        <v>27</v>
      </c>
      <c r="B65" s="28">
        <f>((B64-B63)/B63)*100</f>
        <v>3.7515289999641745</v>
      </c>
      <c r="C65" s="28">
        <f t="shared" ref="C65:M65" si="14">((C64-C63)/C63)*100</f>
        <v>4.8501326865817074</v>
      </c>
      <c r="D65" s="28">
        <f t="shared" si="14"/>
        <v>6.9520074971499781</v>
      </c>
      <c r="E65" s="28">
        <f t="shared" si="14"/>
        <v>-1.7348462801199367</v>
      </c>
      <c r="F65" s="28">
        <f t="shared" si="14"/>
        <v>2.4614578068161879</v>
      </c>
      <c r="G65" s="28">
        <f t="shared" si="14"/>
        <v>-5.1227489121987855</v>
      </c>
      <c r="H65" s="28">
        <f t="shared" si="14"/>
        <v>0.42083379631366213</v>
      </c>
      <c r="I65" s="28">
        <f t="shared" si="14"/>
        <v>10.485785775270083</v>
      </c>
      <c r="J65" s="28">
        <f t="shared" si="14"/>
        <v>7.5852715726394546</v>
      </c>
      <c r="K65" s="28">
        <f t="shared" si="14"/>
        <v>4.2987706666368179</v>
      </c>
      <c r="L65" s="28">
        <f t="shared" si="14"/>
        <v>8.8933602418494999</v>
      </c>
      <c r="M65" s="28">
        <f t="shared" si="14"/>
        <v>3.6241141327285544</v>
      </c>
      <c r="N65" s="29">
        <f>((N64-N63)/N63)*100</f>
        <v>3.7302814416722465</v>
      </c>
      <c r="O65" s="39"/>
      <c r="P65" s="4"/>
      <c r="Q65" s="4"/>
      <c r="R65" s="4"/>
      <c r="S65" s="19"/>
      <c r="T65" s="19"/>
    </row>
    <row r="66" spans="1:20" s="20" customFormat="1">
      <c r="A66" s="14" t="s">
        <v>46</v>
      </c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7"/>
      <c r="O66" s="32"/>
      <c r="P66" s="4"/>
      <c r="Q66" s="4"/>
      <c r="R66" s="4"/>
      <c r="S66" s="19"/>
      <c r="T66" s="19"/>
    </row>
    <row r="67" spans="1:20" s="20" customFormat="1">
      <c r="A67" s="21" t="s">
        <v>23</v>
      </c>
      <c r="B67" s="22">
        <v>2136.826</v>
      </c>
      <c r="C67" s="22">
        <v>2087.8919999999998</v>
      </c>
      <c r="D67" s="22">
        <v>2311.4520000000002</v>
      </c>
      <c r="E67" s="22">
        <v>2190.0790000000002</v>
      </c>
      <c r="F67" s="22">
        <v>2038.48</v>
      </c>
      <c r="G67" s="22">
        <v>1961.4760000000001</v>
      </c>
      <c r="H67" s="22">
        <v>1849.252</v>
      </c>
      <c r="I67" s="22">
        <v>1819.046</v>
      </c>
      <c r="J67" s="22">
        <v>1940.02</v>
      </c>
      <c r="K67" s="22">
        <v>1978.673</v>
      </c>
      <c r="L67" s="22">
        <v>1917.817</v>
      </c>
      <c r="M67" s="22">
        <v>1977.6559999999999</v>
      </c>
      <c r="N67" s="23">
        <f>SUM(B67:INDEX(B67:M67,$P$1))</f>
        <v>24208.668999999998</v>
      </c>
      <c r="O67" s="32"/>
      <c r="P67" s="4"/>
      <c r="Q67" s="4"/>
      <c r="R67" s="4"/>
      <c r="S67" s="19"/>
      <c r="T67" s="19"/>
    </row>
    <row r="68" spans="1:20">
      <c r="A68" s="24" t="s">
        <v>25</v>
      </c>
      <c r="B68" s="25">
        <v>1906.492</v>
      </c>
      <c r="C68" s="25">
        <v>2051.203</v>
      </c>
      <c r="D68" s="25">
        <v>2030.05</v>
      </c>
      <c r="E68" s="25">
        <v>1779.5319999999999</v>
      </c>
      <c r="F68" s="25">
        <v>2022.5170000000001</v>
      </c>
      <c r="G68" s="25">
        <v>1716.999</v>
      </c>
      <c r="H68" s="25">
        <v>2006.9269999999999</v>
      </c>
      <c r="I68" s="25">
        <v>1912.529</v>
      </c>
      <c r="J68" s="25">
        <v>1946.8610000000001</v>
      </c>
      <c r="K68" s="25">
        <v>2004.3240000000001</v>
      </c>
      <c r="L68" s="25">
        <v>1920.655</v>
      </c>
      <c r="M68" s="25">
        <v>1957.0530000000001</v>
      </c>
      <c r="N68" s="26">
        <f>SUM(B68:M68)</f>
        <v>23255.142</v>
      </c>
      <c r="O68" s="33"/>
    </row>
    <row r="69" spans="1:20">
      <c r="A69" s="27" t="s">
        <v>27</v>
      </c>
      <c r="B69" s="28">
        <f>((B68-B67)/B67)*100</f>
        <v>-10.779258582589319</v>
      </c>
      <c r="C69" s="28">
        <f t="shared" ref="C69:M69" si="15">((C68-C67)/C67)*100</f>
        <v>-1.757226906372545</v>
      </c>
      <c r="D69" s="28">
        <f t="shared" si="15"/>
        <v>-12.174252374697819</v>
      </c>
      <c r="E69" s="28">
        <f t="shared" si="15"/>
        <v>-18.745762139173987</v>
      </c>
      <c r="F69" s="28">
        <f t="shared" si="15"/>
        <v>-0.78308347396098887</v>
      </c>
      <c r="G69" s="28">
        <f t="shared" si="15"/>
        <v>-12.463930223974193</v>
      </c>
      <c r="H69" s="28">
        <f t="shared" si="15"/>
        <v>8.5264204121450167</v>
      </c>
      <c r="I69" s="28">
        <f t="shared" si="15"/>
        <v>5.139122375135095</v>
      </c>
      <c r="J69" s="28">
        <f t="shared" si="15"/>
        <v>0.35262523066773133</v>
      </c>
      <c r="K69" s="28">
        <f t="shared" si="15"/>
        <v>1.2963738829003109</v>
      </c>
      <c r="L69" s="28">
        <f t="shared" si="15"/>
        <v>0.14798075103098812</v>
      </c>
      <c r="M69" s="28">
        <f t="shared" si="15"/>
        <v>-1.0417888652020291</v>
      </c>
      <c r="N69" s="29">
        <f>((N68-N67)/N67)*100</f>
        <v>-3.9387832515699159</v>
      </c>
      <c r="O69" s="33"/>
    </row>
    <row r="70" spans="1:20" s="20" customFormat="1" ht="17.25">
      <c r="A70" s="14" t="s">
        <v>47</v>
      </c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7"/>
      <c r="O70" s="32"/>
      <c r="P70" s="4"/>
      <c r="Q70" s="4"/>
      <c r="R70" s="4"/>
      <c r="S70" s="19"/>
      <c r="T70" s="19"/>
    </row>
    <row r="71" spans="1:20">
      <c r="A71" s="21" t="s">
        <v>23</v>
      </c>
      <c r="B71" s="22">
        <v>39846.203915662656</v>
      </c>
      <c r="C71" s="22">
        <v>39542.410638554225</v>
      </c>
      <c r="D71" s="22">
        <v>43978.368698795181</v>
      </c>
      <c r="E71" s="22">
        <v>42626.75962650602</v>
      </c>
      <c r="F71" s="22">
        <v>40984.17089156626</v>
      </c>
      <c r="G71" s="22">
        <v>38796.251036144582</v>
      </c>
      <c r="H71" s="22">
        <v>36443.336385542163</v>
      </c>
      <c r="I71" s="22">
        <v>36250.592108433731</v>
      </c>
      <c r="J71" s="22">
        <v>34907.701012048201</v>
      </c>
      <c r="K71" s="22">
        <v>36702.357180722895</v>
      </c>
      <c r="L71" s="22">
        <v>37881.434710843365</v>
      </c>
      <c r="M71" s="22">
        <v>44619.817999999999</v>
      </c>
      <c r="N71" s="23">
        <f>SUM(B71:INDEX(B71:M71,$P$1))</f>
        <v>472579.40420481924</v>
      </c>
      <c r="O71" s="33"/>
    </row>
    <row r="72" spans="1:20">
      <c r="A72" s="24" t="s">
        <v>25</v>
      </c>
      <c r="B72" s="25">
        <v>45428.89607228915</v>
      </c>
      <c r="C72" s="25">
        <v>41531.134987951809</v>
      </c>
      <c r="D72" s="25">
        <v>46357.808493975899</v>
      </c>
      <c r="E72" s="25">
        <v>42410.144867469891</v>
      </c>
      <c r="F72" s="25">
        <v>44235.790144578306</v>
      </c>
      <c r="G72" s="25">
        <v>39297.154433734941</v>
      </c>
      <c r="H72" s="25">
        <v>37056.108759036135</v>
      </c>
      <c r="I72" s="25">
        <v>38185.039843373495</v>
      </c>
      <c r="J72" s="25">
        <v>33282.218192771084</v>
      </c>
      <c r="K72" s="25">
        <v>36157.290831325292</v>
      </c>
      <c r="L72" s="25">
        <v>36547.136337349402</v>
      </c>
      <c r="M72" s="25">
        <v>39981.77463855422</v>
      </c>
      <c r="N72" s="26">
        <f>SUM(B72:M72)</f>
        <v>480470.49760240962</v>
      </c>
      <c r="O72" s="33"/>
    </row>
    <row r="73" spans="1:20">
      <c r="A73" s="27" t="s">
        <v>27</v>
      </c>
      <c r="B73" s="28">
        <f>((B72-B71)/B71)*100</f>
        <v>14.010599776186112</v>
      </c>
      <c r="C73" s="28">
        <f t="shared" ref="C73:M73" si="16">((C72-C71)/C71)*100</f>
        <v>5.0293452454781766</v>
      </c>
      <c r="D73" s="28">
        <f t="shared" si="16"/>
        <v>5.410477617933803</v>
      </c>
      <c r="E73" s="28">
        <f t="shared" si="16"/>
        <v>-0.50816614008218963</v>
      </c>
      <c r="F73" s="28">
        <f t="shared" si="16"/>
        <v>7.9338417302987709</v>
      </c>
      <c r="G73" s="28">
        <f t="shared" si="16"/>
        <v>1.2911128890358277</v>
      </c>
      <c r="H73" s="28">
        <f t="shared" si="16"/>
        <v>1.6814387327529965</v>
      </c>
      <c r="I73" s="28">
        <f t="shared" si="16"/>
        <v>5.3363203810668596</v>
      </c>
      <c r="J73" s="28">
        <f t="shared" si="16"/>
        <v>-4.6565163907989531</v>
      </c>
      <c r="K73" s="28">
        <f t="shared" si="16"/>
        <v>-1.4850990270561879</v>
      </c>
      <c r="L73" s="28">
        <f t="shared" si="16"/>
        <v>-3.522301580388735</v>
      </c>
      <c r="M73" s="28">
        <f t="shared" si="16"/>
        <v>-10.394581532012927</v>
      </c>
      <c r="N73" s="29">
        <f>((N72-N71)/N71)*100</f>
        <v>1.6697920661329402</v>
      </c>
      <c r="O73" s="35"/>
    </row>
    <row r="74" spans="1:20">
      <c r="A74" s="14" t="s">
        <v>48</v>
      </c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7"/>
      <c r="O74" s="33"/>
    </row>
    <row r="75" spans="1:20">
      <c r="A75" s="21" t="s">
        <v>23</v>
      </c>
      <c r="B75" s="22">
        <v>5579</v>
      </c>
      <c r="C75" s="22">
        <v>6302</v>
      </c>
      <c r="D75" s="22">
        <v>7165</v>
      </c>
      <c r="E75" s="22">
        <v>6621</v>
      </c>
      <c r="F75" s="22">
        <v>5486</v>
      </c>
      <c r="G75" s="22">
        <v>5679</v>
      </c>
      <c r="H75" s="22">
        <v>5945</v>
      </c>
      <c r="I75" s="22">
        <v>7145</v>
      </c>
      <c r="J75" s="22">
        <v>6656</v>
      </c>
      <c r="K75" s="22">
        <v>6878</v>
      </c>
      <c r="L75" s="22">
        <v>7558</v>
      </c>
      <c r="M75" s="22">
        <v>7041</v>
      </c>
      <c r="N75" s="23">
        <f>SUM(B75:INDEX(B75:M75,$P$1))</f>
        <v>78055</v>
      </c>
      <c r="O75" s="33"/>
    </row>
    <row r="76" spans="1:20">
      <c r="A76" s="24" t="s">
        <v>25</v>
      </c>
      <c r="B76" s="25">
        <v>7186</v>
      </c>
      <c r="C76" s="25">
        <v>6433</v>
      </c>
      <c r="D76" s="25">
        <v>7174</v>
      </c>
      <c r="E76" s="25">
        <v>5515</v>
      </c>
      <c r="F76" s="25">
        <v>6326</v>
      </c>
      <c r="G76" s="25">
        <v>5109</v>
      </c>
      <c r="H76" s="25">
        <v>5117</v>
      </c>
      <c r="I76" s="25">
        <v>6701</v>
      </c>
      <c r="J76" s="25">
        <v>7743</v>
      </c>
      <c r="K76" s="25">
        <v>6786</v>
      </c>
      <c r="L76" s="25">
        <v>7676</v>
      </c>
      <c r="M76" s="25">
        <v>6594</v>
      </c>
      <c r="N76" s="26">
        <f>SUM(B76:M76)</f>
        <v>78360</v>
      </c>
      <c r="O76" s="33"/>
    </row>
    <row r="77" spans="1:20">
      <c r="A77" s="27" t="s">
        <v>27</v>
      </c>
      <c r="B77" s="28">
        <f>((B76-B75)/B75)*100</f>
        <v>28.804445241082632</v>
      </c>
      <c r="C77" s="28">
        <f t="shared" ref="C77:M77" si="17">((C76-C75)/C75)*100</f>
        <v>2.0787051729609649</v>
      </c>
      <c r="D77" s="28">
        <f t="shared" si="17"/>
        <v>0.1256106071179344</v>
      </c>
      <c r="E77" s="28">
        <f t="shared" si="17"/>
        <v>-16.704425313396769</v>
      </c>
      <c r="F77" s="28">
        <f t="shared" si="17"/>
        <v>15.311702515493986</v>
      </c>
      <c r="G77" s="28">
        <f t="shared" si="17"/>
        <v>-10.036978341257264</v>
      </c>
      <c r="H77" s="28">
        <f t="shared" si="17"/>
        <v>-13.927670311185873</v>
      </c>
      <c r="I77" s="28">
        <f t="shared" si="17"/>
        <v>-6.2141357592722182</v>
      </c>
      <c r="J77" s="28">
        <f t="shared" si="17"/>
        <v>16.331129807692307</v>
      </c>
      <c r="K77" s="28">
        <f t="shared" si="17"/>
        <v>-1.3375981389938936</v>
      </c>
      <c r="L77" s="28">
        <f t="shared" si="17"/>
        <v>1.5612595924847845</v>
      </c>
      <c r="M77" s="28">
        <f t="shared" si="17"/>
        <v>-6.3485300383468255</v>
      </c>
      <c r="N77" s="29">
        <f>((N76-N75)/N75)*100</f>
        <v>0.39075011210044197</v>
      </c>
      <c r="O77" s="33"/>
    </row>
    <row r="78" spans="1:20" s="20" customFormat="1">
      <c r="A78" s="14" t="s">
        <v>49</v>
      </c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7"/>
      <c r="O78" s="32"/>
      <c r="P78" s="4"/>
      <c r="Q78" s="4"/>
      <c r="R78" s="4"/>
      <c r="S78" s="19"/>
      <c r="T78" s="19"/>
    </row>
    <row r="79" spans="1:20" s="20" customFormat="1">
      <c r="A79" s="21" t="s">
        <v>23</v>
      </c>
      <c r="B79" s="22">
        <v>17219.363000000001</v>
      </c>
      <c r="C79" s="22">
        <v>14719.255999999999</v>
      </c>
      <c r="D79" s="22">
        <v>16685.773000000001</v>
      </c>
      <c r="E79" s="22">
        <v>14741.311</v>
      </c>
      <c r="F79" s="22">
        <v>15655.714</v>
      </c>
      <c r="G79" s="22">
        <v>15745.173000000001</v>
      </c>
      <c r="H79" s="22">
        <v>14451.356</v>
      </c>
      <c r="I79" s="22">
        <v>15327.707</v>
      </c>
      <c r="J79" s="22">
        <v>15102.48</v>
      </c>
      <c r="K79" s="22">
        <v>15321.749</v>
      </c>
      <c r="L79" s="22">
        <v>15049.602999999999</v>
      </c>
      <c r="M79" s="22">
        <v>16545.429</v>
      </c>
      <c r="N79" s="23">
        <f>SUM(B79:INDEX(B79:M79,$P$1))</f>
        <v>186564.91400000002</v>
      </c>
      <c r="O79" s="32"/>
      <c r="P79" s="4"/>
      <c r="Q79" s="4"/>
      <c r="R79" s="4"/>
      <c r="S79" s="19"/>
      <c r="T79" s="19"/>
    </row>
    <row r="80" spans="1:20">
      <c r="A80" s="24" t="s">
        <v>25</v>
      </c>
      <c r="B80" s="25">
        <v>16100.879000000001</v>
      </c>
      <c r="C80" s="25">
        <v>14493.656999999999</v>
      </c>
      <c r="D80" s="25">
        <v>16074.977000000001</v>
      </c>
      <c r="E80" s="25">
        <v>16157.134</v>
      </c>
      <c r="F80" s="25">
        <v>16559.323</v>
      </c>
      <c r="G80" s="25">
        <v>15694.938</v>
      </c>
      <c r="H80" s="25">
        <v>14870.119000000001</v>
      </c>
      <c r="I80" s="25">
        <v>15164.626</v>
      </c>
      <c r="J80" s="25">
        <v>13356.111999999999</v>
      </c>
      <c r="K80" s="25">
        <v>13447.513999999999</v>
      </c>
      <c r="L80" s="25">
        <v>12985.027</v>
      </c>
      <c r="M80" s="25">
        <v>15433.699000000001</v>
      </c>
      <c r="N80" s="26">
        <f>SUM(B80:M80)</f>
        <v>180338.005</v>
      </c>
      <c r="O80" s="33"/>
    </row>
    <row r="81" spans="1:20">
      <c r="A81" s="27" t="s">
        <v>27</v>
      </c>
      <c r="B81" s="28">
        <f>((B80-B79)/B79)*100</f>
        <v>-6.4955016047922349</v>
      </c>
      <c r="C81" s="28">
        <f t="shared" ref="C81:M81" si="18">((C80-C79)/C79)*100</f>
        <v>-1.5326793691202882</v>
      </c>
      <c r="D81" s="28">
        <f t="shared" si="18"/>
        <v>-3.6605795847756064</v>
      </c>
      <c r="E81" s="28">
        <f t="shared" si="18"/>
        <v>9.6044578396046347</v>
      </c>
      <c r="F81" s="28">
        <f t="shared" si="18"/>
        <v>5.7717520900036909</v>
      </c>
      <c r="G81" s="28">
        <f t="shared" si="18"/>
        <v>-0.31905016223067589</v>
      </c>
      <c r="H81" s="28">
        <f t="shared" si="18"/>
        <v>2.8977419143227863</v>
      </c>
      <c r="I81" s="28">
        <f t="shared" si="18"/>
        <v>-1.0639621438483924</v>
      </c>
      <c r="J81" s="28">
        <f t="shared" si="18"/>
        <v>-11.563451830427853</v>
      </c>
      <c r="K81" s="28">
        <f t="shared" si="18"/>
        <v>-12.232513403006411</v>
      </c>
      <c r="L81" s="28">
        <f t="shared" si="18"/>
        <v>-13.718474832857714</v>
      </c>
      <c r="M81" s="28">
        <f t="shared" si="18"/>
        <v>-6.7192576269856739</v>
      </c>
      <c r="N81" s="29">
        <f>((N80-N79)/N79)*100</f>
        <v>-3.3376634794257258</v>
      </c>
      <c r="O81" s="39"/>
    </row>
    <row r="82" spans="1:20" s="20" customFormat="1">
      <c r="A82" s="14" t="s">
        <v>50</v>
      </c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7"/>
      <c r="O82" s="32"/>
      <c r="P82" s="4"/>
      <c r="Q82" s="4"/>
      <c r="R82" s="4"/>
      <c r="S82" s="19"/>
      <c r="T82" s="19"/>
    </row>
    <row r="83" spans="1:20">
      <c r="A83" s="21" t="s">
        <v>23</v>
      </c>
      <c r="B83" s="22">
        <v>68319.198999999993</v>
      </c>
      <c r="C83" s="22">
        <v>60773.641000000003</v>
      </c>
      <c r="D83" s="22">
        <v>64252.356</v>
      </c>
      <c r="E83" s="22">
        <v>64646.322999999997</v>
      </c>
      <c r="F83" s="22">
        <v>65572.543000000005</v>
      </c>
      <c r="G83" s="22">
        <v>60683.222000000002</v>
      </c>
      <c r="H83" s="22">
        <v>60183.67</v>
      </c>
      <c r="I83" s="22">
        <v>58483.014999999999</v>
      </c>
      <c r="J83" s="22">
        <v>58433.921000000002</v>
      </c>
      <c r="K83" s="22">
        <v>62075.360999999997</v>
      </c>
      <c r="L83" s="22">
        <v>61535.525999999998</v>
      </c>
      <c r="M83" s="22">
        <v>66140.932000000001</v>
      </c>
      <c r="N83" s="23">
        <f>SUM(B83:INDEX(B83:M83,$P$1))</f>
        <v>751099.70900000003</v>
      </c>
      <c r="O83" s="33"/>
    </row>
    <row r="84" spans="1:20">
      <c r="A84" s="24" t="s">
        <v>25</v>
      </c>
      <c r="B84" s="25">
        <v>67047.906000000003</v>
      </c>
      <c r="C84" s="25">
        <v>60054.326000000001</v>
      </c>
      <c r="D84" s="25">
        <v>67801.37</v>
      </c>
      <c r="E84" s="25">
        <v>65440.915999999997</v>
      </c>
      <c r="F84" s="25">
        <v>66941.630999999994</v>
      </c>
      <c r="G84" s="25">
        <v>64086.714</v>
      </c>
      <c r="H84" s="25">
        <v>66760.759000000005</v>
      </c>
      <c r="I84" s="25">
        <v>63352.91</v>
      </c>
      <c r="J84" s="25">
        <v>60563.637000000002</v>
      </c>
      <c r="K84" s="25">
        <v>64974.521000000001</v>
      </c>
      <c r="L84" s="25">
        <v>63698.080000000002</v>
      </c>
      <c r="M84" s="25">
        <v>67042.421000000002</v>
      </c>
      <c r="N84" s="26">
        <f>SUM(B84:M84)</f>
        <v>777765.19099999988</v>
      </c>
      <c r="O84" s="40"/>
    </row>
    <row r="85" spans="1:20">
      <c r="A85" s="27" t="s">
        <v>27</v>
      </c>
      <c r="B85" s="28">
        <f>((B84-B83)/B83)*100</f>
        <v>-1.8608136784507541</v>
      </c>
      <c r="C85" s="28">
        <f t="shared" ref="C85:M85" si="19">((C84-C83)/C83)*100</f>
        <v>-1.1835970137119187</v>
      </c>
      <c r="D85" s="28">
        <f t="shared" si="19"/>
        <v>5.5235546537779801</v>
      </c>
      <c r="E85" s="28">
        <f t="shared" si="19"/>
        <v>1.2291387400332123</v>
      </c>
      <c r="F85" s="28">
        <f t="shared" si="19"/>
        <v>2.0878982838899338</v>
      </c>
      <c r="G85" s="28">
        <f t="shared" si="19"/>
        <v>5.6086211111202999</v>
      </c>
      <c r="H85" s="28">
        <f t="shared" si="19"/>
        <v>10.928361464164627</v>
      </c>
      <c r="I85" s="28">
        <f t="shared" si="19"/>
        <v>8.3270245215640895</v>
      </c>
      <c r="J85" s="28">
        <f t="shared" si="19"/>
        <v>3.6446570135178851</v>
      </c>
      <c r="K85" s="28">
        <f t="shared" si="19"/>
        <v>4.6703876599283953</v>
      </c>
      <c r="L85" s="28">
        <f t="shared" si="19"/>
        <v>3.5143178917492373</v>
      </c>
      <c r="M85" s="28">
        <f t="shared" si="19"/>
        <v>1.3629820033379654</v>
      </c>
      <c r="N85" s="29">
        <f>((N84-N83)/N83)*100</f>
        <v>3.5501920291650437</v>
      </c>
      <c r="O85" s="33"/>
    </row>
    <row r="86" spans="1:20" s="20" customFormat="1">
      <c r="A86" s="14" t="s">
        <v>51</v>
      </c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7"/>
      <c r="O86" s="32"/>
      <c r="P86" s="4"/>
      <c r="Q86" s="4"/>
      <c r="R86" s="4"/>
      <c r="S86" s="19"/>
      <c r="T86" s="19"/>
    </row>
    <row r="87" spans="1:20" s="20" customFormat="1">
      <c r="A87" s="21" t="s">
        <v>23</v>
      </c>
      <c r="B87" s="22">
        <v>4859.5720000000001</v>
      </c>
      <c r="C87" s="22">
        <v>3603.8029999999999</v>
      </c>
      <c r="D87" s="22">
        <v>5711.0050000000001</v>
      </c>
      <c r="E87" s="22">
        <v>5129.9889999999996</v>
      </c>
      <c r="F87" s="22">
        <v>5014.8389999999999</v>
      </c>
      <c r="G87" s="22">
        <v>4432.5990000000002</v>
      </c>
      <c r="H87" s="22">
        <v>4877.6580000000004</v>
      </c>
      <c r="I87" s="22">
        <v>4769.335</v>
      </c>
      <c r="J87" s="22">
        <v>4487.63</v>
      </c>
      <c r="K87" s="22">
        <v>5233.0990000000002</v>
      </c>
      <c r="L87" s="22">
        <v>4488.34</v>
      </c>
      <c r="M87" s="22">
        <v>4705.3990000000003</v>
      </c>
      <c r="N87" s="23">
        <f>SUM(B87:INDEX(B87:M87,$P$1))</f>
        <v>57313.268000000004</v>
      </c>
      <c r="O87" s="32"/>
      <c r="P87" s="4"/>
      <c r="Q87" s="4"/>
      <c r="R87" s="4"/>
      <c r="S87" s="19"/>
      <c r="T87" s="19"/>
    </row>
    <row r="88" spans="1:20">
      <c r="A88" s="24" t="s">
        <v>25</v>
      </c>
      <c r="B88" s="25">
        <v>4540.3469999999998</v>
      </c>
      <c r="C88" s="25">
        <v>5157.125</v>
      </c>
      <c r="D88" s="25">
        <v>4609.9799999999996</v>
      </c>
      <c r="E88" s="25">
        <v>4772.942</v>
      </c>
      <c r="F88" s="25">
        <v>4362.4930000000004</v>
      </c>
      <c r="G88" s="25">
        <v>4741.4279999999999</v>
      </c>
      <c r="H88" s="25">
        <v>4408.5659999999998</v>
      </c>
      <c r="I88" s="25">
        <v>4999.2240000000002</v>
      </c>
      <c r="J88" s="25">
        <v>4060.5039999999999</v>
      </c>
      <c r="K88" s="25">
        <v>4156.9579999999996</v>
      </c>
      <c r="L88" s="25">
        <v>5222.9840000000004</v>
      </c>
      <c r="M88" s="25">
        <v>4733.2790000000005</v>
      </c>
      <c r="N88" s="26">
        <f>SUM(B88:M88)</f>
        <v>55765.830000000009</v>
      </c>
      <c r="O88" s="33"/>
    </row>
    <row r="89" spans="1:20">
      <c r="A89" s="27" t="s">
        <v>27</v>
      </c>
      <c r="B89" s="28">
        <f>((B88-B87)/B87)*100</f>
        <v>-6.5689941418709372</v>
      </c>
      <c r="C89" s="28">
        <f t="shared" ref="C89:M89" si="20">((C88-C87)/C87)*100</f>
        <v>43.102300541955266</v>
      </c>
      <c r="D89" s="28">
        <f t="shared" si="20"/>
        <v>-19.279006059353836</v>
      </c>
      <c r="E89" s="28">
        <f t="shared" si="20"/>
        <v>-6.959995430789415</v>
      </c>
      <c r="F89" s="28">
        <f t="shared" si="20"/>
        <v>-13.008313925930615</v>
      </c>
      <c r="G89" s="28">
        <f t="shared" si="20"/>
        <v>6.9672217134913339</v>
      </c>
      <c r="H89" s="28">
        <f t="shared" si="20"/>
        <v>-9.6171564304016499</v>
      </c>
      <c r="I89" s="28">
        <f t="shared" si="20"/>
        <v>4.8201478822519306</v>
      </c>
      <c r="J89" s="28">
        <f t="shared" si="20"/>
        <v>-9.51785240761828</v>
      </c>
      <c r="K89" s="28">
        <f t="shared" si="20"/>
        <v>-20.564124622905101</v>
      </c>
      <c r="L89" s="28">
        <f t="shared" si="20"/>
        <v>16.367833096423183</v>
      </c>
      <c r="M89" s="28">
        <f t="shared" si="20"/>
        <v>0.59251085827153249</v>
      </c>
      <c r="N89" s="29">
        <f>((N88-N87)/N87)*100</f>
        <v>-2.6999646922942775</v>
      </c>
      <c r="O89" s="33"/>
    </row>
    <row r="90" spans="1:20" s="20" customFormat="1">
      <c r="A90" s="14" t="s">
        <v>52</v>
      </c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7"/>
      <c r="O90" s="32"/>
      <c r="P90" s="4"/>
      <c r="Q90" s="4"/>
      <c r="R90" s="4"/>
      <c r="S90" s="19"/>
      <c r="T90" s="19"/>
    </row>
    <row r="91" spans="1:20">
      <c r="A91" s="21" t="s">
        <v>23</v>
      </c>
      <c r="B91" s="22">
        <v>13210.712</v>
      </c>
      <c r="C91" s="22">
        <v>12617.794</v>
      </c>
      <c r="D91" s="22">
        <v>15562.046</v>
      </c>
      <c r="E91" s="22">
        <v>13488.659</v>
      </c>
      <c r="F91" s="22">
        <v>13426.012000000001</v>
      </c>
      <c r="G91" s="22">
        <v>13447.547</v>
      </c>
      <c r="H91" s="22">
        <v>13340.485000000001</v>
      </c>
      <c r="I91" s="22">
        <v>14861.396000000001</v>
      </c>
      <c r="J91" s="22">
        <v>14012.121999999999</v>
      </c>
      <c r="K91" s="22">
        <v>13853.218000000001</v>
      </c>
      <c r="L91" s="22">
        <v>14235.075999999999</v>
      </c>
      <c r="M91" s="22">
        <v>12819.596</v>
      </c>
      <c r="N91" s="23">
        <f>SUM(B91:INDEX(B91:M91,$P$1))</f>
        <v>164874.663</v>
      </c>
      <c r="O91" s="39"/>
    </row>
    <row r="92" spans="1:20">
      <c r="A92" s="24" t="s">
        <v>25</v>
      </c>
      <c r="B92" s="25">
        <v>12753.856</v>
      </c>
      <c r="C92" s="25">
        <v>12383.343000000001</v>
      </c>
      <c r="D92" s="25">
        <v>12891.611999999999</v>
      </c>
      <c r="E92" s="25">
        <v>12776.44</v>
      </c>
      <c r="F92" s="25">
        <v>14240.391</v>
      </c>
      <c r="G92" s="25">
        <v>13414.143</v>
      </c>
      <c r="H92" s="25">
        <v>13318.065000000001</v>
      </c>
      <c r="I92" s="25">
        <v>14887.57</v>
      </c>
      <c r="J92" s="25">
        <v>13104.837</v>
      </c>
      <c r="K92" s="25">
        <v>13185</v>
      </c>
      <c r="L92" s="25">
        <v>14259.402</v>
      </c>
      <c r="M92" s="25">
        <v>12239.838</v>
      </c>
      <c r="N92" s="26">
        <f>SUM(B92:M92)</f>
        <v>159454.497</v>
      </c>
      <c r="O92" s="33"/>
    </row>
    <row r="93" spans="1:20">
      <c r="A93" s="27" t="s">
        <v>27</v>
      </c>
      <c r="B93" s="28">
        <f>((B92-B91)/B91)*100</f>
        <v>-3.4582239019365484</v>
      </c>
      <c r="C93" s="28">
        <f t="shared" ref="C93:M93" si="21">((C92-C91)/C91)*100</f>
        <v>-1.8580981746888492</v>
      </c>
      <c r="D93" s="28">
        <f t="shared" si="21"/>
        <v>-17.159915861963146</v>
      </c>
      <c r="E93" s="28">
        <f t="shared" si="21"/>
        <v>-5.2801319982957473</v>
      </c>
      <c r="F93" s="28">
        <f t="shared" si="21"/>
        <v>6.065680560988616</v>
      </c>
      <c r="G93" s="28">
        <f t="shared" si="21"/>
        <v>-0.24840218070998712</v>
      </c>
      <c r="H93" s="28">
        <f t="shared" si="21"/>
        <v>-0.16805985689425887</v>
      </c>
      <c r="I93" s="28">
        <f t="shared" si="21"/>
        <v>0.17612073589855937</v>
      </c>
      <c r="J93" s="28">
        <f t="shared" si="21"/>
        <v>-6.4750007172361181</v>
      </c>
      <c r="K93" s="28">
        <f t="shared" si="21"/>
        <v>-4.8235579632111527</v>
      </c>
      <c r="L93" s="28">
        <f t="shared" si="21"/>
        <v>0.1708877423626044</v>
      </c>
      <c r="M93" s="28">
        <f t="shared" si="21"/>
        <v>-4.5224358084295311</v>
      </c>
      <c r="N93" s="29">
        <f>((N92-N91)/N91)*100</f>
        <v>-3.2874462948864362</v>
      </c>
      <c r="O93" s="33"/>
    </row>
    <row r="94" spans="1:20" s="20" customFormat="1">
      <c r="A94" s="14" t="s">
        <v>53</v>
      </c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7"/>
      <c r="O94" s="32"/>
      <c r="P94" s="4"/>
      <c r="Q94" s="4"/>
      <c r="R94" s="4"/>
      <c r="S94" s="19"/>
      <c r="T94" s="19"/>
    </row>
    <row r="95" spans="1:20" s="20" customFormat="1">
      <c r="A95" s="21" t="s">
        <v>23</v>
      </c>
      <c r="B95" s="22">
        <v>34576.92</v>
      </c>
      <c r="C95" s="22">
        <v>33932.540999999997</v>
      </c>
      <c r="D95" s="22">
        <v>40064.9</v>
      </c>
      <c r="E95" s="22">
        <v>37375.669000000002</v>
      </c>
      <c r="F95" s="22">
        <v>40951.625</v>
      </c>
      <c r="G95" s="22">
        <v>41015.75</v>
      </c>
      <c r="H95" s="22">
        <v>40438.794000000002</v>
      </c>
      <c r="I95" s="22">
        <v>42631.834000000003</v>
      </c>
      <c r="J95" s="22">
        <v>38737.334000000003</v>
      </c>
      <c r="K95" s="22">
        <v>36593.362999999998</v>
      </c>
      <c r="L95" s="22">
        <v>34694.623</v>
      </c>
      <c r="M95" s="22">
        <v>35085.663</v>
      </c>
      <c r="N95" s="23">
        <f>SUM(B95:INDEX(B95:M95,$P$1))</f>
        <v>456099.01600000012</v>
      </c>
      <c r="O95" s="32"/>
      <c r="P95" s="4"/>
      <c r="Q95" s="4"/>
      <c r="R95" s="4"/>
      <c r="S95" s="19"/>
      <c r="T95" s="19"/>
    </row>
    <row r="96" spans="1:20">
      <c r="A96" s="24" t="s">
        <v>25</v>
      </c>
      <c r="B96" s="25">
        <v>37030.173000000003</v>
      </c>
      <c r="C96" s="25">
        <v>33774.169000000002</v>
      </c>
      <c r="D96" s="25">
        <v>38567.326000000001</v>
      </c>
      <c r="E96" s="25">
        <v>37766.472999999998</v>
      </c>
      <c r="F96" s="25">
        <v>41197.43</v>
      </c>
      <c r="G96" s="25">
        <v>40987.377999999997</v>
      </c>
      <c r="H96" s="25">
        <v>42409.201000000001</v>
      </c>
      <c r="I96" s="25">
        <v>39738.161</v>
      </c>
      <c r="J96" s="25">
        <v>39440.709000000003</v>
      </c>
      <c r="K96" s="25">
        <v>37145.650999999998</v>
      </c>
      <c r="L96" s="25">
        <v>35549.966</v>
      </c>
      <c r="M96" s="25">
        <v>38064.317000000003</v>
      </c>
      <c r="N96" s="26">
        <f>SUM(B96:M96)</f>
        <v>461670.95400000003</v>
      </c>
      <c r="O96" s="33"/>
    </row>
    <row r="97" spans="1:20">
      <c r="A97" s="27" t="s">
        <v>27</v>
      </c>
      <c r="B97" s="28">
        <f>((B96-B95)/B95)*100</f>
        <v>7.0950593632978425</v>
      </c>
      <c r="C97" s="28">
        <f t="shared" ref="C97:M97" si="22">((C96-C95)/C95)*100</f>
        <v>-0.46672602561651882</v>
      </c>
      <c r="D97" s="28">
        <f t="shared" si="22"/>
        <v>-3.7378703054294422</v>
      </c>
      <c r="E97" s="28">
        <f t="shared" si="22"/>
        <v>1.0456107153560152</v>
      </c>
      <c r="F97" s="28">
        <f t="shared" si="22"/>
        <v>0.60023259150277997</v>
      </c>
      <c r="G97" s="28">
        <f t="shared" si="22"/>
        <v>-6.9173427280990907E-2</v>
      </c>
      <c r="H97" s="28">
        <f t="shared" si="22"/>
        <v>4.872566179891515</v>
      </c>
      <c r="I97" s="28">
        <f t="shared" si="22"/>
        <v>-6.7875874164831904</v>
      </c>
      <c r="J97" s="28">
        <f t="shared" si="22"/>
        <v>1.8157547961354283</v>
      </c>
      <c r="K97" s="28">
        <f t="shared" si="22"/>
        <v>1.5092572934605668</v>
      </c>
      <c r="L97" s="28">
        <f t="shared" si="22"/>
        <v>2.4653474401494453</v>
      </c>
      <c r="M97" s="28">
        <f t="shared" si="22"/>
        <v>8.4896614323634196</v>
      </c>
      <c r="N97" s="29">
        <f>((N96-N95)/N95)*100</f>
        <v>1.2216509583524087</v>
      </c>
      <c r="O97" s="33"/>
    </row>
    <row r="98" spans="1:20" ht="17.25">
      <c r="A98" s="14" t="s">
        <v>54</v>
      </c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7"/>
      <c r="O98" s="33"/>
    </row>
    <row r="99" spans="1:20" s="20" customFormat="1">
      <c r="A99" s="21" t="s">
        <v>23</v>
      </c>
      <c r="B99" s="22">
        <v>64773.220999999998</v>
      </c>
      <c r="C99" s="22">
        <v>64792.523000000001</v>
      </c>
      <c r="D99" s="22">
        <v>75175.817999999999</v>
      </c>
      <c r="E99" s="22">
        <v>66285.835999999996</v>
      </c>
      <c r="F99" s="22">
        <v>69843.013999999996</v>
      </c>
      <c r="G99" s="22">
        <v>67362.8</v>
      </c>
      <c r="H99" s="22">
        <v>65447.33</v>
      </c>
      <c r="I99" s="22">
        <v>67681.625</v>
      </c>
      <c r="J99" s="22">
        <v>63820.733999999997</v>
      </c>
      <c r="K99" s="22">
        <v>61990.169000000002</v>
      </c>
      <c r="L99" s="22">
        <v>65138.805999999997</v>
      </c>
      <c r="M99" s="22">
        <v>57920.714999999997</v>
      </c>
      <c r="N99" s="23">
        <f>SUM(B99:INDEX(B99:M99,$P$1))</f>
        <v>790232.59100000001</v>
      </c>
      <c r="O99" s="32"/>
      <c r="P99" s="4"/>
      <c r="Q99" s="4"/>
      <c r="R99" s="4"/>
      <c r="S99" s="19"/>
      <c r="T99" s="19"/>
    </row>
    <row r="100" spans="1:20" s="20" customFormat="1">
      <c r="A100" s="24" t="s">
        <v>25</v>
      </c>
      <c r="B100" s="25">
        <v>63584.152000000002</v>
      </c>
      <c r="C100" s="25">
        <v>63165.811999999998</v>
      </c>
      <c r="D100" s="25">
        <v>72555.202000000005</v>
      </c>
      <c r="E100" s="25">
        <v>63160.538</v>
      </c>
      <c r="F100" s="25">
        <v>70623.759999999995</v>
      </c>
      <c r="G100" s="25">
        <v>69915.490000000005</v>
      </c>
      <c r="H100" s="25">
        <v>65970.119000000006</v>
      </c>
      <c r="I100" s="25">
        <v>66355.361000000004</v>
      </c>
      <c r="J100" s="25">
        <v>66034.616999999998</v>
      </c>
      <c r="K100" s="25">
        <v>65943.767000000007</v>
      </c>
      <c r="L100" s="25">
        <v>65446.046000000002</v>
      </c>
      <c r="M100" s="25">
        <v>59736.12</v>
      </c>
      <c r="N100" s="26">
        <f>SUM(B100:M100)</f>
        <v>792490.98399999994</v>
      </c>
      <c r="O100" s="39"/>
      <c r="P100" s="4"/>
      <c r="Q100" s="4"/>
      <c r="R100" s="4"/>
      <c r="S100" s="19"/>
      <c r="T100" s="19"/>
    </row>
    <row r="101" spans="1:20">
      <c r="A101" s="27" t="s">
        <v>27</v>
      </c>
      <c r="B101" s="28">
        <f>((B100-B99)/B99)*100</f>
        <v>-1.835741656262541</v>
      </c>
      <c r="C101" s="28">
        <f t="shared" ref="C101:M101" si="23">((C100-C99)/C99)*100</f>
        <v>-2.5106461744050361</v>
      </c>
      <c r="D101" s="28">
        <f t="shared" si="23"/>
        <v>-3.4859826866133927</v>
      </c>
      <c r="E101" s="28">
        <f t="shared" si="23"/>
        <v>-4.7148805666417113</v>
      </c>
      <c r="F101" s="28">
        <f t="shared" si="23"/>
        <v>1.1178584017007045</v>
      </c>
      <c r="G101" s="28">
        <f t="shared" si="23"/>
        <v>3.7894654022695056</v>
      </c>
      <c r="H101" s="28">
        <f t="shared" si="23"/>
        <v>0.79879347255266842</v>
      </c>
      <c r="I101" s="28">
        <f t="shared" si="23"/>
        <v>-1.9595628798806108</v>
      </c>
      <c r="J101" s="28">
        <f t="shared" si="23"/>
        <v>3.4689087091978634</v>
      </c>
      <c r="K101" s="28">
        <f t="shared" si="23"/>
        <v>6.3777822576996126</v>
      </c>
      <c r="L101" s="28">
        <f t="shared" si="23"/>
        <v>0.47166968335281623</v>
      </c>
      <c r="M101" s="28">
        <f t="shared" si="23"/>
        <v>3.1342931453798637</v>
      </c>
      <c r="N101" s="29">
        <f>((N100-N99)/N99)*100</f>
        <v>0.28578839011714763</v>
      </c>
      <c r="O101" s="33"/>
    </row>
    <row r="102" spans="1:20">
      <c r="A102" s="14" t="s">
        <v>55</v>
      </c>
      <c r="B102" s="15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7"/>
      <c r="O102" s="33"/>
    </row>
    <row r="103" spans="1:20">
      <c r="A103" s="21" t="s">
        <v>23</v>
      </c>
      <c r="B103" s="22">
        <v>249.935</v>
      </c>
      <c r="C103" s="22">
        <v>358.59100000000001</v>
      </c>
      <c r="D103" s="22">
        <v>424.52</v>
      </c>
      <c r="E103" s="22">
        <v>360.57799999999997</v>
      </c>
      <c r="F103" s="22">
        <v>361.28199999999998</v>
      </c>
      <c r="G103" s="22">
        <v>348.34500000000003</v>
      </c>
      <c r="H103" s="22">
        <v>294.03399999999999</v>
      </c>
      <c r="I103" s="22">
        <v>324.29500000000002</v>
      </c>
      <c r="J103" s="22">
        <v>323.22699999999998</v>
      </c>
      <c r="K103" s="22">
        <v>321.10000000000002</v>
      </c>
      <c r="L103" s="22">
        <v>340.214</v>
      </c>
      <c r="M103" s="22">
        <v>242.398</v>
      </c>
      <c r="N103" s="23">
        <f>SUM(B103:INDEX(B103:M103,$P$1))</f>
        <v>3948.5190000000002</v>
      </c>
      <c r="O103" s="33"/>
    </row>
    <row r="104" spans="1:20">
      <c r="A104" s="24" t="s">
        <v>25</v>
      </c>
      <c r="B104" s="25">
        <v>290.24299999999999</v>
      </c>
      <c r="C104" s="25">
        <v>292.63400000000001</v>
      </c>
      <c r="D104" s="25">
        <v>327.9</v>
      </c>
      <c r="E104" s="25">
        <v>255.20599999999999</v>
      </c>
      <c r="F104" s="25">
        <v>287.82600000000002</v>
      </c>
      <c r="G104" s="25">
        <v>320.37</v>
      </c>
      <c r="H104" s="25">
        <v>294.16899999999998</v>
      </c>
      <c r="I104" s="25">
        <v>323.47500000000002</v>
      </c>
      <c r="J104" s="25">
        <v>322.93</v>
      </c>
      <c r="K104" s="25">
        <v>305.846</v>
      </c>
      <c r="L104" s="25">
        <v>347.28699999999998</v>
      </c>
      <c r="M104" s="25">
        <v>312.51400000000001</v>
      </c>
      <c r="N104" s="26">
        <f>SUM(B104:M104)</f>
        <v>3680.3999999999996</v>
      </c>
      <c r="O104" s="33"/>
    </row>
    <row r="105" spans="1:20">
      <c r="A105" s="27" t="s">
        <v>27</v>
      </c>
      <c r="B105" s="28">
        <f>((B104-B103)/B103)*100</f>
        <v>16.127393122211771</v>
      </c>
      <c r="C105" s="28">
        <f t="shared" ref="C105:M105" si="24">((C104-C103)/C103)*100</f>
        <v>-18.393378528741657</v>
      </c>
      <c r="D105" s="28">
        <f t="shared" si="24"/>
        <v>-22.759822858758127</v>
      </c>
      <c r="E105" s="28">
        <f t="shared" si="24"/>
        <v>-29.223080720398915</v>
      </c>
      <c r="F105" s="28">
        <f t="shared" si="24"/>
        <v>-20.332039791630905</v>
      </c>
      <c r="G105" s="28">
        <f t="shared" si="24"/>
        <v>-8.0308315032510933</v>
      </c>
      <c r="H105" s="28">
        <f t="shared" si="24"/>
        <v>4.5913057673599281E-2</v>
      </c>
      <c r="I105" s="28">
        <f t="shared" si="24"/>
        <v>-0.25285619574769674</v>
      </c>
      <c r="J105" s="28">
        <f t="shared" si="24"/>
        <v>-9.1885888245712352E-2</v>
      </c>
      <c r="K105" s="28">
        <f t="shared" si="24"/>
        <v>-4.7505450015571524</v>
      </c>
      <c r="L105" s="28">
        <f t="shared" si="24"/>
        <v>2.078985579664558</v>
      </c>
      <c r="M105" s="28">
        <f t="shared" si="24"/>
        <v>28.92598123746896</v>
      </c>
      <c r="N105" s="29">
        <f>((N104-N103)/N103)*100</f>
        <v>-6.7903687433187114</v>
      </c>
      <c r="O105" s="33"/>
    </row>
    <row r="106" spans="1:20" s="20" customFormat="1">
      <c r="A106" s="14" t="s">
        <v>56</v>
      </c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7"/>
      <c r="O106" s="32"/>
      <c r="P106" s="4"/>
      <c r="Q106" s="4"/>
      <c r="R106" s="4"/>
      <c r="S106" s="19"/>
      <c r="T106" s="19"/>
    </row>
    <row r="107" spans="1:20">
      <c r="A107" s="21" t="s">
        <v>23</v>
      </c>
      <c r="B107" s="22">
        <v>16998.18</v>
      </c>
      <c r="C107" s="22">
        <v>16227.912</v>
      </c>
      <c r="D107" s="22">
        <v>18398.223000000002</v>
      </c>
      <c r="E107" s="22">
        <v>16990.403999999999</v>
      </c>
      <c r="F107" s="22">
        <v>17643.947</v>
      </c>
      <c r="G107" s="22">
        <v>16867.96</v>
      </c>
      <c r="H107" s="22">
        <v>15794.732</v>
      </c>
      <c r="I107" s="22">
        <v>17501.983</v>
      </c>
      <c r="J107" s="22">
        <v>18760.120999999999</v>
      </c>
      <c r="K107" s="22">
        <v>16993.541000000001</v>
      </c>
      <c r="L107" s="22">
        <v>18868.080999999998</v>
      </c>
      <c r="M107" s="22">
        <v>17871.850999999999</v>
      </c>
      <c r="N107" s="23">
        <f>SUM(B107:INDEX(B107:M107,$P$1))</f>
        <v>208916.935</v>
      </c>
      <c r="O107" s="33"/>
    </row>
    <row r="108" spans="1:20">
      <c r="A108" s="24" t="s">
        <v>25</v>
      </c>
      <c r="B108" s="25">
        <v>17381.788</v>
      </c>
      <c r="C108" s="25">
        <v>16919.001</v>
      </c>
      <c r="D108" s="25">
        <v>18799.53</v>
      </c>
      <c r="E108" s="25">
        <v>14941.826999999999</v>
      </c>
      <c r="F108" s="25">
        <v>16633.550999999999</v>
      </c>
      <c r="G108" s="25">
        <v>17001.288</v>
      </c>
      <c r="H108" s="25">
        <v>16409.476999999999</v>
      </c>
      <c r="I108" s="25">
        <v>18014.845000000001</v>
      </c>
      <c r="J108" s="25">
        <v>17959.045999999998</v>
      </c>
      <c r="K108" s="25">
        <v>16871.986000000001</v>
      </c>
      <c r="L108" s="25">
        <v>19142.169000000002</v>
      </c>
      <c r="M108" s="25">
        <v>16210.191000000001</v>
      </c>
      <c r="N108" s="26">
        <f>SUM(B108:M108)</f>
        <v>206284.69900000002</v>
      </c>
      <c r="O108" s="33"/>
    </row>
    <row r="109" spans="1:20">
      <c r="A109" s="27" t="s">
        <v>27</v>
      </c>
      <c r="B109" s="28">
        <f>((B108-B107)/B107)*100</f>
        <v>2.2567592530494451</v>
      </c>
      <c r="C109" s="28">
        <f t="shared" ref="C109:M109" si="25">((C108-C107)/C107)*100</f>
        <v>4.2586439956046096</v>
      </c>
      <c r="D109" s="28">
        <f t="shared" si="25"/>
        <v>2.1812269587122466</v>
      </c>
      <c r="E109" s="28">
        <f t="shared" si="25"/>
        <v>-12.057258909205453</v>
      </c>
      <c r="F109" s="28">
        <f t="shared" si="25"/>
        <v>-5.7265871406210902</v>
      </c>
      <c r="G109" s="28">
        <f t="shared" si="25"/>
        <v>0.79042160403511363</v>
      </c>
      <c r="H109" s="28">
        <f t="shared" si="25"/>
        <v>3.892088830630358</v>
      </c>
      <c r="I109" s="28">
        <f t="shared" si="25"/>
        <v>2.9303079542472474</v>
      </c>
      <c r="J109" s="28">
        <f t="shared" si="25"/>
        <v>-4.2700950596214211</v>
      </c>
      <c r="K109" s="28">
        <f t="shared" si="25"/>
        <v>-0.71530118413813981</v>
      </c>
      <c r="L109" s="28">
        <f t="shared" si="25"/>
        <v>1.4526543531374674</v>
      </c>
      <c r="M109" s="28">
        <f t="shared" si="25"/>
        <v>-9.2976379447209911</v>
      </c>
      <c r="N109" s="29">
        <f>((N108-N107)/N107)*100</f>
        <v>-1.2599438145117223</v>
      </c>
      <c r="O109" s="39"/>
    </row>
    <row r="110" spans="1:20" s="20" customFormat="1">
      <c r="A110" s="14" t="s">
        <v>57</v>
      </c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32"/>
      <c r="P110" s="4"/>
      <c r="Q110" s="4"/>
      <c r="R110" s="4"/>
      <c r="S110" s="19"/>
      <c r="T110" s="19"/>
    </row>
    <row r="111" spans="1:20">
      <c r="A111" s="21" t="s">
        <v>23</v>
      </c>
      <c r="B111" s="22">
        <v>222013.872</v>
      </c>
      <c r="C111" s="22">
        <v>208782.86199999999</v>
      </c>
      <c r="D111" s="22">
        <v>238206.92100000003</v>
      </c>
      <c r="E111" s="22">
        <v>220624.611</v>
      </c>
      <c r="F111" s="22">
        <v>230212.19100000002</v>
      </c>
      <c r="G111" s="22">
        <v>221466.59299999999</v>
      </c>
      <c r="H111" s="22">
        <v>216294.35299999997</v>
      </c>
      <c r="I111" s="22">
        <v>223173.20600000001</v>
      </c>
      <c r="J111" s="22">
        <v>215195.61200000002</v>
      </c>
      <c r="K111" s="22">
        <v>214003.41500000001</v>
      </c>
      <c r="L111" s="22">
        <v>215927.59700000001</v>
      </c>
      <c r="M111" s="22">
        <v>212824.65500000003</v>
      </c>
      <c r="N111" s="23">
        <f>SUM(B111:INDEX(B111:M111,$P$1))</f>
        <v>2638725.8880000003</v>
      </c>
      <c r="O111" s="33"/>
    </row>
    <row r="112" spans="1:20">
      <c r="A112" s="24" t="s">
        <v>25</v>
      </c>
      <c r="B112" s="25">
        <v>220318.01100000006</v>
      </c>
      <c r="C112" s="25">
        <v>207970.00899999999</v>
      </c>
      <c r="D112" s="25">
        <v>233340.69200000001</v>
      </c>
      <c r="E112" s="25">
        <v>216701.772</v>
      </c>
      <c r="F112" s="25">
        <v>232531.109</v>
      </c>
      <c r="G112" s="25">
        <v>227567.18900000001</v>
      </c>
      <c r="H112" s="25">
        <v>226165.27000000002</v>
      </c>
      <c r="I112" s="25">
        <v>224523.74799999999</v>
      </c>
      <c r="J112" s="25">
        <v>216418.291</v>
      </c>
      <c r="K112" s="25">
        <v>217770.37400000001</v>
      </c>
      <c r="L112" s="25">
        <v>218290.57</v>
      </c>
      <c r="M112" s="25">
        <v>215283.476</v>
      </c>
      <c r="N112" s="26">
        <f>SUM(B112:M112)</f>
        <v>2656880.5109999995</v>
      </c>
      <c r="O112" s="33"/>
    </row>
    <row r="113" spans="1:20">
      <c r="A113" s="27" t="s">
        <v>27</v>
      </c>
      <c r="B113" s="28">
        <f>((B112-B111)/B111)*100</f>
        <v>-0.76385362082237196</v>
      </c>
      <c r="C113" s="28">
        <f t="shared" ref="C113:M113" si="26">((C112-C111)/C111)*100</f>
        <v>-0.3893293693809039</v>
      </c>
      <c r="D113" s="28">
        <f t="shared" si="26"/>
        <v>-2.0428579403030951</v>
      </c>
      <c r="E113" s="28">
        <f t="shared" si="26"/>
        <v>-1.7780604721383542</v>
      </c>
      <c r="F113" s="28">
        <f t="shared" si="26"/>
        <v>1.007295916835254</v>
      </c>
      <c r="G113" s="28">
        <f t="shared" si="26"/>
        <v>2.7546348717253348</v>
      </c>
      <c r="H113" s="28">
        <f t="shared" si="26"/>
        <v>4.5636498887236527</v>
      </c>
      <c r="I113" s="28">
        <f t="shared" si="26"/>
        <v>0.60515418683369493</v>
      </c>
      <c r="J113" s="28">
        <f t="shared" si="26"/>
        <v>0.56817097181329823</v>
      </c>
      <c r="K113" s="28">
        <f t="shared" si="26"/>
        <v>1.760233125251764</v>
      </c>
      <c r="L113" s="28">
        <f t="shared" si="26"/>
        <v>1.0943358018289797</v>
      </c>
      <c r="M113" s="28">
        <f t="shared" si="26"/>
        <v>1.1553271400815694</v>
      </c>
      <c r="N113" s="29">
        <f>((N112-N111)/N111)*100</f>
        <v>0.68800715840019855</v>
      </c>
      <c r="O113" s="33"/>
    </row>
    <row r="114" spans="1:20" s="20" customFormat="1" ht="14.25" customHeight="1">
      <c r="A114" s="14" t="s">
        <v>58</v>
      </c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32"/>
      <c r="P114" s="4"/>
      <c r="Q114" s="4"/>
      <c r="R114" s="4"/>
      <c r="S114" s="19"/>
      <c r="T114" s="19"/>
    </row>
    <row r="115" spans="1:20">
      <c r="A115" s="21" t="s">
        <v>23</v>
      </c>
      <c r="B115" s="22">
        <v>205015.69199999998</v>
      </c>
      <c r="C115" s="22">
        <v>192554.95</v>
      </c>
      <c r="D115" s="22">
        <v>219808.69800000003</v>
      </c>
      <c r="E115" s="22">
        <v>203634.20699999997</v>
      </c>
      <c r="F115" s="22">
        <v>212568.24400000001</v>
      </c>
      <c r="G115" s="22">
        <v>204598.63300000003</v>
      </c>
      <c r="H115" s="22">
        <v>200499.62099999998</v>
      </c>
      <c r="I115" s="22">
        <v>205671.223</v>
      </c>
      <c r="J115" s="22">
        <v>196435.49100000001</v>
      </c>
      <c r="K115" s="22">
        <v>197009.87400000001</v>
      </c>
      <c r="L115" s="22">
        <v>197059.516</v>
      </c>
      <c r="M115" s="22">
        <v>194952.804</v>
      </c>
      <c r="N115" s="23">
        <f>SUM(B115:INDEX(B115:M115,$P$1))</f>
        <v>2429808.9530000002</v>
      </c>
      <c r="O115" s="33"/>
    </row>
    <row r="116" spans="1:20">
      <c r="A116" s="24" t="s">
        <v>25</v>
      </c>
      <c r="B116" s="25">
        <v>202936.223</v>
      </c>
      <c r="C116" s="25">
        <v>191051.008</v>
      </c>
      <c r="D116" s="25">
        <v>214541.16200000001</v>
      </c>
      <c r="E116" s="25">
        <v>201759.94499999998</v>
      </c>
      <c r="F116" s="25">
        <v>215897.55799999999</v>
      </c>
      <c r="G116" s="25">
        <v>210565.90099999998</v>
      </c>
      <c r="H116" s="25">
        <v>209755.79300000003</v>
      </c>
      <c r="I116" s="25">
        <v>206508.90299999999</v>
      </c>
      <c r="J116" s="25">
        <v>198459.245</v>
      </c>
      <c r="K116" s="25">
        <v>200898.38800000001</v>
      </c>
      <c r="L116" s="25">
        <v>199148.40100000001</v>
      </c>
      <c r="M116" s="25">
        <v>199073.285</v>
      </c>
      <c r="N116" s="26">
        <f>SUM(B116:M116)</f>
        <v>2450595.8119999999</v>
      </c>
      <c r="O116" s="33"/>
    </row>
    <row r="117" spans="1:20">
      <c r="A117" s="41" t="s">
        <v>27</v>
      </c>
      <c r="B117" s="42">
        <f>((B116-B115)/B115)*100</f>
        <v>-1.0142974811898706</v>
      </c>
      <c r="C117" s="42">
        <f t="shared" ref="C117:M117" si="27">((C116-C115)/C115)*100</f>
        <v>-0.78104561840659503</v>
      </c>
      <c r="D117" s="42">
        <f t="shared" si="27"/>
        <v>-2.3964183619339852</v>
      </c>
      <c r="E117" s="42">
        <f t="shared" si="27"/>
        <v>-0.92040626553474303</v>
      </c>
      <c r="F117" s="42">
        <f t="shared" si="27"/>
        <v>1.5662330070337243</v>
      </c>
      <c r="G117" s="42">
        <f t="shared" si="27"/>
        <v>2.9165727612656882</v>
      </c>
      <c r="H117" s="42">
        <f t="shared" si="27"/>
        <v>4.6165533649562613</v>
      </c>
      <c r="I117" s="42">
        <f t="shared" si="27"/>
        <v>0.40729081481661294</v>
      </c>
      <c r="J117" s="42">
        <f t="shared" si="27"/>
        <v>1.0302384715193784</v>
      </c>
      <c r="K117" s="42">
        <f t="shared" si="27"/>
        <v>1.9737660458581865</v>
      </c>
      <c r="L117" s="42">
        <f t="shared" si="27"/>
        <v>1.0600274690616867</v>
      </c>
      <c r="M117" s="42">
        <f t="shared" si="27"/>
        <v>2.1135787305731695</v>
      </c>
      <c r="N117" s="43">
        <f>((N116-N115)/N115)*100</f>
        <v>0.85549355534042704</v>
      </c>
      <c r="O117" s="33"/>
    </row>
    <row r="118" spans="1:20" ht="13.5" customHeight="1">
      <c r="A118" s="44" t="s">
        <v>59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33"/>
    </row>
    <row r="119" spans="1:20" ht="13.5" customHeight="1">
      <c r="A119" s="44" t="s">
        <v>60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33"/>
    </row>
    <row r="120" spans="1:20" ht="13.5" customHeight="1">
      <c r="A120" s="45" t="s">
        <v>61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33"/>
    </row>
    <row r="121" spans="1:20" ht="13.5" customHeight="1">
      <c r="A121" s="45" t="s">
        <v>62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33"/>
    </row>
    <row r="122" spans="1:20" ht="13.5" customHeight="1">
      <c r="A122" s="45" t="s">
        <v>63</v>
      </c>
    </row>
    <row r="123" spans="1:20" ht="13.5" customHeight="1">
      <c r="A123" s="47" t="s">
        <v>64</v>
      </c>
      <c r="N123" s="48"/>
    </row>
    <row r="124" spans="1:20" ht="13.5" customHeight="1"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5"/>
    </row>
    <row r="125" spans="1:20" ht="17.25">
      <c r="A125" s="45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</row>
    <row r="130" spans="1:14" ht="17.25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51"/>
      <c r="N130" s="51"/>
    </row>
    <row r="131" spans="1:14" ht="17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4" ht="17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</sheetData>
  <pageMargins left="0.70866141732283472" right="0.70866141732283472" top="0.78740157480314965" bottom="0.78740157480314965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0204090</vt:lpstr>
      <vt:lpstr>'0204090'!Druckbereich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2024-02-26T08:53:05Z</dcterms:created>
  <dcterms:modified xsi:type="dcterms:W3CDTF">2024-02-28T10:01:47Z</dcterms:modified>
</cp:coreProperties>
</file>