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9.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9.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0.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6.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7.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8.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7.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8.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9.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81.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2.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3.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4.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ables/table5.xml" ContentType="application/vnd.openxmlformats-officedocument.spreadsheetml.table+xml"/>
  <Override PartName="/xl/drawings/drawing85.xml" ContentType="application/vnd.openxmlformats-officedocument.drawing+xml"/>
  <Override PartName="/xl/comments2.xml" ContentType="application/vnd.openxmlformats-officedocument.spreadsheetml.comments+xml"/>
  <Override PartName="/xl/drawings/drawing86.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64011"/>
  <mc:AlternateContent xmlns:mc="http://schemas.openxmlformats.org/markup-compatibility/2006">
    <mc:Choice Requires="x15">
      <x15ac:absPath xmlns:x15ac="http://schemas.microsoft.com/office/spreadsheetml/2010/11/ac" url="K:\Referat 624\60 Monatsbericht\000 Neuer Monatsbericht ab 2024\Internetveröffentlichung St. Monatsbericht\"/>
    </mc:Choice>
  </mc:AlternateContent>
  <bookViews>
    <workbookView xWindow="0" yWindow="0" windowWidth="28800" windowHeight="11340" tabRatio="947"/>
  </bookViews>
  <sheets>
    <sheet name="Titelblatt" sheetId="44" r:id="rId1"/>
    <sheet name="Zeichenerklärung" sheetId="45" r:id="rId2"/>
    <sheet name="Inhaltsverzeichnis" sheetId="82" r:id="rId3"/>
    <sheet name="0104160" sheetId="29" r:id="rId4"/>
    <sheet name="0106430" sheetId="1" r:id="rId5"/>
    <sheet name="0106460" sheetId="2" r:id="rId6"/>
    <sheet name="0106490" sheetId="30" r:id="rId7"/>
    <sheet name="0112160 (1)" sheetId="31" r:id="rId8"/>
    <sheet name="0112160 (2)" sheetId="32" r:id="rId9"/>
    <sheet name="0112160 (3)" sheetId="42" r:id="rId10"/>
    <sheet name="0117660" sheetId="3" r:id="rId11"/>
    <sheet name="0117690" sheetId="34" r:id="rId12"/>
    <sheet name="0201060" sheetId="83" r:id="rId13"/>
    <sheet name="0201190" sheetId="48" r:id="rId14"/>
    <sheet name="0201260" sheetId="49" r:id="rId15"/>
    <sheet name="0201330" sheetId="50" r:id="rId16"/>
    <sheet name="0201360" sheetId="51" r:id="rId17"/>
    <sheet name="0201490" sheetId="52" r:id="rId18"/>
    <sheet name="0201530" sheetId="4" r:id="rId19"/>
    <sheet name="0201560" sheetId="53" r:id="rId20"/>
    <sheet name="0201630 (1)" sheetId="54" r:id="rId21"/>
    <sheet name="0201630 (2)" sheetId="55" r:id="rId22"/>
    <sheet name="0202030" sheetId="6" r:id="rId23"/>
    <sheet name="0202060" sheetId="7" r:id="rId24"/>
    <sheet name="0203160" sheetId="85" r:id="rId25"/>
    <sheet name="0203190" sheetId="9" r:id="rId26"/>
    <sheet name="0203230" sheetId="10" r:id="rId27"/>
    <sheet name="0204035 (1)" sheetId="56" r:id="rId28"/>
    <sheet name="0204035 (2)" sheetId="57" r:id="rId29"/>
    <sheet name="0204035 (3)" sheetId="58" r:id="rId30"/>
    <sheet name="0204035 (4)" sheetId="59" r:id="rId31"/>
    <sheet name="0204035 (5)" sheetId="60" r:id="rId32"/>
    <sheet name="0204035 (6)" sheetId="61" r:id="rId33"/>
    <sheet name="0204035 (7)" sheetId="62" r:id="rId34"/>
    <sheet name="0204035 (8)" sheetId="63" r:id="rId35"/>
    <sheet name="0204035 (9)" sheetId="64" r:id="rId36"/>
    <sheet name="0204035 (10)" sheetId="65" r:id="rId37"/>
    <sheet name="0204040 (1)" sheetId="66" r:id="rId38"/>
    <sheet name="0204040 (2)" sheetId="67" r:id="rId39"/>
    <sheet name="0204047" sheetId="68" r:id="rId40"/>
    <sheet name="0204050" sheetId="69" r:id="rId41"/>
    <sheet name="0204090" sheetId="70" r:id="rId42"/>
    <sheet name="0204340" sheetId="71" r:id="rId43"/>
    <sheet name="0301030" sheetId="36" r:id="rId44"/>
    <sheet name="0301090" sheetId="84" r:id="rId45"/>
    <sheet name="0301435 (1)" sheetId="11" r:id="rId46"/>
    <sheet name="0301435 (2)" sheetId="12" r:id="rId47"/>
    <sheet name="0301435 (3)" sheetId="13" r:id="rId48"/>
    <sheet name="0301435 (4)" sheetId="14" r:id="rId49"/>
    <sheet name="0301440 (1)" sheetId="15" r:id="rId50"/>
    <sheet name="0301440 (2)" sheetId="16" r:id="rId51"/>
    <sheet name="0301440 (3)" sheetId="17" r:id="rId52"/>
    <sheet name="0301445" sheetId="26" r:id="rId53"/>
    <sheet name="0301450" sheetId="18" r:id="rId54"/>
    <sheet name="0301460 " sheetId="19" r:id="rId55"/>
    <sheet name="0302030" sheetId="20" r:id="rId56"/>
    <sheet name="0302060" sheetId="21" r:id="rId57"/>
    <sheet name="0302090" sheetId="22" r:id="rId58"/>
    <sheet name="0302130" sheetId="23" r:id="rId59"/>
    <sheet name="0303030" sheetId="37" r:id="rId60"/>
    <sheet name="0304030" sheetId="80" r:id="rId61"/>
    <sheet name="0401030 (1)" sheetId="73" r:id="rId62"/>
    <sheet name="0401030 (2)" sheetId="74" r:id="rId63"/>
    <sheet name="0401030 (3)" sheetId="75" r:id="rId64"/>
    <sheet name="0401030 (4)" sheetId="76" r:id="rId65"/>
    <sheet name="0401060 (1)" sheetId="77" r:id="rId66"/>
    <sheet name="0401060 (2)" sheetId="78" r:id="rId67"/>
    <sheet name="0502060" sheetId="24" r:id="rId68"/>
    <sheet name="0505030" sheetId="43"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0117660" localSheetId="2">'[1]3720.0'!#REF!</definedName>
    <definedName name="_0117660" localSheetId="0">'[1]3720.0'!#REF!</definedName>
    <definedName name="_0117660" localSheetId="1">'[1]3720.0'!#REF!</definedName>
    <definedName name="_0117660">'[1]3720.0'!#REF!</definedName>
    <definedName name="_s" localSheetId="4">#REF!</definedName>
    <definedName name="_s" localSheetId="5">#REF!</definedName>
    <definedName name="_s" localSheetId="10">#REF!</definedName>
    <definedName name="_s" localSheetId="12">#REF!</definedName>
    <definedName name="_s" localSheetId="13">#REF!</definedName>
    <definedName name="_s" localSheetId="15">#REF!</definedName>
    <definedName name="_s" localSheetId="16">#REF!</definedName>
    <definedName name="_s" localSheetId="17">#REF!</definedName>
    <definedName name="_s" localSheetId="22">#REF!</definedName>
    <definedName name="_s" localSheetId="23">#REF!</definedName>
    <definedName name="_s" localSheetId="52">#REF!</definedName>
    <definedName name="_s" localSheetId="54">#REF!</definedName>
    <definedName name="_s" localSheetId="60">#REF!</definedName>
    <definedName name="_s" localSheetId="68">#REF!</definedName>
    <definedName name="_s" localSheetId="2">#REF!</definedName>
    <definedName name="_s" localSheetId="0">#REF!</definedName>
    <definedName name="_s" localSheetId="1">#REF!</definedName>
    <definedName name="_s">#REF!</definedName>
    <definedName name="_TAB92" localSheetId="4">#REF!</definedName>
    <definedName name="_TAB92" localSheetId="5">#REF!</definedName>
    <definedName name="_TAB92" localSheetId="10">#REF!</definedName>
    <definedName name="_TAB92" localSheetId="12">#REF!</definedName>
    <definedName name="_TAB92" localSheetId="13">#REF!</definedName>
    <definedName name="_TAB92" localSheetId="15">#REF!</definedName>
    <definedName name="_TAB92" localSheetId="16">#REF!</definedName>
    <definedName name="_TAB92" localSheetId="17">#REF!</definedName>
    <definedName name="_TAB92" localSheetId="22">#REF!</definedName>
    <definedName name="_TAB92" localSheetId="23">#REF!</definedName>
    <definedName name="_TAB92" localSheetId="40">'0204050'!#REF!</definedName>
    <definedName name="_TAB92" localSheetId="42">'0204340'!#REF!</definedName>
    <definedName name="_TAB92" localSheetId="52">#REF!</definedName>
    <definedName name="_TAB92" localSheetId="54">#REF!</definedName>
    <definedName name="_TAB92" localSheetId="60">#REF!</definedName>
    <definedName name="_TAB92" localSheetId="68">#REF!</definedName>
    <definedName name="_TAB92" localSheetId="2">#REF!</definedName>
    <definedName name="_TAB92" localSheetId="0">#REF!</definedName>
    <definedName name="_TAB92" localSheetId="1">#REF!</definedName>
    <definedName name="_TAB92">#REF!</definedName>
    <definedName name="_TAB93" localSheetId="4">#REF!</definedName>
    <definedName name="_TAB93" localSheetId="5">#REF!</definedName>
    <definedName name="_TAB93" localSheetId="10">#REF!</definedName>
    <definedName name="_TAB93" localSheetId="12">#REF!</definedName>
    <definedName name="_TAB93" localSheetId="13">#REF!</definedName>
    <definedName name="_TAB93" localSheetId="15">#REF!</definedName>
    <definedName name="_TAB93" localSheetId="16">#REF!</definedName>
    <definedName name="_TAB93" localSheetId="17">#REF!</definedName>
    <definedName name="_TAB93" localSheetId="22">#REF!</definedName>
    <definedName name="_TAB93" localSheetId="23">#REF!</definedName>
    <definedName name="_TAB93" localSheetId="40">'0204050'!$HP$7541</definedName>
    <definedName name="_TAB93" localSheetId="42">'0204340'!$HP$7567</definedName>
    <definedName name="_TAB93" localSheetId="52">#REF!</definedName>
    <definedName name="_TAB93" localSheetId="54">#REF!</definedName>
    <definedName name="_TAB93" localSheetId="60">#REF!</definedName>
    <definedName name="_TAB93" localSheetId="68">#REF!</definedName>
    <definedName name="_TAB93" localSheetId="2">#REF!</definedName>
    <definedName name="_TAB93" localSheetId="0">#REF!</definedName>
    <definedName name="_TAB93" localSheetId="1">#REF!</definedName>
    <definedName name="_TAB93">#REF!</definedName>
    <definedName name="DATEI" localSheetId="4">#REF!</definedName>
    <definedName name="DATEI" localSheetId="5">#REF!</definedName>
    <definedName name="DATEI" localSheetId="12">#REF!</definedName>
    <definedName name="DATEI" localSheetId="13">#REF!</definedName>
    <definedName name="DATEI" localSheetId="15">#REF!</definedName>
    <definedName name="DATEI" localSheetId="16">#REF!</definedName>
    <definedName name="DATEI" localSheetId="17">#REF!</definedName>
    <definedName name="DATEI" localSheetId="40">'0204050'!$A$1:$J$37</definedName>
    <definedName name="DATEI" localSheetId="42">'0204340'!$A$2:$J$63</definedName>
    <definedName name="DATEI" localSheetId="52">#REF!</definedName>
    <definedName name="DATEI" localSheetId="54">#REF!</definedName>
    <definedName name="DATEI" localSheetId="60">#REF!</definedName>
    <definedName name="DATEI" localSheetId="68">#REF!</definedName>
    <definedName name="DATEI" localSheetId="2">#REF!</definedName>
    <definedName name="DATEI" localSheetId="0">#REF!</definedName>
    <definedName name="DATEI" localSheetId="1">#REF!</definedName>
    <definedName name="DATEI">#REF!</definedName>
    <definedName name="_xlnm.Database" localSheetId="43">[2]EPALDATB!$A$1:$AE$65536</definedName>
    <definedName name="_xlnm.Database" localSheetId="56">[3]GEWEDATB!$A$1:$AE$65536</definedName>
    <definedName name="_xlnm.Database">[4]GEWEDATB!$A$1:$AE$16384</definedName>
    <definedName name="ddddddd" localSheetId="4">'0106430'!Such_KjD</definedName>
    <definedName name="ddddddd" localSheetId="5">[0]!Such_KjD</definedName>
    <definedName name="ddddddd" localSheetId="10">[5]!Such_KjD</definedName>
    <definedName name="ddddddd" localSheetId="12">[5]!Such_KjD</definedName>
    <definedName name="ddddddd" localSheetId="13">#N/A</definedName>
    <definedName name="ddddddd" localSheetId="15">#N/A</definedName>
    <definedName name="ddddddd" localSheetId="16">#N/A</definedName>
    <definedName name="ddddddd" localSheetId="17">#N/A</definedName>
    <definedName name="ddddddd" localSheetId="22">[5]!Such_KjD</definedName>
    <definedName name="ddddddd" localSheetId="23">[5]!Such_KjD</definedName>
    <definedName name="ddddddd" localSheetId="54">#N/A</definedName>
    <definedName name="ddddddd" localSheetId="60">#N/A</definedName>
    <definedName name="ddddddd" localSheetId="0">[6]!Such_KjD</definedName>
    <definedName name="ddddddd">[7]!Such_KjD</definedName>
    <definedName name="Druck" localSheetId="4">'0106430'!$A$1:$O$19</definedName>
    <definedName name="DRUCK" localSheetId="5">#REF!</definedName>
    <definedName name="DRUCK" localSheetId="10">#REF!</definedName>
    <definedName name="DRUCK" localSheetId="12">#REF!</definedName>
    <definedName name="DRUCK" localSheetId="13">#REF!</definedName>
    <definedName name="DRUCK" localSheetId="15">#REF!</definedName>
    <definedName name="DRUCK" localSheetId="16">#REF!</definedName>
    <definedName name="DRUCK" localSheetId="17">#REF!</definedName>
    <definedName name="DRUCK" localSheetId="22">#REF!</definedName>
    <definedName name="DRUCK" localSheetId="23">#REF!</definedName>
    <definedName name="DRUCK" localSheetId="40">'0204050'!#REF!</definedName>
    <definedName name="DRUCK" localSheetId="42">'0204340'!#REF!</definedName>
    <definedName name="Druck" localSheetId="43">'0301030'!$A$1:$U$78</definedName>
    <definedName name="DRUCK" localSheetId="52">#REF!</definedName>
    <definedName name="DRUCK" localSheetId="54">#REF!</definedName>
    <definedName name="Druck" localSheetId="55">'0302030'!$A$1:$U$92</definedName>
    <definedName name="Druck" localSheetId="56">'0302060'!$A$1:$U$89</definedName>
    <definedName name="DRUCK" localSheetId="60">#REF!</definedName>
    <definedName name="DRUCK" localSheetId="68">#REF!</definedName>
    <definedName name="DRUCK" localSheetId="2">#REF!</definedName>
    <definedName name="DRUCK" localSheetId="0">#REF!</definedName>
    <definedName name="DRUCK" localSheetId="1">#REF!</definedName>
    <definedName name="DRUCK">#REF!</definedName>
    <definedName name="_xlnm.Print_Area" localSheetId="3">'0104160'!$B$1:$K$64</definedName>
    <definedName name="_xlnm.Print_Area" localSheetId="4">'0106430'!$A$1:$O$78</definedName>
    <definedName name="_xlnm.Print_Area" localSheetId="5">'0106460'!$A$1:$P$41</definedName>
    <definedName name="_xlnm.Print_Area" localSheetId="6">'0106490'!$A$1:$I$90</definedName>
    <definedName name="_xlnm.Print_Area" localSheetId="7">'0112160 (1)'!$B$1:$L$67</definedName>
    <definedName name="_xlnm.Print_Area" localSheetId="8">'0112160 (2)'!$B$1:$L$67</definedName>
    <definedName name="_xlnm.Print_Area" localSheetId="9">'0112160 (3)'!$B$1:$L$69</definedName>
    <definedName name="_xlnm.Print_Area" localSheetId="10">'0117660'!#REF!</definedName>
    <definedName name="_xlnm.Print_Area" localSheetId="11">'0117690'!$A$1:$P$32</definedName>
    <definedName name="_xlnm.Print_Area" localSheetId="12">'0201060'!$A$1:$P$37</definedName>
    <definedName name="_xlnm.Print_Area" localSheetId="13">'0201190'!$A$1:$K$39</definedName>
    <definedName name="_xlnm.Print_Area" localSheetId="14">'0201260'!$A$1:$R$87</definedName>
    <definedName name="_xlnm.Print_Area" localSheetId="16">'0201360'!$A$1:$K$57</definedName>
    <definedName name="_xlnm.Print_Area" localSheetId="17">'0201490'!$A$1:$M$28</definedName>
    <definedName name="_xlnm.Print_Area" localSheetId="18">'0201530'!$A$1:$Q$93</definedName>
    <definedName name="_xlnm.Print_Area" localSheetId="19">'0201560'!$B$6:$P$90</definedName>
    <definedName name="_xlnm.Print_Area" localSheetId="20">'0201630 (1)'!$B$7:$AE$88</definedName>
    <definedName name="_xlnm.Print_Area" localSheetId="21">'0201630 (2)'!$A$6:$W$88</definedName>
    <definedName name="_xlnm.Print_Area" localSheetId="23">'0202060'!$A$1:$E$29</definedName>
    <definedName name="_xlnm.Print_Area" localSheetId="24">'0203160'!$A$1:$O$64</definedName>
    <definedName name="_xlnm.Print_Area" localSheetId="25">'0203190'!$A$2:$I$23</definedName>
    <definedName name="_xlnm.Print_Area" localSheetId="26">'0203230'!$A$1:$O$37</definedName>
    <definedName name="_xlnm.Print_Area" localSheetId="27">'0204035 (1)'!$A$1:$I$114</definedName>
    <definedName name="_xlnm.Print_Area" localSheetId="36">'0204035 (10)'!$B$9:$J$72</definedName>
    <definedName name="_xlnm.Print_Area" localSheetId="28">'0204035 (2)'!$B$1:$K$110</definedName>
    <definedName name="_xlnm.Print_Area" localSheetId="29">'0204035 (3)'!$A$1:$H$110</definedName>
    <definedName name="_xlnm.Print_Area" localSheetId="30">'0204035 (4)'!$B$1:$J$108</definedName>
    <definedName name="_xlnm.Print_Area" localSheetId="31">'0204035 (5)'!$B$9:$I$100</definedName>
    <definedName name="_xlnm.Print_Area" localSheetId="32">'0204035 (6)'!$B$1:$J$106</definedName>
    <definedName name="_xlnm.Print_Area" localSheetId="33">'0204035 (7)'!$B$1:$I$108</definedName>
    <definedName name="_xlnm.Print_Area" localSheetId="34">'0204035 (8)'!$B$1:$J$105</definedName>
    <definedName name="_xlnm.Print_Area" localSheetId="35">'0204035 (9)'!$B$1:$I$99</definedName>
    <definedName name="_xlnm.Print_Area" localSheetId="37">'0204040 (1)'!$A$7:$R$94</definedName>
    <definedName name="_xlnm.Print_Area" localSheetId="38">'0204040 (2)'!$A$8:$R$115</definedName>
    <definedName name="_xlnm.Print_Area" localSheetId="39">'0204047'!$B$7:$S$24</definedName>
    <definedName name="_xlnm.Print_Area" localSheetId="40">'0204050'!$A$1:$N$13</definedName>
    <definedName name="_xlnm.Print_Area" localSheetId="41">'0204090'!$A$1:$N$163</definedName>
    <definedName name="_xlnm.Print_Area" localSheetId="42">'0204340'!$A$2:$N$57</definedName>
    <definedName name="_xlnm.Print_Area" localSheetId="43">'0301030'!$A$1:$U$77</definedName>
    <definedName name="_xlnm.Print_Area" localSheetId="44">'0301090'!$A$1:$N$15</definedName>
    <definedName name="_xlnm.Print_Area" localSheetId="45">'0301435 (1)'!$B$6:$R$109</definedName>
    <definedName name="_xlnm.Print_Area" localSheetId="46">'0301435 (2)'!$B$6:$R$108</definedName>
    <definedName name="_xlnm.Print_Area" localSheetId="47">'0301435 (3)'!$B$6:$R$74</definedName>
    <definedName name="_xlnm.Print_Area" localSheetId="48">'0301435 (4)'!$B$6:$R$35</definedName>
    <definedName name="_xlnm.Print_Area" localSheetId="49">'0301440 (1)'!$B$1:$R$91</definedName>
    <definedName name="_xlnm.Print_Area" localSheetId="50">'0301440 (2)'!$B$1:$R$73</definedName>
    <definedName name="_xlnm.Print_Area" localSheetId="51">'0301440 (3)'!$B$6:$R$54</definedName>
    <definedName name="_xlnm.Print_Area" localSheetId="52">'0301445'!$A$1:$R$41</definedName>
    <definedName name="_xlnm.Print_Area" localSheetId="54">'0301460 '!$A$1:$Q$23</definedName>
    <definedName name="_xlnm.Print_Area" localSheetId="55">'0302030'!$A$1:$U$62</definedName>
    <definedName name="_xlnm.Print_Area" localSheetId="56">'0302060'!$A$1:$U$47</definedName>
    <definedName name="_xlnm.Print_Area" localSheetId="57">'0302090'!$B$1:$P$74</definedName>
    <definedName name="_xlnm.Print_Area" localSheetId="58">'0302130'!$B$1:$V$38</definedName>
    <definedName name="_xlnm.Print_Area" localSheetId="59">'0303030'!$A$1:$N$14</definedName>
    <definedName name="_xlnm.Print_Area" localSheetId="60">'0304030'!$A$2:$P$45</definedName>
    <definedName name="_xlnm.Print_Area" localSheetId="62">'0401030 (2)'!$A$1:$O$72</definedName>
    <definedName name="_xlnm.Print_Area" localSheetId="67">'0502060'!$A$1:$AJ$29</definedName>
    <definedName name="_xlnm.Print_Area" localSheetId="68">'0505030'!$A$1:$Q$72</definedName>
    <definedName name="_xlnm.Print_Area" localSheetId="2">Inhaltsverzeichnis!$A$2:$A$62</definedName>
    <definedName name="_xlnm.Print_Area" localSheetId="0">Titelblatt!$A$1:$A$49</definedName>
    <definedName name="_xlnm.Print_Titles" localSheetId="45">'0301435 (1)'!$6:$12</definedName>
    <definedName name="_xlnm.Print_Titles" localSheetId="46">'0301435 (2)'!$6:$12</definedName>
    <definedName name="_xlnm.Print_Titles" localSheetId="47">'0301435 (3)'!$6:$12</definedName>
    <definedName name="_xlnm.Print_Titles" localSheetId="48">'0301435 (4)'!$6:$12</definedName>
    <definedName name="_xlnm.Print_Titles" localSheetId="49">'0301440 (1)'!$6:$13</definedName>
    <definedName name="_xlnm.Print_Titles" localSheetId="50">'0301440 (2)'!$6:$13</definedName>
    <definedName name="_xlnm.Print_Titles" localSheetId="51">'0301440 (3)'!$6:$13</definedName>
    <definedName name="_xlnm.Print_Titles" localSheetId="52">'0301445'!$6:$18</definedName>
    <definedName name="FETT" localSheetId="4">#REF!</definedName>
    <definedName name="FETT" localSheetId="5">#REF!</definedName>
    <definedName name="FETT" localSheetId="10">#REF!</definedName>
    <definedName name="FETT" localSheetId="12">#REF!</definedName>
    <definedName name="FETT" localSheetId="13">#REF!</definedName>
    <definedName name="FETT" localSheetId="15">#REF!</definedName>
    <definedName name="FETT" localSheetId="16">#REF!</definedName>
    <definedName name="FETT" localSheetId="17">#REF!</definedName>
    <definedName name="FETT" localSheetId="22">#REF!</definedName>
    <definedName name="FETT" localSheetId="23">#REF!</definedName>
    <definedName name="FETT" localSheetId="40">'0204050'!#REF!</definedName>
    <definedName name="FETT" localSheetId="42">'0204340'!#REF!</definedName>
    <definedName name="FETT" localSheetId="52">#REF!</definedName>
    <definedName name="FETT" localSheetId="54">#REF!</definedName>
    <definedName name="FETT" localSheetId="60">#REF!</definedName>
    <definedName name="FETT" localSheetId="68">#REF!</definedName>
    <definedName name="FETT" localSheetId="2">#REF!</definedName>
    <definedName name="FETT" localSheetId="0">#REF!</definedName>
    <definedName name="FETT" localSheetId="1">#REF!</definedName>
    <definedName name="FETT">#REF!</definedName>
    <definedName name="gewünschte_Monate" localSheetId="4">#REF!</definedName>
    <definedName name="gewünschte_Monate" localSheetId="5">#REF!</definedName>
    <definedName name="gewünschte_Monate" localSheetId="10">#REF!</definedName>
    <definedName name="gewünschte_Monate" localSheetId="12">#REF!</definedName>
    <definedName name="gewünschte_Monate" localSheetId="13">#REF!</definedName>
    <definedName name="gewünschte_Monate" localSheetId="15">#REF!</definedName>
    <definedName name="gewünschte_Monate" localSheetId="16">#REF!</definedName>
    <definedName name="gewünschte_Monate" localSheetId="17">#REF!</definedName>
    <definedName name="gewünschte_Monate" localSheetId="22">#REF!</definedName>
    <definedName name="gewünschte_Monate" localSheetId="23">#REF!</definedName>
    <definedName name="gewünschte_Monate" localSheetId="43">'0301030'!#REF!</definedName>
    <definedName name="gewünschte_Monate" localSheetId="52">#REF!</definedName>
    <definedName name="gewünschte_Monate" localSheetId="54">#REF!</definedName>
    <definedName name="gewünschte_Monate" localSheetId="55">'0302030'!#REF!</definedName>
    <definedName name="gewünschte_Monate" localSheetId="56">'0302060'!#REF!</definedName>
    <definedName name="gewünschte_Monate" localSheetId="60">#REF!</definedName>
    <definedName name="gewünschte_Monate" localSheetId="68">#REF!</definedName>
    <definedName name="gewünschte_Monate" localSheetId="2">#REF!</definedName>
    <definedName name="gewünschte_Monate" localSheetId="0">#REF!</definedName>
    <definedName name="gewünschte_Monate" localSheetId="1">#REF!</definedName>
    <definedName name="gewünschte_Monate">#REF!</definedName>
    <definedName name="HERVOL" localSheetId="4">#REF!</definedName>
    <definedName name="HERVOL" localSheetId="5">#REF!</definedName>
    <definedName name="HERVOL" localSheetId="10">#REF!</definedName>
    <definedName name="HERVOL" localSheetId="12">#REF!</definedName>
    <definedName name="HERVOL" localSheetId="13">#REF!</definedName>
    <definedName name="HERVOL" localSheetId="15">#REF!</definedName>
    <definedName name="HERVOL" localSheetId="16">#REF!</definedName>
    <definedName name="HERVOL" localSheetId="17">#REF!</definedName>
    <definedName name="HERVOL" localSheetId="23">#REF!</definedName>
    <definedName name="HERVOL" localSheetId="40">'0204050'!#REF!</definedName>
    <definedName name="HERVOL" localSheetId="42">'0204340'!#REF!</definedName>
    <definedName name="HERVOL" localSheetId="52">#REF!</definedName>
    <definedName name="HERVOL" localSheetId="54">#REF!</definedName>
    <definedName name="HERVOL" localSheetId="60">#REF!</definedName>
    <definedName name="HERVOL" localSheetId="68">#REF!</definedName>
    <definedName name="HERVOL" localSheetId="2">#REF!</definedName>
    <definedName name="HERVOL" localSheetId="0">#REF!</definedName>
    <definedName name="HERVOL" localSheetId="1">#REF!</definedName>
    <definedName name="HERVOL">#REF!</definedName>
    <definedName name="KOPF" localSheetId="4">#REF!</definedName>
    <definedName name="KOPF" localSheetId="5">#REF!</definedName>
    <definedName name="KOPF" localSheetId="12">#REF!</definedName>
    <definedName name="KOPF" localSheetId="13">#REF!</definedName>
    <definedName name="KOPF" localSheetId="15">#REF!</definedName>
    <definedName name="KOPF" localSheetId="16">#REF!</definedName>
    <definedName name="KOPF" localSheetId="17">#REF!</definedName>
    <definedName name="KOPF" localSheetId="40">'0204050'!#REF!</definedName>
    <definedName name="KOPF" localSheetId="42">'0204340'!#REF!</definedName>
    <definedName name="KOPF" localSheetId="52">#REF!</definedName>
    <definedName name="KOPF" localSheetId="54">#REF!</definedName>
    <definedName name="KOPF" localSheetId="60">#REF!</definedName>
    <definedName name="KOPF" localSheetId="68">#REF!</definedName>
    <definedName name="KOPF" localSheetId="2">#REF!</definedName>
    <definedName name="KOPF" localSheetId="0">#REF!</definedName>
    <definedName name="KOPF" localSheetId="1">#REF!</definedName>
    <definedName name="KOPF">#REF!</definedName>
    <definedName name="LH_6_10" localSheetId="10">'0117660'!$A$8020:$D$8024</definedName>
    <definedName name="LH_6_12" localSheetId="10">'0117660'!$A$8026:$D$8030</definedName>
    <definedName name="LH_6_17" localSheetId="4">'[1]3720.0'!#REF!</definedName>
    <definedName name="LH_6_17" localSheetId="5">'[1]3720.0'!#REF!</definedName>
    <definedName name="LH_6_17" localSheetId="10">'0117660'!#REF!</definedName>
    <definedName name="LH_6_17" localSheetId="13">'[1]3720.0'!#REF!</definedName>
    <definedName name="LH_6_17" localSheetId="15">'[1]3720.0'!#REF!</definedName>
    <definedName name="LH_6_17" localSheetId="16">'[1]3720.0'!#REF!</definedName>
    <definedName name="LH_6_17" localSheetId="17">'[1]3720.0'!#REF!</definedName>
    <definedName name="LH_6_17" localSheetId="52">'[1]3720.0'!#REF!</definedName>
    <definedName name="LH_6_17" localSheetId="54">'[1]3720.0'!#REF!</definedName>
    <definedName name="LH_6_17" localSheetId="60">'[1]3720.0'!#REF!</definedName>
    <definedName name="LH_6_17" localSheetId="68">'[1]3720.0'!#REF!</definedName>
    <definedName name="LH_6_17" localSheetId="2">'[1]3720.0'!#REF!</definedName>
    <definedName name="LH_6_17" localSheetId="0">'[1]3720.0'!#REF!</definedName>
    <definedName name="LH_6_17" localSheetId="1">'[1]3720.0'!#REF!</definedName>
    <definedName name="LH_6_17">'[1]3720.0'!#REF!</definedName>
    <definedName name="LH_8_10" localSheetId="10">'0117660'!$A$8002:$D$8006</definedName>
    <definedName name="LH_8_12" localSheetId="10">'0117660'!$A$8008:$D$8012</definedName>
    <definedName name="LH_8_17" localSheetId="10">'0117660'!$A$8014:$D$8018</definedName>
    <definedName name="LQ_6_10" localSheetId="10">'0117660'!#REF!</definedName>
    <definedName name="LQ_6_12" localSheetId="10">'0117660'!#REF!</definedName>
    <definedName name="LQ_6_17" localSheetId="10">'0117660'!#REF!</definedName>
    <definedName name="LQ_8_10" localSheetId="4">'[1]3720.0'!#REF!</definedName>
    <definedName name="LQ_8_10" localSheetId="5">'[1]3720.0'!#REF!</definedName>
    <definedName name="LQ_8_10" localSheetId="10">'0117660'!#REF!</definedName>
    <definedName name="LQ_8_10" localSheetId="13">'[1]3720.0'!#REF!</definedName>
    <definedName name="LQ_8_10" localSheetId="15">'[1]3720.0'!#REF!</definedName>
    <definedName name="LQ_8_10" localSheetId="16">'[1]3720.0'!#REF!</definedName>
    <definedName name="LQ_8_10" localSheetId="17">'[1]3720.0'!#REF!</definedName>
    <definedName name="LQ_8_10" localSheetId="52">'[1]3720.0'!#REF!</definedName>
    <definedName name="LQ_8_10" localSheetId="54">'[1]3720.0'!#REF!</definedName>
    <definedName name="LQ_8_10" localSheetId="60">'[1]3720.0'!#REF!</definedName>
    <definedName name="LQ_8_10" localSheetId="68">'[1]3720.0'!#REF!</definedName>
    <definedName name="LQ_8_10" localSheetId="0">'[1]3720.0'!#REF!</definedName>
    <definedName name="LQ_8_10" localSheetId="1">'[1]3720.0'!#REF!</definedName>
    <definedName name="LQ_8_10">'[1]3720.0'!#REF!</definedName>
    <definedName name="LQ_8_12" localSheetId="10">'0117660'!#REF!</definedName>
    <definedName name="LQ_8_12" localSheetId="52">'[1]3720.0'!#REF!</definedName>
    <definedName name="LQ_8_12" localSheetId="54">'[1]3720.0'!#REF!</definedName>
    <definedName name="LQ_8_12" localSheetId="68">'[1]3720.0'!#REF!</definedName>
    <definedName name="LQ_8_12" localSheetId="0">'[1]3720.0'!#REF!</definedName>
    <definedName name="LQ_8_12" localSheetId="1">'[1]3720.0'!#REF!</definedName>
    <definedName name="LQ_8_12">'[1]3720.0'!#REF!</definedName>
    <definedName name="LQ_8_17" localSheetId="10">'0117660'!#REF!</definedName>
    <definedName name="LQ_8_17" localSheetId="52">'[1]3720.0'!#REF!</definedName>
    <definedName name="LQ_8_17" localSheetId="54">'[1]3720.0'!#REF!</definedName>
    <definedName name="LQ_8_17" localSheetId="68">'[1]3720.0'!#REF!</definedName>
    <definedName name="LQ_8_17" localSheetId="0">'[1]3720.0'!#REF!</definedName>
    <definedName name="LQ_8_17" localSheetId="1">'[1]3720.0'!#REF!</definedName>
    <definedName name="LQ_8_17">'[1]3720.0'!#REF!</definedName>
    <definedName name="Matrix">[8]Großhandelspreise!$B$6:$ZZ$18</definedName>
    <definedName name="Matrix2">[8]Erzeugerpreise!$B$5:$ZZ$18</definedName>
    <definedName name="MISCHGE" localSheetId="4">#REF!</definedName>
    <definedName name="MISCHGE" localSheetId="5">#REF!</definedName>
    <definedName name="MISCHGE" localSheetId="10">#REF!</definedName>
    <definedName name="MISCHGE" localSheetId="12">#REF!</definedName>
    <definedName name="MISCHGE" localSheetId="13">#REF!</definedName>
    <definedName name="MISCHGE" localSheetId="15">#REF!</definedName>
    <definedName name="MISCHGE" localSheetId="16">#REF!</definedName>
    <definedName name="MISCHGE" localSheetId="17">#REF!</definedName>
    <definedName name="MISCHGE" localSheetId="22">#REF!</definedName>
    <definedName name="MISCHGE" localSheetId="23">#REF!</definedName>
    <definedName name="MISCHGE" localSheetId="40">'0204050'!#REF!</definedName>
    <definedName name="MISCHGE" localSheetId="42">'0204340'!#REF!</definedName>
    <definedName name="MISCHGE" localSheetId="52">#REF!</definedName>
    <definedName name="MISCHGE" localSheetId="54">#REF!</definedName>
    <definedName name="MISCHGE" localSheetId="60">#REF!</definedName>
    <definedName name="MISCHGE" localSheetId="68">#REF!</definedName>
    <definedName name="MISCHGE" localSheetId="2">#REF!</definedName>
    <definedName name="MISCHGE" localSheetId="0">#REF!</definedName>
    <definedName name="MISCHGE" localSheetId="1">#REF!</definedName>
    <definedName name="MISCHGE">#REF!</definedName>
    <definedName name="MW4W" comment="Berechnung Mittelwert in Monaten mit w Wochen" localSheetId="4">AVERAGE(#REF!)</definedName>
    <definedName name="MW4W" comment="Berechnung Mittelwert in Monaten mit w Wochen" localSheetId="5">AVERAGE(#REF!)</definedName>
    <definedName name="MW4W" comment="Berechnung Mittelwert in Monaten mit w Wochen" localSheetId="10">AVERAGE(#REF!)</definedName>
    <definedName name="MW4W" comment="Berechnung Mittelwert in Monaten mit w Wochen" localSheetId="12">AVERAGE(#REF!)</definedName>
    <definedName name="MW4W" comment="Berechnung Mittelwert in Monaten mit w Wochen" localSheetId="13">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22">AVERAGE(#REF!)</definedName>
    <definedName name="MW4W" comment="Berechnung Mittelwert in Monaten mit w Wochen" localSheetId="23">AVERAGE(#REF!)</definedName>
    <definedName name="MW4W" comment="Berechnung Mittelwert in Monaten mit w Wochen" localSheetId="44">AVERAGE(#REF!)</definedName>
    <definedName name="MW4W" comment="Berechnung Mittelwert in Monaten mit w Wochen" localSheetId="52">AVERAGE(#REF!)</definedName>
    <definedName name="MW4W" comment="Berechnung Mittelwert in Monaten mit w Wochen" localSheetId="54">AVERAGE(#REF!)</definedName>
    <definedName name="MW4W" comment="Berechnung Mittelwert in Monaten mit w Wochen" localSheetId="60">AVERAGE(#REF!)</definedName>
    <definedName name="MW4W" comment="Berechnung Mittelwert in Monaten mit w Wochen" localSheetId="68">AVERAGE(#REF!)</definedName>
    <definedName name="MW4W" comment="Berechnung Mittelwert in Monaten mit w Wochen" localSheetId="2">AVERAGE(#REF!)</definedName>
    <definedName name="MW4W" comment="Berechnung Mittelwert in Monaten mit w Wochen" localSheetId="0">AVERAGE(#REF!)</definedName>
    <definedName name="MW4W" comment="Berechnung Mittelwert in Monaten mit w Wochen" localSheetId="1">AVERAGE(#REF!)</definedName>
    <definedName name="MW4W" comment="Berechnung Mittelwert in Monaten mit w Wochen">AVERAGE(#REF!)</definedName>
    <definedName name="MW5W" localSheetId="4">AVERAGE(#REF!)</definedName>
    <definedName name="MW5W" localSheetId="5">AVERAGE(#REF!)</definedName>
    <definedName name="MW5W" localSheetId="10">AVERAGE(#REF!)</definedName>
    <definedName name="MW5W" localSheetId="12">AVERAGE(#REF!)</definedName>
    <definedName name="MW5W" localSheetId="13">AVERAGE(#REF!)</definedName>
    <definedName name="MW5W" localSheetId="15">AVERAGE(#REF!)</definedName>
    <definedName name="MW5W" localSheetId="16">AVERAGE(#REF!)</definedName>
    <definedName name="MW5W" localSheetId="17">AVERAGE(#REF!)</definedName>
    <definedName name="MW5W" localSheetId="22">AVERAGE(#REF!)</definedName>
    <definedName name="MW5W" localSheetId="23">AVERAGE(#REF!)</definedName>
    <definedName name="MW5W" localSheetId="44">AVERAGE(#REF!)</definedName>
    <definedName name="MW5W" localSheetId="52">AVERAGE(#REF!)</definedName>
    <definedName name="MW5W" localSheetId="54">AVERAGE(#REF!)</definedName>
    <definedName name="MW5W" localSheetId="60">AVERAGE(#REF!)</definedName>
    <definedName name="MW5W" localSheetId="68">AVERAGE(#REF!)</definedName>
    <definedName name="MW5W" localSheetId="0">AVERAGE(#REF!)</definedName>
    <definedName name="MW5W" localSheetId="1">AVERAGE(#REF!)</definedName>
    <definedName name="MW5W">AVERAGE(#REF!)</definedName>
    <definedName name="neu" localSheetId="52">#REF!</definedName>
    <definedName name="neu" localSheetId="2">#REF!</definedName>
    <definedName name="neu">#REF!</definedName>
    <definedName name="nix_" localSheetId="2">'[1]3720.0'!#REF!</definedName>
    <definedName name="nix_" localSheetId="0">'[1]3720.0'!#REF!</definedName>
    <definedName name="nix_" localSheetId="1">'[1]3720.0'!#REF!</definedName>
    <definedName name="nix_">'[1]3720.0'!#REF!</definedName>
    <definedName name="NL" localSheetId="4">#REF!</definedName>
    <definedName name="NL" localSheetId="5">#REF!</definedName>
    <definedName name="NL" localSheetId="10">#REF!</definedName>
    <definedName name="NL" localSheetId="12">#REF!</definedName>
    <definedName name="NL" localSheetId="13">#REF!</definedName>
    <definedName name="NL" localSheetId="15">#REF!</definedName>
    <definedName name="NL" localSheetId="16">#REF!</definedName>
    <definedName name="NL" localSheetId="17">#REF!</definedName>
    <definedName name="NL" localSheetId="22">#REF!</definedName>
    <definedName name="NL" localSheetId="23">#REF!</definedName>
    <definedName name="NL" localSheetId="40">'0204050'!#REF!</definedName>
    <definedName name="NL" localSheetId="42">'0204340'!#REF!</definedName>
    <definedName name="NL" localSheetId="52">#REF!</definedName>
    <definedName name="NL" localSheetId="54">#REF!</definedName>
    <definedName name="NL" localSheetId="60">#REF!</definedName>
    <definedName name="NL" localSheetId="68">#REF!</definedName>
    <definedName name="NL" localSheetId="2">#REF!</definedName>
    <definedName name="NL" localSheetId="0">#REF!</definedName>
    <definedName name="NL" localSheetId="1">#REF!</definedName>
    <definedName name="NL">#REF!</definedName>
    <definedName name="sdadasrd" localSheetId="13">#REF!</definedName>
    <definedName name="sdadasrd" localSheetId="15">#REF!</definedName>
    <definedName name="sdadasrd" localSheetId="16">#REF!</definedName>
    <definedName name="sdadasrd" localSheetId="17">#REF!</definedName>
    <definedName name="sdadasrd" localSheetId="52">#REF!</definedName>
    <definedName name="sdadasrd" localSheetId="54">#REF!</definedName>
    <definedName name="sdadasrd" localSheetId="68">#REF!</definedName>
    <definedName name="sdadasrd" localSheetId="2">#REF!</definedName>
    <definedName name="sdadasrd" localSheetId="0">#REF!</definedName>
    <definedName name="sdadasrd" localSheetId="1">#REF!</definedName>
    <definedName name="sdadasrd">#REF!</definedName>
    <definedName name="STRUKTUR" localSheetId="4">#REF!</definedName>
    <definedName name="STRUKTUR" localSheetId="5">#REF!</definedName>
    <definedName name="STRUKTUR" localSheetId="12">#REF!</definedName>
    <definedName name="STRUKTUR" localSheetId="13">#REF!</definedName>
    <definedName name="STRUKTUR" localSheetId="15">#REF!</definedName>
    <definedName name="STRUKTUR" localSheetId="16">#REF!</definedName>
    <definedName name="STRUKTUR" localSheetId="17">#REF!</definedName>
    <definedName name="STRUKTUR" localSheetId="40">'0204050'!#REF!</definedName>
    <definedName name="STRUKTUR" localSheetId="42">'0204340'!#REF!</definedName>
    <definedName name="STRUKTUR" localSheetId="52">#REF!</definedName>
    <definedName name="STRUKTUR" localSheetId="54">#REF!</definedName>
    <definedName name="STRUKTUR" localSheetId="60">#REF!</definedName>
    <definedName name="STRUKTUR" localSheetId="68">#REF!</definedName>
    <definedName name="STRUKTUR" localSheetId="2">#REF!</definedName>
    <definedName name="STRUKTUR" localSheetId="0">#REF!</definedName>
    <definedName name="STRUKTUR" localSheetId="1">#REF!</definedName>
    <definedName name="STRUKTUR">#REF!</definedName>
    <definedName name="Such_KjD" localSheetId="4">#REF!</definedName>
    <definedName name="Such_KjD" localSheetId="5">#REF!</definedName>
    <definedName name="Such_KjD" localSheetId="12">#REF!</definedName>
    <definedName name="Such_KjD" localSheetId="13">#REF!</definedName>
    <definedName name="Such_KjD" localSheetId="15">#REF!</definedName>
    <definedName name="Such_KjD" localSheetId="16">#REF!</definedName>
    <definedName name="Such_KjD" localSheetId="17">#REF!</definedName>
    <definedName name="Such_KjD" localSheetId="43">'0301030'!#REF!</definedName>
    <definedName name="Such_KjD" localSheetId="52">#REF!</definedName>
    <definedName name="Such_KjD" localSheetId="54">#REF!</definedName>
    <definedName name="Such_KjD" localSheetId="55">'0302030'!#REF!</definedName>
    <definedName name="Such_KjD" localSheetId="56">'0302060'!#REF!</definedName>
    <definedName name="Such_KjD" localSheetId="60">#REF!</definedName>
    <definedName name="Such_KjD" localSheetId="68">#REF!</definedName>
    <definedName name="Such_KjD" localSheetId="2">#REF!</definedName>
    <definedName name="Such_KjD" localSheetId="0">#REF!</definedName>
    <definedName name="Such_KjD" localSheetId="1">#REF!</definedName>
    <definedName name="Such_KjD">#REF!</definedName>
    <definedName name="Such_M1" localSheetId="4">#REF!</definedName>
    <definedName name="Such_M1" localSheetId="5">#REF!</definedName>
    <definedName name="Such_M1" localSheetId="12">#REF!</definedName>
    <definedName name="Such_M1" localSheetId="13">#REF!</definedName>
    <definedName name="Such_M1" localSheetId="15">#REF!</definedName>
    <definedName name="Such_M1" localSheetId="16">#REF!</definedName>
    <definedName name="Such_M1" localSheetId="17">#REF!</definedName>
    <definedName name="Such_M1" localSheetId="43">'0301030'!#REF!</definedName>
    <definedName name="Such_M1" localSheetId="52">#REF!</definedName>
    <definedName name="Such_M1" localSheetId="54">#REF!</definedName>
    <definedName name="Such_M1" localSheetId="55">'0302030'!#REF!</definedName>
    <definedName name="Such_M1" localSheetId="56">'0302060'!#REF!</definedName>
    <definedName name="Such_M1" localSheetId="60">#REF!</definedName>
    <definedName name="Such_M1" localSheetId="68">#REF!</definedName>
    <definedName name="Such_M1" localSheetId="2">#REF!</definedName>
    <definedName name="Such_M1" localSheetId="0">#REF!</definedName>
    <definedName name="Such_M1" localSheetId="1">#REF!</definedName>
    <definedName name="Such_M1">#REF!</definedName>
    <definedName name="Such_M2" localSheetId="4">#REF!</definedName>
    <definedName name="Such_M2" localSheetId="5">#REF!</definedName>
    <definedName name="Such_M2" localSheetId="12">#REF!</definedName>
    <definedName name="Such_M2" localSheetId="13">#REF!</definedName>
    <definedName name="Such_M2" localSheetId="15">#REF!</definedName>
    <definedName name="Such_M2" localSheetId="16">#REF!</definedName>
    <definedName name="Such_M2" localSheetId="17">#REF!</definedName>
    <definedName name="Such_M2" localSheetId="43">'0301030'!#REF!</definedName>
    <definedName name="Such_M2" localSheetId="52">#REF!</definedName>
    <definedName name="Such_M2" localSheetId="54">#REF!</definedName>
    <definedName name="Such_M2" localSheetId="55">'0302030'!#REF!</definedName>
    <definedName name="Such_M2" localSheetId="56">'0302060'!#REF!</definedName>
    <definedName name="Such_M2" localSheetId="60">#REF!</definedName>
    <definedName name="Such_M2" localSheetId="68">#REF!</definedName>
    <definedName name="Such_M2" localSheetId="2">#REF!</definedName>
    <definedName name="Such_M2" localSheetId="0">#REF!</definedName>
    <definedName name="Such_M2" localSheetId="1">#REF!</definedName>
    <definedName name="Such_M2">#REF!</definedName>
    <definedName name="Such_M3" localSheetId="4">#REF!</definedName>
    <definedName name="Such_M3" localSheetId="5">#REF!</definedName>
    <definedName name="Such_M3" localSheetId="12">#REF!</definedName>
    <definedName name="Such_M3" localSheetId="13">#REF!</definedName>
    <definedName name="Such_M3" localSheetId="15">#REF!</definedName>
    <definedName name="Such_M3" localSheetId="16">#REF!</definedName>
    <definedName name="Such_M3" localSheetId="17">#REF!</definedName>
    <definedName name="Such_M3" localSheetId="43">'0301030'!#REF!</definedName>
    <definedName name="Such_M3" localSheetId="52">#REF!</definedName>
    <definedName name="Such_M3" localSheetId="54">#REF!</definedName>
    <definedName name="Such_M3" localSheetId="55">'0302030'!#REF!</definedName>
    <definedName name="Such_M3" localSheetId="56">'0302060'!#REF!</definedName>
    <definedName name="Such_M3" localSheetId="60">#REF!</definedName>
    <definedName name="Such_M3" localSheetId="68">#REF!</definedName>
    <definedName name="Such_M3" localSheetId="2">#REF!</definedName>
    <definedName name="Such_M3" localSheetId="0">#REF!</definedName>
    <definedName name="Such_M3" localSheetId="1">#REF!</definedName>
    <definedName name="Such_M3">#REF!</definedName>
    <definedName name="Such_M4" localSheetId="4">#REF!</definedName>
    <definedName name="Such_M4" localSheetId="5">#REF!</definedName>
    <definedName name="Such_M4" localSheetId="12">#REF!</definedName>
    <definedName name="Such_M4" localSheetId="13">#REF!</definedName>
    <definedName name="Such_M4" localSheetId="15">#REF!</definedName>
    <definedName name="Such_M4" localSheetId="16">#REF!</definedName>
    <definedName name="Such_M4" localSheetId="17">#REF!</definedName>
    <definedName name="Such_M4" localSheetId="43">'0301030'!#REF!</definedName>
    <definedName name="Such_M4" localSheetId="52">#REF!</definedName>
    <definedName name="Such_M4" localSheetId="54">#REF!</definedName>
    <definedName name="Such_M4" localSheetId="55">'0302030'!#REF!</definedName>
    <definedName name="Such_M4" localSheetId="56">'0302060'!#REF!</definedName>
    <definedName name="Such_M4" localSheetId="60">#REF!</definedName>
    <definedName name="Such_M4" localSheetId="68">#REF!</definedName>
    <definedName name="Such_M4" localSheetId="2">#REF!</definedName>
    <definedName name="Such_M4" localSheetId="0">#REF!</definedName>
    <definedName name="Such_M4" localSheetId="1">#REF!</definedName>
    <definedName name="Such_M4">#REF!</definedName>
    <definedName name="Such_M5" localSheetId="4">#REF!</definedName>
    <definedName name="Such_M5" localSheetId="5">#REF!</definedName>
    <definedName name="Such_M5" localSheetId="12">#REF!</definedName>
    <definedName name="Such_M5" localSheetId="13">#REF!</definedName>
    <definedName name="Such_M5" localSheetId="15">#REF!</definedName>
    <definedName name="Such_M5" localSheetId="16">#REF!</definedName>
    <definedName name="Such_M5" localSheetId="17">#REF!</definedName>
    <definedName name="Such_M5" localSheetId="52">#REF!</definedName>
    <definedName name="Such_M5" localSheetId="54">#REF!</definedName>
    <definedName name="Such_M5" localSheetId="55">'0302030'!#REF!</definedName>
    <definedName name="Such_M5" localSheetId="56">'0302060'!#REF!</definedName>
    <definedName name="Such_M5" localSheetId="60">#REF!</definedName>
    <definedName name="Such_M5" localSheetId="68">#REF!</definedName>
    <definedName name="Such_M5" localSheetId="2">#REF!</definedName>
    <definedName name="Such_M5" localSheetId="0">#REF!</definedName>
    <definedName name="Such_M5" localSheetId="1">#REF!</definedName>
    <definedName name="Such_M5">#REF!</definedName>
    <definedName name="Such_WjD" localSheetId="4">#REF!</definedName>
    <definedName name="Such_WjD" localSheetId="5">#REF!</definedName>
    <definedName name="Such_WjD" localSheetId="12">#REF!</definedName>
    <definedName name="Such_WjD" localSheetId="13">#REF!</definedName>
    <definedName name="Such_WjD" localSheetId="15">#REF!</definedName>
    <definedName name="Such_WjD" localSheetId="16">#REF!</definedName>
    <definedName name="Such_WjD" localSheetId="17">#REF!</definedName>
    <definedName name="Such_WjD" localSheetId="43">'0301030'!#REF!</definedName>
    <definedName name="Such_WjD" localSheetId="52">#REF!</definedName>
    <definedName name="Such_WjD" localSheetId="54">#REF!</definedName>
    <definedName name="Such_WjD" localSheetId="55">'0302030'!#REF!</definedName>
    <definedName name="Such_WjD" localSheetId="56">'0302060'!#REF!</definedName>
    <definedName name="Such_WjD" localSheetId="60">#REF!</definedName>
    <definedName name="Such_WjD" localSheetId="68">#REF!</definedName>
    <definedName name="Such_WjD" localSheetId="2">#REF!</definedName>
    <definedName name="Such_WjD" localSheetId="0">#REF!</definedName>
    <definedName name="Such_WjD" localSheetId="1">#REF!</definedName>
    <definedName name="Such_WjD">#REF!</definedName>
    <definedName name="_xlnm.Criteria" localSheetId="4">#REF!,#REF!,#REF!,#REF!,#REF!,#REF!,#REF!,#REF!,#REF!,#REF!,#REF!,#REF!,#REF!,#REF!,#REF!,#REF!,#REF!,#REF!</definedName>
    <definedName name="_xlnm.Criteria" localSheetId="5">#REF!,#REF!,#REF!,#REF!,#REF!,#REF!,#REF!,#REF!,#REF!,#REF!,#REF!,#REF!,#REF!,#REF!,#REF!,#REF!,#REF!,#REF!</definedName>
    <definedName name="_xlnm.Criteria" localSheetId="10">#REF!,#REF!,#REF!,#REF!,#REF!,#REF!,#REF!,#REF!,#REF!,#REF!,#REF!,#REF!,#REF!,#REF!,#REF!,#REF!,#REF!,#REF!</definedName>
    <definedName name="_xlnm.Criteria" localSheetId="11">#REF!,#REF!,#REF!,#REF!,#REF!,#REF!,#REF!,#REF!,#REF!,#REF!,#REF!,#REF!,#REF!,#REF!,#REF!,#REF!,#REF!,#REF!</definedName>
    <definedName name="_xlnm.Criteria" localSheetId="12">#REF!,#REF!,#REF!,#REF!,#REF!,#REF!,#REF!,#REF!,#REF!,#REF!,#REF!,#REF!,#REF!,#REF!,#REF!,#REF!,#REF!,#REF!</definedName>
    <definedName name="_xlnm.Criteria" localSheetId="13">#REF!,#REF!,#REF!,#REF!,#REF!,#REF!,#REF!,#REF!,#REF!,#REF!,#REF!,#REF!,#REF!,#REF!,#REF!,#REF!,#REF!,#REF!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22">#REF!,#REF!,#REF!,#REF!,#REF!,#REF!,#REF!,#REF!,#REF!,#REF!,#REF!,#REF!,#REF!,#REF!,#REF!,#REF!,#REF!,#REF!</definedName>
    <definedName name="_xlnm.Criteria" localSheetId="23">#REF!,#REF!,#REF!,#REF!,#REF!,#REF!,#REF!,#REF!,#REF!,#REF!,#REF!,#REF!,#REF!,#REF!,#REF!,#REF!,#REF!,#REF!</definedName>
    <definedName name="_xlnm.Criteria" localSheetId="43">'0301030'!Such_WjD</definedName>
    <definedName name="_xlnm.Criteria" localSheetId="52">#REF!,#REF!,#REF!,#REF!,#REF!,#REF!,#REF!,#REF!,#REF!,#REF!,#REF!,#REF!,#REF!,#REF!,#REF!,#REF!,#REF!,#REF!</definedName>
    <definedName name="_xlnm.Criteria" localSheetId="54">#REF!,#REF!,#REF!,#REF!,#REF!,#REF!,#REF!,#REF!,#REF!,#REF!,#REF!,#REF!,#REF!,#REF!,#REF!,#REF!,#REF!,#REF!</definedName>
    <definedName name="_xlnm.Criteria" localSheetId="55">'0302030'!Such_KjD</definedName>
    <definedName name="_xlnm.Criteria" localSheetId="56">'0302060'!Such_KjD</definedName>
    <definedName name="_xlnm.Criteria" localSheetId="60">#REF!,#REF!,#REF!,#REF!,#REF!,#REF!,#REF!,#REF!,#REF!,#REF!,#REF!,#REF!,#REF!,#REF!,#REF!,#REF!,#REF!,#REF!</definedName>
    <definedName name="_xlnm.Criteria" localSheetId="68">#REF!,#REF!,#REF!,#REF!,#REF!,#REF!,#REF!,#REF!,#REF!,#REF!,#REF!,#REF!,#REF!,#REF!,#REF!,#REF!,#REF!,#REF!</definedName>
    <definedName name="_xlnm.Criteria" localSheetId="2">#REF!,#REF!,#REF!,#REF!,#REF!,#REF!,#REF!,#REF!,#REF!,#REF!,#REF!,#REF!,#REF!,#REF!,#REF!,#REF!,#REF!,#REF!</definedName>
    <definedName name="_xlnm.Criteria" localSheetId="0">#REF!,#REF!,#REF!,#REF!,#REF!,#REF!,#REF!,#REF!,#REF!,#REF!,#REF!,#REF!,#REF!,#REF!,#REF!,#REF!,#REF!,#REF!</definedName>
    <definedName name="_xlnm.Criteria" localSheetId="1">#REF!,#REF!,#REF!,#REF!,#REF!,#REF!,#REF!,#REF!,#REF!,#REF!,#REF!,#REF!,#REF!,#REF!,#REF!,#REF!,#REF!,#REF!</definedName>
    <definedName name="_xlnm.Criteria">#REF!,#REF!,#REF!,#REF!,#REF!,#REF!,#REF!,#REF!,#REF!,#REF!,#REF!,#REF!,#REF!,#REF!,#REF!,#REF!,#REF!,#REF!</definedName>
    <definedName name="Tab_STMB" localSheetId="10">'0117660'!#REF!</definedName>
    <definedName name="Tab107ab" localSheetId="4">#REF!</definedName>
    <definedName name="Tab107ab" localSheetId="5">#REF!</definedName>
    <definedName name="Tab107ab" localSheetId="10">#REF!</definedName>
    <definedName name="Tab107ab" localSheetId="12">#REF!</definedName>
    <definedName name="Tab107ab" localSheetId="13">#REF!</definedName>
    <definedName name="Tab107ab" localSheetId="15">#REF!</definedName>
    <definedName name="Tab107ab" localSheetId="16">#REF!</definedName>
    <definedName name="Tab107ab" localSheetId="17">#REF!</definedName>
    <definedName name="Tab107ab" localSheetId="22">#REF!</definedName>
    <definedName name="Tab107ab" localSheetId="23">#REF!</definedName>
    <definedName name="Tab107ab" localSheetId="52">#REF!</definedName>
    <definedName name="Tab107ab" localSheetId="54">#REF!</definedName>
    <definedName name="Tab107ab" localSheetId="60">#REF!</definedName>
    <definedName name="Tab107ab" localSheetId="68">#REF!</definedName>
    <definedName name="Tab107ab" localSheetId="2">#REF!</definedName>
    <definedName name="Tab107ab" localSheetId="0">#REF!</definedName>
    <definedName name="Tab107ab" localSheetId="1">#REF!</definedName>
    <definedName name="Tab107ab">#REF!</definedName>
    <definedName name="VERBAND" localSheetId="4">#REF!</definedName>
    <definedName name="VERBAND" localSheetId="5">#REF!</definedName>
    <definedName name="VERBAND" localSheetId="10">#REF!</definedName>
    <definedName name="VERBAND" localSheetId="12">#REF!</definedName>
    <definedName name="VERBAND" localSheetId="13">#REF!</definedName>
    <definedName name="VERBAND" localSheetId="15">#REF!</definedName>
    <definedName name="VERBAND" localSheetId="16">#REF!</definedName>
    <definedName name="VERBAND" localSheetId="17">#REF!</definedName>
    <definedName name="VERBAND" localSheetId="22">#REF!</definedName>
    <definedName name="VERBAND" localSheetId="23">#REF!</definedName>
    <definedName name="VERBAND" localSheetId="40">'0204050'!#REF!</definedName>
    <definedName name="VERBAND" localSheetId="42">'0204340'!#REF!</definedName>
    <definedName name="VERBAND" localSheetId="52">#REF!</definedName>
    <definedName name="VERBAND" localSheetId="54">#REF!</definedName>
    <definedName name="VERBAND" localSheetId="60">#REF!</definedName>
    <definedName name="VERBAND" localSheetId="68">#REF!</definedName>
    <definedName name="VERBAND" localSheetId="2">#REF!</definedName>
    <definedName name="VERBAND" localSheetId="0">#REF!</definedName>
    <definedName name="VERBAND" localSheetId="1">#REF!</definedName>
    <definedName name="VERBAND">#REF!</definedName>
    <definedName name="Z_0D53CE89_78D4_41FA_B079_9FD2E0C01EFE_.wvu.PrintArea" localSheetId="11" hidden="1">'0117690'!$A$1:$P$32</definedName>
    <definedName name="Z_71185452_610A_4B52_86DB_F2FBCC4800C9_.wvu.PrintArea" localSheetId="11" hidden="1">'0117690'!$A$1:$S$31</definedName>
    <definedName name="Z_AE0E2E72_6ADC_4E0D_A944_964FD31DF9A9_.wvu.PrintArea" localSheetId="11" hidden="1">'0117690'!$A$1:$S$31</definedName>
    <definedName name="Z_F203CD78_CAB8_4CE1_884D_5A2D6B583BEE_.wvu.PrintArea" localSheetId="11" hidden="1">'0117690'!$A$1:$S$31</definedName>
    <definedName name="Ziel_KjD" localSheetId="4">#REF!</definedName>
    <definedName name="Ziel_KjD" localSheetId="5">#REF!</definedName>
    <definedName name="Ziel_KjD" localSheetId="10">#REF!</definedName>
    <definedName name="Ziel_KjD" localSheetId="12">#REF!</definedName>
    <definedName name="Ziel_KjD" localSheetId="13">#REF!</definedName>
    <definedName name="Ziel_KjD" localSheetId="15">#REF!</definedName>
    <definedName name="Ziel_KjD" localSheetId="16">#REF!</definedName>
    <definedName name="Ziel_KjD" localSheetId="17">#REF!</definedName>
    <definedName name="Ziel_KjD" localSheetId="22">#REF!</definedName>
    <definedName name="Ziel_KjD" localSheetId="23">#REF!</definedName>
    <definedName name="Ziel_KjD" localSheetId="43">'0301030'!#REF!</definedName>
    <definedName name="Ziel_KjD" localSheetId="52">#REF!</definedName>
    <definedName name="Ziel_KjD" localSheetId="54">#REF!</definedName>
    <definedName name="Ziel_KjD" localSheetId="55">'0302030'!#REF!</definedName>
    <definedName name="Ziel_KjD" localSheetId="56">'0302060'!#REF!</definedName>
    <definedName name="Ziel_KjD" localSheetId="60">#REF!</definedName>
    <definedName name="Ziel_KjD" localSheetId="68">#REF!</definedName>
    <definedName name="Ziel_KjD" localSheetId="2">#REF!</definedName>
    <definedName name="Ziel_KjD" localSheetId="0">#REF!</definedName>
    <definedName name="Ziel_KjD" localSheetId="1">#REF!</definedName>
    <definedName name="Ziel_KjD">#REF!</definedName>
    <definedName name="Ziel_M1" localSheetId="4">#REF!</definedName>
    <definedName name="Ziel_M1" localSheetId="5">#REF!</definedName>
    <definedName name="Ziel_M1" localSheetId="12">#REF!</definedName>
    <definedName name="Ziel_M1" localSheetId="13">#REF!</definedName>
    <definedName name="Ziel_M1" localSheetId="15">#REF!</definedName>
    <definedName name="Ziel_M1" localSheetId="16">#REF!</definedName>
    <definedName name="Ziel_M1" localSheetId="17">#REF!</definedName>
    <definedName name="Ziel_M1" localSheetId="43">'0301030'!#REF!</definedName>
    <definedName name="Ziel_M1" localSheetId="52">#REF!</definedName>
    <definedName name="Ziel_M1" localSheetId="54">#REF!</definedName>
    <definedName name="Ziel_M1" localSheetId="55">'0302030'!#REF!</definedName>
    <definedName name="Ziel_M1" localSheetId="56">'0302060'!#REF!</definedName>
    <definedName name="Ziel_M1" localSheetId="60">#REF!</definedName>
    <definedName name="Ziel_M1" localSheetId="68">#REF!</definedName>
    <definedName name="Ziel_M1" localSheetId="2">#REF!</definedName>
    <definedName name="Ziel_M1" localSheetId="0">#REF!</definedName>
    <definedName name="Ziel_M1" localSheetId="1">#REF!</definedName>
    <definedName name="Ziel_M1">#REF!</definedName>
    <definedName name="Ziel_M2" localSheetId="4">#REF!</definedName>
    <definedName name="Ziel_M2" localSheetId="5">#REF!</definedName>
    <definedName name="Ziel_M2" localSheetId="12">#REF!</definedName>
    <definedName name="Ziel_M2" localSheetId="13">#REF!</definedName>
    <definedName name="Ziel_M2" localSheetId="15">#REF!</definedName>
    <definedName name="Ziel_M2" localSheetId="16">#REF!</definedName>
    <definedName name="Ziel_M2" localSheetId="17">#REF!</definedName>
    <definedName name="Ziel_M2" localSheetId="43">'0301030'!#REF!</definedName>
    <definedName name="Ziel_M2" localSheetId="52">#REF!</definedName>
    <definedName name="Ziel_M2" localSheetId="54">#REF!</definedName>
    <definedName name="Ziel_M2" localSheetId="55">'0302030'!#REF!</definedName>
    <definedName name="Ziel_M2" localSheetId="56">'0302060'!#REF!</definedName>
    <definedName name="Ziel_M2" localSheetId="60">#REF!</definedName>
    <definedName name="Ziel_M2" localSheetId="68">#REF!</definedName>
    <definedName name="Ziel_M2" localSheetId="2">#REF!</definedName>
    <definedName name="Ziel_M2" localSheetId="0">#REF!</definedName>
    <definedName name="Ziel_M2" localSheetId="1">#REF!</definedName>
    <definedName name="Ziel_M2">#REF!</definedName>
    <definedName name="Ziel_M3" localSheetId="4">#REF!</definedName>
    <definedName name="Ziel_M3" localSheetId="5">#REF!</definedName>
    <definedName name="Ziel_M3" localSheetId="12">#REF!</definedName>
    <definedName name="Ziel_M3" localSheetId="13">#REF!</definedName>
    <definedName name="Ziel_M3" localSheetId="15">#REF!</definedName>
    <definedName name="Ziel_M3" localSheetId="16">#REF!</definedName>
    <definedName name="Ziel_M3" localSheetId="17">#REF!</definedName>
    <definedName name="Ziel_M3" localSheetId="43">'0301030'!#REF!</definedName>
    <definedName name="Ziel_M3" localSheetId="52">#REF!</definedName>
    <definedName name="Ziel_M3" localSheetId="54">#REF!</definedName>
    <definedName name="Ziel_M3" localSheetId="55">'0302030'!#REF!</definedName>
    <definedName name="Ziel_M3" localSheetId="56">'0302060'!#REF!</definedName>
    <definedName name="Ziel_M3" localSheetId="60">#REF!</definedName>
    <definedName name="Ziel_M3" localSheetId="68">#REF!</definedName>
    <definedName name="Ziel_M3" localSheetId="2">#REF!</definedName>
    <definedName name="Ziel_M3" localSheetId="0">#REF!</definedName>
    <definedName name="Ziel_M3" localSheetId="1">#REF!</definedName>
    <definedName name="Ziel_M3">#REF!</definedName>
    <definedName name="Ziel_M4" localSheetId="4">#REF!</definedName>
    <definedName name="Ziel_M4" localSheetId="5">#REF!</definedName>
    <definedName name="Ziel_M4" localSheetId="12">#REF!</definedName>
    <definedName name="Ziel_M4" localSheetId="13">#REF!</definedName>
    <definedName name="Ziel_M4" localSheetId="15">#REF!</definedName>
    <definedName name="Ziel_M4" localSheetId="16">#REF!</definedName>
    <definedName name="Ziel_M4" localSheetId="17">#REF!</definedName>
    <definedName name="Ziel_M4" localSheetId="43">'0301030'!#REF!</definedName>
    <definedName name="Ziel_M4" localSheetId="52">#REF!</definedName>
    <definedName name="Ziel_M4" localSheetId="54">#REF!</definedName>
    <definedName name="Ziel_M4" localSheetId="55">'0302030'!#REF!</definedName>
    <definedName name="Ziel_M4" localSheetId="56">'0302060'!#REF!</definedName>
    <definedName name="Ziel_M4" localSheetId="60">#REF!</definedName>
    <definedName name="Ziel_M4" localSheetId="68">#REF!</definedName>
    <definedName name="Ziel_M4" localSheetId="2">#REF!</definedName>
    <definedName name="Ziel_M4" localSheetId="0">#REF!</definedName>
    <definedName name="Ziel_M4" localSheetId="1">#REF!</definedName>
    <definedName name="Ziel_M4">#REF!</definedName>
    <definedName name="Ziel_M5" localSheetId="4">#REF!</definedName>
    <definedName name="Ziel_M5" localSheetId="5">#REF!</definedName>
    <definedName name="Ziel_M5" localSheetId="12">#REF!</definedName>
    <definedName name="Ziel_M5" localSheetId="13">#REF!</definedName>
    <definedName name="Ziel_M5" localSheetId="15">#REF!</definedName>
    <definedName name="Ziel_M5" localSheetId="16">#REF!</definedName>
    <definedName name="Ziel_M5" localSheetId="17">#REF!</definedName>
    <definedName name="Ziel_M5" localSheetId="52">#REF!</definedName>
    <definedName name="Ziel_M5" localSheetId="54">#REF!</definedName>
    <definedName name="Ziel_M5" localSheetId="55">'0302030'!#REF!</definedName>
    <definedName name="Ziel_M5" localSheetId="56">'0302060'!#REF!</definedName>
    <definedName name="Ziel_M5" localSheetId="60">#REF!</definedName>
    <definedName name="Ziel_M5" localSheetId="68">#REF!</definedName>
    <definedName name="Ziel_M5" localSheetId="2">#REF!</definedName>
    <definedName name="Ziel_M5" localSheetId="0">#REF!</definedName>
    <definedName name="Ziel_M5" localSheetId="1">#REF!</definedName>
    <definedName name="Ziel_M5">#REF!</definedName>
    <definedName name="Ziel_WjD" localSheetId="2">'[9]0301030-0000'!#REF!</definedName>
    <definedName name="Ziel_WjD" localSheetId="0">'[9]0301030-0000'!#REF!</definedName>
    <definedName name="Ziel_WjD" localSheetId="1">'[9]0301030-0000'!#REF!</definedName>
    <definedName name="Ziel_WjD">'0301030'!#REF!</definedName>
    <definedName name="_xlnm.Extract" localSheetId="4">'0106430'!Ziel_KjD</definedName>
    <definedName name="_xlnm.Extract" localSheetId="5">[0]!Ziel_KjD</definedName>
    <definedName name="_xlnm.Extract" localSheetId="10">[5]!Ziel_KjD</definedName>
    <definedName name="_xlnm.Extract" localSheetId="12">[5]!Ziel_KjD</definedName>
    <definedName name="_xlnm.Extract" localSheetId="13">#N/A</definedName>
    <definedName name="_xlnm.Extract" localSheetId="15">#N/A</definedName>
    <definedName name="_xlnm.Extract" localSheetId="16">#N/A</definedName>
    <definedName name="_xlnm.Extract" localSheetId="17">#N/A</definedName>
    <definedName name="_xlnm.Extract" localSheetId="22">[5]!Ziel_KjD</definedName>
    <definedName name="_xlnm.Extract" localSheetId="23">[5]!Ziel_KjD</definedName>
    <definedName name="_xlnm.Extract" localSheetId="43">Ziel_WjD</definedName>
    <definedName name="_xlnm.Extract" localSheetId="54">#N/A</definedName>
    <definedName name="_xlnm.Extract" localSheetId="55">'0302030'!Ziel_KjD</definedName>
    <definedName name="_xlnm.Extract" localSheetId="56">'0302060'!Ziel_KjD</definedName>
    <definedName name="_xlnm.Extract" localSheetId="60">#N/A</definedName>
    <definedName name="_xlnm.Extract" localSheetId="0">[6]!Ziel_KjD</definedName>
    <definedName name="_xlnm.Extract">[7]!Ziel_KjD</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0" i="85" l="1"/>
  <c r="M60" i="85" s="1"/>
  <c r="I60" i="85"/>
  <c r="F60" i="85"/>
  <c r="K59" i="85"/>
  <c r="M59" i="85" s="1"/>
  <c r="I59" i="85"/>
  <c r="F59" i="85"/>
  <c r="K58" i="85"/>
  <c r="M58" i="85" s="1"/>
  <c r="I58" i="85"/>
  <c r="F58" i="85"/>
  <c r="K57" i="85"/>
  <c r="M57" i="85" s="1"/>
  <c r="I57" i="85"/>
  <c r="F57" i="85"/>
  <c r="M56" i="85"/>
  <c r="F56" i="85"/>
  <c r="K55" i="85"/>
  <c r="I55" i="85"/>
  <c r="M55" i="85" s="1"/>
  <c r="F55" i="85"/>
  <c r="K54" i="85"/>
  <c r="I54" i="85"/>
  <c r="M54" i="85" s="1"/>
  <c r="F54" i="85"/>
  <c r="N53" i="85"/>
  <c r="K53" i="85"/>
  <c r="M53" i="85" s="1"/>
  <c r="I53" i="85"/>
  <c r="G53" i="85"/>
  <c r="H53" i="85" s="1"/>
  <c r="F53" i="85"/>
  <c r="N52" i="85"/>
  <c r="O52" i="85" s="1"/>
  <c r="K52" i="85"/>
  <c r="M52" i="85" s="1"/>
  <c r="I52" i="85"/>
  <c r="G52" i="85"/>
  <c r="H52" i="85" s="1"/>
  <c r="F52" i="85"/>
  <c r="L51" i="85"/>
  <c r="K51" i="85"/>
  <c r="J51" i="85"/>
  <c r="N51" i="85" s="1"/>
  <c r="I51" i="85"/>
  <c r="M51" i="85" s="1"/>
  <c r="H51" i="85"/>
  <c r="G51" i="85"/>
  <c r="F51" i="85"/>
  <c r="L50" i="85"/>
  <c r="K50" i="85"/>
  <c r="J50" i="85"/>
  <c r="N50" i="85" s="1"/>
  <c r="I50" i="85"/>
  <c r="M50" i="85" s="1"/>
  <c r="G50" i="85"/>
  <c r="H50" i="85" s="1"/>
  <c r="F50" i="85"/>
  <c r="L49" i="85"/>
  <c r="K49" i="85"/>
  <c r="J49" i="85"/>
  <c r="N49" i="85" s="1"/>
  <c r="O49" i="85" s="1"/>
  <c r="I49" i="85"/>
  <c r="M49" i="85" s="1"/>
  <c r="H49" i="85"/>
  <c r="G49" i="85"/>
  <c r="F49" i="85"/>
  <c r="M46" i="85"/>
  <c r="F46" i="85"/>
  <c r="M45" i="85"/>
  <c r="F45" i="85"/>
  <c r="M44" i="85"/>
  <c r="F44" i="85"/>
  <c r="M43" i="85"/>
  <c r="F43" i="85"/>
  <c r="M42" i="85"/>
  <c r="F42" i="85"/>
  <c r="M41" i="85"/>
  <c r="F41" i="85"/>
  <c r="M40" i="85"/>
  <c r="F40" i="85"/>
  <c r="N39" i="85"/>
  <c r="O39" i="85" s="1"/>
  <c r="M39" i="85"/>
  <c r="H39" i="85"/>
  <c r="G39" i="85"/>
  <c r="F39" i="85"/>
  <c r="N38" i="85"/>
  <c r="O38" i="85" s="1"/>
  <c r="M38" i="85"/>
  <c r="G38" i="85"/>
  <c r="H38" i="85" s="1"/>
  <c r="F38" i="85"/>
  <c r="N37" i="85"/>
  <c r="O37" i="85" s="1"/>
  <c r="M37" i="85"/>
  <c r="H37" i="85"/>
  <c r="G37" i="85"/>
  <c r="F37" i="85"/>
  <c r="N36" i="85"/>
  <c r="O36" i="85" s="1"/>
  <c r="M36" i="85"/>
  <c r="G36" i="85"/>
  <c r="H36" i="85" s="1"/>
  <c r="F36" i="85"/>
  <c r="N35" i="85"/>
  <c r="O35" i="85" s="1"/>
  <c r="M35" i="85"/>
  <c r="H35" i="85"/>
  <c r="G35" i="85"/>
  <c r="F35" i="85"/>
  <c r="M32" i="85"/>
  <c r="F32" i="85"/>
  <c r="M31" i="85"/>
  <c r="F31" i="85"/>
  <c r="M30" i="85"/>
  <c r="F30" i="85"/>
  <c r="M29" i="85"/>
  <c r="F29" i="85"/>
  <c r="M28" i="85"/>
  <c r="F28" i="85"/>
  <c r="M27" i="85"/>
  <c r="F27" i="85"/>
  <c r="M26" i="85"/>
  <c r="F26" i="85"/>
  <c r="N25" i="85"/>
  <c r="O25" i="85" s="1"/>
  <c r="M25" i="85"/>
  <c r="H25" i="85"/>
  <c r="G25" i="85"/>
  <c r="F25" i="85"/>
  <c r="N24" i="85"/>
  <c r="O24" i="85" s="1"/>
  <c r="M24" i="85"/>
  <c r="G24" i="85"/>
  <c r="H24" i="85" s="1"/>
  <c r="F24" i="85"/>
  <c r="N23" i="85"/>
  <c r="O23" i="85" s="1"/>
  <c r="M23" i="85"/>
  <c r="H23" i="85"/>
  <c r="G23" i="85"/>
  <c r="F23" i="85"/>
  <c r="N22" i="85"/>
  <c r="O22" i="85" s="1"/>
  <c r="M22" i="85"/>
  <c r="G22" i="85"/>
  <c r="H22" i="85" s="1"/>
  <c r="F22" i="85"/>
  <c r="N21" i="85"/>
  <c r="O21" i="85" s="1"/>
  <c r="M21" i="85"/>
  <c r="H21" i="85"/>
  <c r="G21" i="85"/>
  <c r="F21" i="85"/>
  <c r="M19" i="85"/>
  <c r="F19" i="85"/>
  <c r="M18" i="85"/>
  <c r="F18" i="85"/>
  <c r="M17" i="85"/>
  <c r="F17" i="85"/>
  <c r="M16" i="85"/>
  <c r="F16" i="85"/>
  <c r="M15" i="85"/>
  <c r="F15" i="85"/>
  <c r="M14" i="85"/>
  <c r="F14" i="85"/>
  <c r="M13" i="85"/>
  <c r="F13" i="85"/>
  <c r="N12" i="85"/>
  <c r="O12" i="85" s="1"/>
  <c r="M12" i="85"/>
  <c r="H12" i="85"/>
  <c r="G12" i="85"/>
  <c r="F12" i="85"/>
  <c r="N11" i="85"/>
  <c r="O11" i="85" s="1"/>
  <c r="M11" i="85"/>
  <c r="G11" i="85"/>
  <c r="H11" i="85" s="1"/>
  <c r="O10" i="85"/>
  <c r="N10" i="85"/>
  <c r="M10" i="85"/>
  <c r="G10" i="85"/>
  <c r="H10" i="85" s="1"/>
  <c r="F10" i="85"/>
  <c r="N9" i="85"/>
  <c r="O9" i="85" s="1"/>
  <c r="M9" i="85"/>
  <c r="G9" i="85"/>
  <c r="H9" i="85" s="1"/>
  <c r="F9" i="85"/>
  <c r="O8" i="85"/>
  <c r="N8" i="85"/>
  <c r="M8" i="85"/>
  <c r="G8" i="85"/>
  <c r="H8" i="85" s="1"/>
  <c r="F8" i="85"/>
  <c r="O50" i="85" l="1"/>
  <c r="O51" i="85"/>
  <c r="O53" i="85"/>
  <c r="N39" i="83" l="1"/>
  <c r="M39" i="83"/>
  <c r="O28" i="34" l="1"/>
  <c r="O27" i="34"/>
  <c r="O26" i="34"/>
  <c r="O25" i="34"/>
  <c r="O23" i="34"/>
  <c r="O21" i="34"/>
  <c r="O17" i="34"/>
  <c r="O16" i="34"/>
  <c r="O15" i="34"/>
  <c r="O13" i="34"/>
  <c r="O12" i="34"/>
  <c r="O11" i="34"/>
  <c r="O10" i="34"/>
  <c r="O9" i="34"/>
  <c r="O8" i="34"/>
  <c r="O7" i="34"/>
  <c r="O6" i="34"/>
  <c r="AG20" i="24" l="1"/>
  <c r="AG12" i="24"/>
  <c r="B7" i="19" l="1"/>
  <c r="B9" i="19" s="1"/>
  <c r="B11" i="19" s="1"/>
  <c r="B13" i="19" s="1"/>
  <c r="B15" i="19" s="1"/>
  <c r="B8" i="19"/>
  <c r="B10" i="19" s="1"/>
  <c r="B12" i="19" s="1"/>
  <c r="B14" i="19" s="1"/>
  <c r="B16" i="19" s="1"/>
  <c r="A33" i="10" l="1"/>
  <c r="D7" i="3" l="1"/>
  <c r="D9" i="3" s="1"/>
  <c r="D11" i="3" s="1"/>
  <c r="D13" i="3" s="1"/>
  <c r="D15" i="3" s="1"/>
  <c r="D17" i="3" s="1"/>
  <c r="D19" i="3" s="1"/>
  <c r="D21" i="3" s="1"/>
  <c r="D23" i="3" s="1"/>
  <c r="D25" i="3" s="1"/>
  <c r="D6" i="3"/>
  <c r="D8" i="3" s="1"/>
  <c r="D10" i="3" s="1"/>
  <c r="D12" i="3" s="1"/>
  <c r="D14" i="3" s="1"/>
  <c r="D16" i="3" s="1"/>
  <c r="D18" i="3" s="1"/>
  <c r="D20" i="3" s="1"/>
  <c r="D22" i="3" s="1"/>
  <c r="D24" i="3" s="1"/>
  <c r="C58" i="1" l="1"/>
  <c r="C60" i="1" s="1"/>
  <c r="C62" i="1" s="1"/>
  <c r="C64" i="1" s="1"/>
  <c r="C66" i="1" s="1"/>
  <c r="C68" i="1" s="1"/>
  <c r="C57" i="1"/>
  <c r="C59" i="1" s="1"/>
  <c r="C61" i="1" s="1"/>
  <c r="C63" i="1" s="1"/>
  <c r="C65" i="1" s="1"/>
  <c r="C67" i="1" s="1"/>
  <c r="C45" i="1"/>
  <c r="C47" i="1" s="1"/>
  <c r="C49" i="1" s="1"/>
  <c r="C51" i="1" s="1"/>
  <c r="C53" i="1" s="1"/>
  <c r="C55" i="1" s="1"/>
  <c r="C44" i="1"/>
  <c r="C46" i="1" s="1"/>
  <c r="C48" i="1" s="1"/>
  <c r="C50" i="1" s="1"/>
  <c r="C52" i="1" s="1"/>
  <c r="C54" i="1" s="1"/>
  <c r="C32" i="1"/>
  <c r="C34" i="1" s="1"/>
  <c r="C36" i="1" s="1"/>
  <c r="C38" i="1" s="1"/>
  <c r="C40" i="1" s="1"/>
  <c r="C42" i="1" s="1"/>
  <c r="C31" i="1"/>
  <c r="C33" i="1" s="1"/>
  <c r="C35" i="1" s="1"/>
  <c r="C37" i="1" s="1"/>
  <c r="C39" i="1" s="1"/>
  <c r="C41" i="1" s="1"/>
  <c r="C19" i="1"/>
  <c r="C21" i="1" s="1"/>
  <c r="C23" i="1" s="1"/>
  <c r="C25" i="1" s="1"/>
  <c r="C27" i="1" s="1"/>
  <c r="C29" i="1" s="1"/>
  <c r="C18" i="1"/>
  <c r="C20" i="1" s="1"/>
  <c r="C22" i="1" s="1"/>
  <c r="C24" i="1" s="1"/>
  <c r="C26" i="1" s="1"/>
  <c r="C28" i="1" s="1"/>
  <c r="C8" i="1"/>
  <c r="C10" i="1" s="1"/>
  <c r="C12" i="1" s="1"/>
  <c r="C14" i="1" s="1"/>
  <c r="C16" i="1" s="1"/>
  <c r="C7" i="1"/>
  <c r="C9" i="1" s="1"/>
  <c r="C11" i="1" s="1"/>
  <c r="C13" i="1" s="1"/>
  <c r="C15" i="1" s="1"/>
</calcChain>
</file>

<file path=xl/comments1.xml><?xml version="1.0" encoding="utf-8"?>
<comments xmlns="http://schemas.openxmlformats.org/spreadsheetml/2006/main">
  <authors>
    <author>Autor</author>
  </authors>
  <commentList>
    <comment ref="A2" authorId="0" shapeId="0">
      <text>
        <r>
          <rPr>
            <sz val="9"/>
            <color indexed="81"/>
            <rFont val="Segoe UI"/>
            <family val="2"/>
          </rPr>
          <t xml:space="preserve">Die Tabellen zur Landwirtschaft sind in den grün hinterlegten Registerblättern aufgeführt. </t>
        </r>
      </text>
    </comment>
    <comment ref="A13" authorId="0" shapeId="0">
      <text>
        <r>
          <rPr>
            <sz val="9"/>
            <color indexed="81"/>
            <rFont val="Arial"/>
            <family val="2"/>
          </rPr>
          <t xml:space="preserve">Die Tabellen zur Ernährungswirtschaft sind in den gelb hinterlegten Registerblättern aufgeführt. </t>
        </r>
      </text>
    </comment>
    <comment ref="A39" authorId="0" shapeId="0">
      <text>
        <r>
          <rPr>
            <sz val="9"/>
            <color indexed="81"/>
            <rFont val="Segoe UI"/>
            <family val="2"/>
          </rPr>
          <t xml:space="preserve">Die Tabellen zu Preisen und Löhnen sind in den blau hinterlegten Registerblättern aufgeführt. </t>
        </r>
      </text>
    </comment>
    <comment ref="A56" authorId="0" shapeId="0">
      <text>
        <r>
          <rPr>
            <sz val="9"/>
            <color indexed="81"/>
            <rFont val="Segoe UI"/>
            <family val="2"/>
          </rPr>
          <t xml:space="preserve">Die Tabellen zum Außenhandel sind in den lila hinterlegten Registerblättern aufgeführt. </t>
        </r>
      </text>
    </comment>
    <comment ref="A59" authorId="0" shapeId="0">
      <text>
        <r>
          <rPr>
            <sz val="9"/>
            <color indexed="81"/>
            <rFont val="Segoe UI"/>
            <family val="2"/>
          </rPr>
          <t xml:space="preserve">Die Tabellen zu Forst- und Holzwirtschaft sind in den oliv hinterlegten Registerblättern aufgeführt. </t>
        </r>
      </text>
    </comment>
  </commentList>
</comments>
</file>

<file path=xl/comments2.xml><?xml version="1.0" encoding="utf-8"?>
<comments xmlns="http://schemas.openxmlformats.org/spreadsheetml/2006/main">
  <authors>
    <author>BMEL, 723, GM</author>
  </authors>
  <commentList>
    <comment ref="B177" authorId="0" shapeId="0">
      <text>
        <r>
          <rPr>
            <b/>
            <sz val="9"/>
            <color indexed="81"/>
            <rFont val="Segoe UI"/>
            <family val="2"/>
          </rPr>
          <t>BMEL, 723, GM:</t>
        </r>
        <r>
          <rPr>
            <sz val="9"/>
            <color indexed="81"/>
            <rFont val="Segoe UI"/>
            <family val="2"/>
          </rPr>
          <t xml:space="preserve">
Kaninchenfleisch oder anderes Wildfleisch</t>
        </r>
      </text>
    </comment>
    <comment ref="B192" authorId="0" shapeId="0">
      <text>
        <r>
          <rPr>
            <b/>
            <sz val="9"/>
            <color indexed="81"/>
            <rFont val="Segoe UI"/>
            <family val="2"/>
          </rPr>
          <t>BMEL, 723, GM:</t>
        </r>
        <r>
          <rPr>
            <sz val="9"/>
            <color indexed="81"/>
            <rFont val="Segoe UI"/>
            <family val="2"/>
          </rPr>
          <t xml:space="preserve">
Kondensierte Milch</t>
        </r>
      </text>
    </comment>
    <comment ref="B198" authorId="0" shapeId="0">
      <text>
        <r>
          <rPr>
            <b/>
            <sz val="9"/>
            <color indexed="81"/>
            <rFont val="Segoe UI"/>
            <family val="2"/>
          </rPr>
          <t xml:space="preserve">BMEL, 723, GM:
  </t>
        </r>
        <r>
          <rPr>
            <sz val="9"/>
            <color indexed="81"/>
            <rFont val="Segoe UI"/>
            <family val="2"/>
          </rPr>
          <t xml:space="preserve">Margarine oder Pflanzenfett
</t>
        </r>
      </text>
    </comment>
    <comment ref="B199" authorId="0" shapeId="0">
      <text>
        <r>
          <rPr>
            <b/>
            <sz val="9"/>
            <color indexed="81"/>
            <rFont val="Segoe UI"/>
            <family val="2"/>
          </rPr>
          <t>BMEL, 723, GM:</t>
        </r>
        <r>
          <rPr>
            <sz val="9"/>
            <color indexed="81"/>
            <rFont val="Segoe UI"/>
            <family val="2"/>
          </rPr>
          <t xml:space="preserve">
Sonnenblumenöl, Rapsöl oder Ähnliches</t>
        </r>
      </text>
    </comment>
    <comment ref="B203" authorId="0" shapeId="0">
      <text>
        <r>
          <rPr>
            <b/>
            <sz val="9"/>
            <color indexed="81"/>
            <rFont val="Segoe UI"/>
            <family val="2"/>
          </rPr>
          <t>BMEL, 723, GM:</t>
        </r>
        <r>
          <rPr>
            <sz val="9"/>
            <color indexed="81"/>
            <rFont val="Segoe UI"/>
            <family val="2"/>
          </rPr>
          <t xml:space="preserve">
    Restaurants, Cafes, Straßenverkauf und Ähnliches
</t>
        </r>
      </text>
    </comment>
    <comment ref="B204" authorId="0" shapeId="0">
      <text>
        <r>
          <rPr>
            <b/>
            <sz val="9"/>
            <color indexed="81"/>
            <rFont val="Segoe UI"/>
            <family val="2"/>
          </rPr>
          <t>BMEL, 723, GM:</t>
        </r>
        <r>
          <rPr>
            <sz val="9"/>
            <color indexed="81"/>
            <rFont val="Segoe UI"/>
            <family val="2"/>
          </rPr>
          <t xml:space="preserve">
    Bewirtungsleistungen von Kantinen und Mensen</t>
        </r>
      </text>
    </comment>
  </commentList>
</comments>
</file>

<file path=xl/sharedStrings.xml><?xml version="1.0" encoding="utf-8"?>
<sst xmlns="http://schemas.openxmlformats.org/spreadsheetml/2006/main" count="11351" uniqueCount="2206">
  <si>
    <t>Legehennenhaltung und Eiererzeugung</t>
  </si>
  <si>
    <t>Tabellenummer: 0106430</t>
  </si>
  <si>
    <t>Merkmal</t>
  </si>
  <si>
    <t>Einheit</t>
  </si>
  <si>
    <t>Jahr</t>
  </si>
  <si>
    <t>Jan.</t>
  </si>
  <si>
    <t>Febr.</t>
  </si>
  <si>
    <t>März</t>
  </si>
  <si>
    <t>April</t>
  </si>
  <si>
    <t>Mai</t>
  </si>
  <si>
    <t>Juni</t>
  </si>
  <si>
    <t>Juli</t>
  </si>
  <si>
    <t>Aug.</t>
  </si>
  <si>
    <t>Sept.</t>
  </si>
  <si>
    <t>Okt.</t>
  </si>
  <si>
    <t>Nov.</t>
  </si>
  <si>
    <t>Dez.</t>
  </si>
  <si>
    <t>Anzahl</t>
  </si>
  <si>
    <t>1 000 Stück</t>
  </si>
  <si>
    <t>Auslastung der Haltungskapazität</t>
  </si>
  <si>
    <t>%</t>
  </si>
  <si>
    <t>x</t>
  </si>
  <si>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</si>
  <si>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</si>
  <si>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</si>
  <si>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</si>
  <si>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</si>
  <si>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</si>
  <si>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</si>
  <si>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</si>
  <si>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</si>
  <si>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in Betrieben von Unternehmen mit 3 000 und mehr Hennenhaltungsplätzen</t>
  </si>
  <si>
    <r>
      <t xml:space="preserve">Betriebe </t>
    </r>
    <r>
      <rPr>
        <b/>
        <vertAlign val="superscript"/>
        <sz val="10"/>
        <rFont val="BundesSans Office"/>
        <family val="2"/>
      </rPr>
      <t>1)</t>
    </r>
  </si>
  <si>
    <r>
      <t xml:space="preserve">Hennenhaltungsplätze </t>
    </r>
    <r>
      <rPr>
        <b/>
        <vertAlign val="superscript"/>
        <sz val="10"/>
        <rFont val="BundesSans Office"/>
        <family val="2"/>
      </rPr>
      <t>2) 6)</t>
    </r>
  </si>
  <si>
    <r>
      <t>Legehennen</t>
    </r>
    <r>
      <rPr>
        <b/>
        <vertAlign val="superscript"/>
        <sz val="10"/>
        <rFont val="BundesSans Office"/>
        <family val="2"/>
      </rPr>
      <t xml:space="preserve"> 3) 6)</t>
    </r>
  </si>
  <si>
    <r>
      <t>Eiererzeugung</t>
    </r>
    <r>
      <rPr>
        <b/>
        <vertAlign val="superscript"/>
        <sz val="10"/>
        <rFont val="BundesSans Office"/>
        <family val="2"/>
      </rPr>
      <t xml:space="preserve"> 4) 5) 7)</t>
    </r>
  </si>
  <si>
    <r>
      <t xml:space="preserve">Eier je Legehenne </t>
    </r>
    <r>
      <rPr>
        <b/>
        <vertAlign val="superscript"/>
        <sz val="10"/>
        <rFont val="BundesSans Office"/>
        <family val="2"/>
      </rPr>
      <t>7)</t>
    </r>
  </si>
  <si>
    <r>
      <t xml:space="preserve">Betriebe </t>
    </r>
    <r>
      <rPr>
        <b/>
        <vertAlign val="superscript"/>
        <sz val="10"/>
        <color theme="0"/>
        <rFont val="BundesSans Office"/>
        <family val="2"/>
      </rPr>
      <t>1)</t>
    </r>
  </si>
  <si>
    <r>
      <t xml:space="preserve">Hennenhaltungsplätze </t>
    </r>
    <r>
      <rPr>
        <b/>
        <vertAlign val="superscript"/>
        <sz val="10"/>
        <color theme="0"/>
        <rFont val="BundesSans Office"/>
        <family val="2"/>
      </rPr>
      <t>2) 6)</t>
    </r>
  </si>
  <si>
    <r>
      <t>Legehennen</t>
    </r>
    <r>
      <rPr>
        <b/>
        <vertAlign val="superscript"/>
        <sz val="10"/>
        <color theme="0"/>
        <rFont val="BundesSans Office"/>
        <family val="2"/>
      </rPr>
      <t xml:space="preserve"> 3) 6)</t>
    </r>
  </si>
  <si>
    <r>
      <t>Eiererzeugung</t>
    </r>
    <r>
      <rPr>
        <b/>
        <vertAlign val="superscript"/>
        <sz val="10"/>
        <color theme="0"/>
        <rFont val="BundesSans Office"/>
        <family val="2"/>
      </rPr>
      <t xml:space="preserve"> 4) 5) 7)</t>
    </r>
  </si>
  <si>
    <r>
      <t xml:space="preserve">Eier je Legehenne </t>
    </r>
    <r>
      <rPr>
        <b/>
        <vertAlign val="superscript"/>
        <sz val="10"/>
        <color theme="0"/>
        <rFont val="BundesSans Office"/>
        <family val="2"/>
      </rPr>
      <t>7)</t>
    </r>
  </si>
  <si>
    <r>
      <t xml:space="preserve">nach Haltungsform </t>
    </r>
    <r>
      <rPr>
        <b/>
        <vertAlign val="superscript"/>
        <sz val="10"/>
        <rFont val="BundesSans Office"/>
        <family val="2"/>
      </rPr>
      <t>8)</t>
    </r>
    <r>
      <rPr>
        <b/>
        <sz val="10"/>
        <rFont val="BundesSans Office"/>
        <family val="2"/>
      </rPr>
      <t xml:space="preserve"> Kleingruppenhaltung und ausgestaltete Käfige</t>
    </r>
  </si>
  <si>
    <r>
      <t xml:space="preserve">nach Haltungsform </t>
    </r>
    <r>
      <rPr>
        <b/>
        <vertAlign val="superscript"/>
        <sz val="10"/>
        <rFont val="BundesSans Office"/>
        <family val="2"/>
      </rPr>
      <t>8)</t>
    </r>
    <r>
      <rPr>
        <b/>
        <sz val="10"/>
        <rFont val="BundesSans Office"/>
        <family val="2"/>
      </rPr>
      <t xml:space="preserve"> Ökologische Erzeugung</t>
    </r>
  </si>
  <si>
    <r>
      <t xml:space="preserve">nach Haltungsform </t>
    </r>
    <r>
      <rPr>
        <b/>
        <vertAlign val="superscript"/>
        <sz val="10"/>
        <rFont val="BundesSans Office"/>
        <family val="2"/>
      </rPr>
      <t>8)</t>
    </r>
    <r>
      <rPr>
        <b/>
        <sz val="10"/>
        <rFont val="BundesSans Office"/>
        <family val="2"/>
      </rPr>
      <t xml:space="preserve"> Freilandhaltung</t>
    </r>
  </si>
  <si>
    <r>
      <t xml:space="preserve">nach Haltungsform </t>
    </r>
    <r>
      <rPr>
        <b/>
        <vertAlign val="superscript"/>
        <sz val="10"/>
        <rFont val="BundesSans Office"/>
        <family val="2"/>
      </rPr>
      <t>8)</t>
    </r>
    <r>
      <rPr>
        <b/>
        <sz val="10"/>
        <rFont val="BundesSans Office"/>
        <family val="2"/>
      </rPr>
      <t xml:space="preserve"> Bodenhaltung</t>
    </r>
  </si>
  <si>
    <t xml:space="preserve">    2024 v  </t>
  </si>
  <si>
    <t>Statistisches Bundesamt: Genesis-Online 41323-0002, vorläufige Daten 2024, abgerufen am 12.07.2024</t>
  </si>
  <si>
    <t>Geflügelschlachtereien und geschlachtetes Geflügel</t>
  </si>
  <si>
    <t>Tabellennummer 0106460</t>
  </si>
  <si>
    <t>Feb.</t>
  </si>
  <si>
    <r>
      <t>Jahr</t>
    </r>
    <r>
      <rPr>
        <sz val="10"/>
        <color theme="0"/>
        <rFont val="BundesSans Office"/>
        <family val="2"/>
      </rPr>
      <t>2</t>
    </r>
  </si>
  <si>
    <r>
      <t>Geflügelschlachtereien</t>
    </r>
    <r>
      <rPr>
        <vertAlign val="superscript"/>
        <sz val="10"/>
        <rFont val="BundesSans Office"/>
        <family val="2"/>
      </rPr>
      <t xml:space="preserve"> 1)</t>
    </r>
  </si>
  <si>
    <r>
      <t>Geflügelschlachtereien</t>
    </r>
    <r>
      <rPr>
        <vertAlign val="superscript"/>
        <sz val="10"/>
        <color theme="0"/>
        <rFont val="BundesSans Office"/>
        <family val="2"/>
      </rPr>
      <t xml:space="preserve"> 1)</t>
    </r>
  </si>
  <si>
    <t>2024 v</t>
  </si>
  <si>
    <t>Jungmasthühner</t>
  </si>
  <si>
    <t>t</t>
  </si>
  <si>
    <t>Anzahl in 1 000</t>
  </si>
  <si>
    <t>Suppenhühner</t>
  </si>
  <si>
    <t>Enten</t>
  </si>
  <si>
    <t>Gänse</t>
  </si>
  <si>
    <t xml:space="preserve">           -</t>
  </si>
  <si>
    <t>.</t>
  </si>
  <si>
    <t>Truthühner</t>
  </si>
  <si>
    <r>
      <t>Strauße</t>
    </r>
    <r>
      <rPr>
        <vertAlign val="superscript"/>
        <sz val="10"/>
        <rFont val="BundesSans Office"/>
        <family val="2"/>
      </rPr>
      <t xml:space="preserve"> 2)</t>
    </r>
  </si>
  <si>
    <r>
      <t>Strauße</t>
    </r>
    <r>
      <rPr>
        <vertAlign val="superscript"/>
        <sz val="10"/>
        <color theme="0"/>
        <rFont val="BundesSans Office"/>
        <family val="2"/>
      </rPr>
      <t xml:space="preserve"> 2)</t>
    </r>
  </si>
  <si>
    <r>
      <t xml:space="preserve">Sonstiges Geflügel </t>
    </r>
    <r>
      <rPr>
        <vertAlign val="superscript"/>
        <sz val="10"/>
        <rFont val="BundesSans Office"/>
        <family val="2"/>
      </rPr>
      <t>3)</t>
    </r>
  </si>
  <si>
    <r>
      <t xml:space="preserve">Sonstiges Geflügel </t>
    </r>
    <r>
      <rPr>
        <vertAlign val="superscript"/>
        <sz val="10"/>
        <color theme="0"/>
        <rFont val="BundesSans Office"/>
        <family val="2"/>
      </rPr>
      <t>3)</t>
    </r>
  </si>
  <si>
    <t>Insgesamt</t>
  </si>
  <si>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</si>
  <si>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</si>
  <si>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</si>
  <si>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2024, abgerufen am 12.07.2024</t>
  </si>
  <si>
    <r>
      <t xml:space="preserve">Brütereien, eingelegte Bruteier und geschlüpfte Küken
</t>
    </r>
    <r>
      <rPr>
        <sz val="12"/>
        <rFont val="BundesSans Office"/>
        <family val="2"/>
      </rPr>
      <t xml:space="preserve"> zum Gebrauch </t>
    </r>
    <r>
      <rPr>
        <vertAlign val="superscript"/>
        <sz val="12"/>
        <rFont val="BundesSans Office"/>
        <family val="2"/>
      </rPr>
      <t>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</si>
  <si>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</si>
  <si>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</si>
  <si>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</si>
  <si>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</si>
  <si>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</si>
  <si>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</si>
  <si>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</si>
  <si>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</si>
  <si>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</si>
  <si>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</si>
  <si>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</si>
  <si>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</si>
  <si>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</si>
  <si>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</si>
  <si>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</si>
  <si>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</si>
  <si>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</si>
  <si>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</si>
  <si>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</si>
  <si>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</si>
  <si>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</si>
  <si>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2024, abgerufen am 15.07.2024</t>
  </si>
  <si>
    <t>Stand: 09.07.2024</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</si>
  <si>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</si>
  <si>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</si>
  <si>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</si>
  <si>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</si>
  <si>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1 000 t</t>
  </si>
  <si>
    <t>Pferde</t>
  </si>
  <si>
    <t>Rinder</t>
  </si>
  <si>
    <t>Kälber</t>
  </si>
  <si>
    <t>Schweine</t>
  </si>
  <si>
    <t>Mastgeflügel</t>
  </si>
  <si>
    <t>Nutzgeflügel</t>
  </si>
  <si>
    <t>Mischfutter</t>
  </si>
  <si>
    <t>Getreideanteil</t>
  </si>
  <si>
    <t>(ohne Kälber)</t>
  </si>
  <si>
    <r>
      <t xml:space="preserve">insgesamt </t>
    </r>
    <r>
      <rPr>
        <b/>
        <vertAlign val="superscript"/>
        <sz val="6"/>
        <rFont val="Arial"/>
        <family val="2"/>
      </rPr>
      <t>1)</t>
    </r>
  </si>
  <si>
    <t>2022/                                                                             2023</t>
  </si>
  <si>
    <t>2023/                                                                             2024</t>
  </si>
  <si>
    <t>Bundesgebiet West</t>
  </si>
  <si>
    <t>Monatlich meldende Betriebe und Kleinbetriebe</t>
  </si>
  <si>
    <t>August</t>
  </si>
  <si>
    <t>September</t>
  </si>
  <si>
    <t>Oktober</t>
  </si>
  <si>
    <t>November</t>
  </si>
  <si>
    <t xml:space="preserve">Dezember </t>
  </si>
  <si>
    <t>Januar</t>
  </si>
  <si>
    <t xml:space="preserve">Februar </t>
  </si>
  <si>
    <t xml:space="preserve">April </t>
  </si>
  <si>
    <t xml:space="preserve">Mai </t>
  </si>
  <si>
    <t xml:space="preserve">Juni </t>
  </si>
  <si>
    <t>Juli - Mai</t>
  </si>
  <si>
    <t>Bundesgebiet Ost</t>
  </si>
  <si>
    <t>Deutschland</t>
  </si>
  <si>
    <r>
      <t xml:space="preserve">Jahresmelder (Bundesweit) </t>
    </r>
    <r>
      <rPr>
        <vertAlign val="superscript"/>
        <sz val="6"/>
        <rFont val="Arial"/>
        <family val="2"/>
      </rPr>
      <t xml:space="preserve">2) </t>
    </r>
  </si>
  <si>
    <t>…</t>
  </si>
  <si>
    <r>
      <t xml:space="preserve">Gesamtherstellung </t>
    </r>
    <r>
      <rPr>
        <vertAlign val="superscript"/>
        <sz val="6"/>
        <rFont val="Arial"/>
        <family val="2"/>
      </rPr>
      <t>3)</t>
    </r>
  </si>
  <si>
    <t>,</t>
  </si>
  <si>
    <t>BLE (625)</t>
  </si>
  <si>
    <t xml:space="preserve"> </t>
  </si>
  <si>
    <t>Quelle: BLE (625)</t>
  </si>
  <si>
    <t>Zuckererzeugung, Zuckerabsatz und Zuckerbestände</t>
  </si>
  <si>
    <t>1 000 t Weißzuckerwert</t>
  </si>
  <si>
    <t>Tabellennummer: 0202030</t>
  </si>
  <si>
    <t>Monat</t>
  </si>
  <si>
    <t>Zuckererzeugung</t>
  </si>
  <si>
    <t>Zuckerabsatz insgesamt</t>
  </si>
  <si>
    <r>
      <t xml:space="preserve">Zuckerbestände insgesamt </t>
    </r>
    <r>
      <rPr>
        <b/>
        <vertAlign val="superscript"/>
        <sz val="6"/>
        <rFont val="Arial"/>
        <family val="2"/>
      </rPr>
      <t>1)</t>
    </r>
  </si>
  <si>
    <t>2022/23</t>
  </si>
  <si>
    <t xml:space="preserve">2023/2024v </t>
  </si>
  <si>
    <t>2023/2024v</t>
  </si>
  <si>
    <t>Dezember</t>
  </si>
  <si>
    <r>
      <t xml:space="preserve">305,9 </t>
    </r>
    <r>
      <rPr>
        <vertAlign val="superscript"/>
        <sz val="6"/>
        <rFont val="Arial"/>
        <family val="2"/>
      </rPr>
      <t>3)</t>
    </r>
  </si>
  <si>
    <t>Februar</t>
  </si>
  <si>
    <r>
      <t>.</t>
    </r>
    <r>
      <rPr>
        <sz val="6"/>
        <rFont val="Arial"/>
        <family val="2"/>
      </rPr>
      <t xml:space="preserve"> </t>
    </r>
    <r>
      <rPr>
        <vertAlign val="superscript"/>
        <sz val="6"/>
        <rFont val="Arial"/>
        <family val="2"/>
      </rPr>
      <t>3)</t>
    </r>
  </si>
  <si>
    <r>
      <t xml:space="preserve">119,6 </t>
    </r>
    <r>
      <rPr>
        <vertAlign val="superscript"/>
        <sz val="6"/>
        <rFont val="Arial"/>
        <family val="2"/>
      </rPr>
      <t>4)</t>
    </r>
  </si>
  <si>
    <r>
      <t xml:space="preserve">. </t>
    </r>
    <r>
      <rPr>
        <vertAlign val="superscript"/>
        <sz val="6"/>
        <rFont val="Arial"/>
        <family val="2"/>
      </rPr>
      <t>4)</t>
    </r>
  </si>
  <si>
    <t>Oktober - Mai</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</si>
  <si>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</si>
  <si>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</si>
  <si>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</si>
  <si>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2023 bis 30. September 2024) sowie entsprechender Vergleichszeitraum 2022/2023.  </t>
  </si>
  <si>
    <t>3) Aus Datenschutzgründen werden die Werte für die Erzeugung im Januar 23 und im Februar 23 zusammengefasst.</t>
  </si>
  <si>
    <t>4) Aus Datenschutzgründen werden die Werte für die Erzeugung im Februar 24 und im März 24 zusammengefasst.</t>
  </si>
  <si>
    <t>Zuckerabsatz der Zuckerfabriken und Handelsunternehmen</t>
  </si>
  <si>
    <t>Tabellenummer: 0202060</t>
  </si>
  <si>
    <t xml:space="preserve">Zuckerabsatz insgesamt </t>
  </si>
  <si>
    <r>
      <t xml:space="preserve">Zuckerabsatz als bzw. für </t>
    </r>
    <r>
      <rPr>
        <b/>
        <sz val="6"/>
        <rFont val="Arial"/>
        <family val="2"/>
      </rPr>
      <t>...</t>
    </r>
  </si>
  <si>
    <t>Oktober bis Mai</t>
  </si>
  <si>
    <t>2024v</t>
  </si>
  <si>
    <t>2022/2023</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</si>
  <si>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</si>
  <si>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</si>
  <si>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</si>
  <si>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</si>
  <si>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</si>
  <si>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</si>
  <si>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</si>
  <si>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</si>
  <si>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</si>
  <si>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</si>
  <si>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</si>
  <si>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</si>
  <si>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</si>
  <si>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</si>
  <si>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</si>
  <si>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</si>
  <si>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</si>
  <si>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</si>
  <si>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</si>
  <si>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</si>
  <si>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</si>
  <si>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Schlachtungen von Tieren in- und ausländischer Herkunft</t>
  </si>
  <si>
    <t>Tabellenummer: 0203160</t>
  </si>
  <si>
    <t>Stand: 18.07.2024</t>
  </si>
  <si>
    <t>Gewerbliche Schlachtungen</t>
  </si>
  <si>
    <t>Hausschlachtungen</t>
  </si>
  <si>
    <t>Schlachtungen zusammen</t>
  </si>
  <si>
    <t>Bullen</t>
  </si>
  <si>
    <t>Ochsen</t>
  </si>
  <si>
    <t>Januar bis Mai</t>
  </si>
  <si>
    <t>Großrinder zusammen</t>
  </si>
  <si>
    <r>
      <t>Schafe</t>
    </r>
    <r>
      <rPr>
        <b/>
        <vertAlign val="superscript"/>
        <sz val="10"/>
        <rFont val="BundesSans Office"/>
        <family val="2"/>
      </rPr>
      <t xml:space="preserve"> 1)</t>
    </r>
    <r>
      <rPr>
        <b/>
        <sz val="10"/>
        <rFont val="BundesSans Office"/>
        <family val="2"/>
      </rPr>
      <t xml:space="preserve"> und Ziegen</t>
    </r>
  </si>
  <si>
    <t>1) Einschließlich Schafe, Ziegen sowie Zuschätzung Hausschlachtungen</t>
  </si>
  <si>
    <t>Quelle: Statistisches Bundesamt</t>
  </si>
  <si>
    <t>Veröffentlicht unter: www.bmel-statistik.de</t>
  </si>
  <si>
    <t>Durchschnittsgewichte der gewerblich geschlachteten Tiere</t>
  </si>
  <si>
    <r>
      <t>Schlachtgewicht kg je Stück</t>
    </r>
    <r>
      <rPr>
        <b/>
        <vertAlign val="superscript"/>
        <sz val="8"/>
        <rFont val="BundesSans Office"/>
        <family val="2"/>
      </rPr>
      <t xml:space="preserve"> 1)</t>
    </r>
  </si>
  <si>
    <t>Tabellennummer: 0203190</t>
  </si>
  <si>
    <t>Schafe</t>
  </si>
  <si>
    <t>Jahresdurchschnitt</t>
  </si>
  <si>
    <t>1) Schlachtgewicht gemäß 1. Fleischgesetzdurchführungsverordnung mit einem Abzug von 2 % für Kühlverluste.</t>
  </si>
  <si>
    <t>Statistisches Bundesamt</t>
  </si>
  <si>
    <t>2) Einschließlich Schaf-, Ziegen- und Pferdefleisch, Innereien sowie Zuschätzung Hausschlachtungen Schaffleisch.</t>
  </si>
  <si>
    <t xml:space="preserve">1) Schlachtgewicht gemäß 1. Fleischgesetzdurchführungsverordnung mit einem Abzug von 2 % für Kühlverluste. </t>
  </si>
  <si>
    <r>
      <t xml:space="preserve">Fleisch zusammen </t>
    </r>
    <r>
      <rPr>
        <b/>
        <vertAlign val="superscript"/>
        <sz val="7"/>
        <rFont val="Arial"/>
        <family val="2"/>
      </rPr>
      <t>2)</t>
    </r>
  </si>
  <si>
    <t>Januar bis April</t>
  </si>
  <si>
    <t>Rinder insgesamt</t>
  </si>
  <si>
    <t>± %
gegen     Vorj.</t>
  </si>
  <si>
    <t>Tabellennummer: 0203230</t>
  </si>
  <si>
    <r>
      <t xml:space="preserve">1 000 t Schlachtgewicht </t>
    </r>
    <r>
      <rPr>
        <b/>
        <vertAlign val="superscript"/>
        <sz val="8"/>
        <rFont val="Arial"/>
        <family val="2"/>
      </rPr>
      <t>1)</t>
    </r>
  </si>
  <si>
    <t>Fleischanfall von geschlachteten Tieren in- und ausländischer Herkunft</t>
  </si>
  <si>
    <t>Preise für konventionell erzeugte Kuhmilch</t>
  </si>
  <si>
    <t>Stand:</t>
  </si>
  <si>
    <t xml:space="preserve">     € je 100 kg, Erzeugerstandort</t>
  </si>
  <si>
    <t>(MBT-0301435-0000)</t>
  </si>
  <si>
    <r>
      <t xml:space="preserve">Jahr 2023 endgültig
</t>
    </r>
    <r>
      <rPr>
        <b/>
        <sz val="6"/>
        <rFont val="Arial"/>
        <family val="2"/>
      </rPr>
      <t>Jahr 2024 vorläufig</t>
    </r>
  </si>
  <si>
    <r>
      <t xml:space="preserve">Jan - Dez </t>
    </r>
    <r>
      <rPr>
        <vertAlign val="superscript"/>
        <sz val="6"/>
        <rFont val="Arial"/>
        <family val="2"/>
      </rPr>
      <t>1</t>
    </r>
    <r>
      <rPr>
        <b/>
        <vertAlign val="superscript"/>
        <sz val="6"/>
        <rFont val="Arial"/>
        <family val="2"/>
      </rPr>
      <t>)</t>
    </r>
  </si>
  <si>
    <t>Mär.</t>
  </si>
  <si>
    <t>Apr.</t>
  </si>
  <si>
    <t>Jun.</t>
  </si>
  <si>
    <t>Jul.</t>
  </si>
  <si>
    <t>Sep.</t>
  </si>
  <si>
    <t xml:space="preserve">Dez. </t>
  </si>
  <si>
    <t>Baden-Württemberg</t>
  </si>
  <si>
    <t>Ab Hof</t>
  </si>
  <si>
    <t>bei tatsächlichem 
Fett- und Eiweißgehalt</t>
  </si>
  <si>
    <t/>
  </si>
  <si>
    <t>bei 4,0 % Fettgehalt 
und 3,4 % Eiweißgehalt</t>
  </si>
  <si>
    <t>Frei Molkerei</t>
  </si>
  <si>
    <t>Tatsächlicher 
Fettgehalt %</t>
  </si>
  <si>
    <t>Tatsächlicher  Eiweißgehalt %</t>
  </si>
  <si>
    <t>Bayern</t>
  </si>
  <si>
    <t>Hessen / Rheinland-Pfalz / Saarland</t>
  </si>
  <si>
    <t>Niedersachsen / Bremen</t>
  </si>
  <si>
    <t>Nordrhein-Westfalen</t>
  </si>
  <si>
    <t>Quelle: BLE (625), BZL</t>
  </si>
  <si>
    <t>Fortsetzung nächste Seite.</t>
  </si>
  <si>
    <r>
      <rPr>
        <sz val="10"/>
        <rFont val="Arial"/>
        <family val="2"/>
      </rPr>
      <t>noch:</t>
    </r>
    <r>
      <rPr>
        <b/>
        <sz val="10"/>
        <rFont val="Arial"/>
        <family val="2"/>
      </rPr>
      <t xml:space="preserve"> Preise für konventionell erzeugte Kuhmilch</t>
    </r>
  </si>
  <si>
    <t>Schleswig-Holstein / Hamburg</t>
  </si>
  <si>
    <t>Brandenburg / Berlin</t>
  </si>
  <si>
    <t>Mecklenburg-Vorpommern</t>
  </si>
  <si>
    <t>Sachsen</t>
  </si>
  <si>
    <t>Sachsen-Anhalt</t>
  </si>
  <si>
    <t>Thüringen</t>
  </si>
  <si>
    <t>Preise für</t>
  </si>
  <si>
    <t>ökologisch/biologisch erzeugte Kuhmilch</t>
  </si>
  <si>
    <t xml:space="preserve">      € je 100 kg, Erzeugerstandort</t>
  </si>
  <si>
    <t>(MBT-0301440-0000)</t>
  </si>
  <si>
    <r>
      <t xml:space="preserve">Jan. - Dez. </t>
    </r>
    <r>
      <rPr>
        <b/>
        <vertAlign val="superscript"/>
        <sz val="6"/>
        <rFont val="Arial"/>
        <family val="2"/>
      </rPr>
      <t>1)</t>
    </r>
  </si>
  <si>
    <t>bei tatsächlichem Fett-         und Eiweißgehalt</t>
  </si>
  <si>
    <t>bei 4,0 % Fettgehalt              und 3,4 % Eiweißgehalt</t>
  </si>
  <si>
    <t>Tatsächlicher 
Eiweißgehalt %</t>
  </si>
  <si>
    <r>
      <rPr>
        <sz val="10"/>
        <rFont val="Arial"/>
        <family val="2"/>
      </rPr>
      <t>noch:</t>
    </r>
    <r>
      <rPr>
        <b/>
        <sz val="10"/>
        <rFont val="Arial"/>
        <family val="2"/>
      </rPr>
      <t xml:space="preserve"> Preise für</t>
    </r>
  </si>
  <si>
    <t xml:space="preserve">Nordrhein-Westfalen </t>
  </si>
  <si>
    <t>konventionell und ökologisch/biologisch erzeugte Ziegen-, Schaf- und Büffelmilch</t>
  </si>
  <si>
    <t>€ je 100 kg, Erzeugerstandort</t>
  </si>
  <si>
    <t>Die veröffentlichten Werte beruhen auf den von den meldepflichtigen Unternehmen an die BLE übermittelten Angaben.</t>
  </si>
  <si>
    <t>(MBT-0301450-0000)</t>
  </si>
  <si>
    <t>Jan - Dez</t>
  </si>
  <si>
    <t>bei tatsächlichem Fett- und Eiweißgehalt</t>
  </si>
  <si>
    <t>Tatsächlicher Fettgehalt %</t>
  </si>
  <si>
    <t>Tatsächlicher Eiweißgehalt %</t>
  </si>
  <si>
    <t>4) Futtermittelqualität, lose.44</t>
  </si>
  <si>
    <t>3) Markenkäse, ab Werk, amtlich ausgestochene Laibware, ohne Kübel.</t>
  </si>
  <si>
    <t>2) Kaufpreis des Handels, franco einschl. Verpackung, ab 24.10.2011 Notierung Kempten: Butter geformt und Notierung Hannover: Gouda-/Edamer-Brot mit gleichem Preis.</t>
  </si>
  <si>
    <t>1) WjD = Milchwirtschaftsjahr; Milcherzeugnisse: arithmetischer Durchschnittspreis.</t>
  </si>
  <si>
    <t>Anm.: Ohne Umsatzsteuer.</t>
  </si>
  <si>
    <t xml:space="preserve"> ab Werk</t>
  </si>
  <si>
    <r>
      <t xml:space="preserve">Magermilchpulver </t>
    </r>
    <r>
      <rPr>
        <b/>
        <vertAlign val="superscript"/>
        <sz val="6"/>
        <rFont val="Arial"/>
        <family val="2"/>
      </rPr>
      <t>4)</t>
    </r>
  </si>
  <si>
    <r>
      <t xml:space="preserve"> 26 % F.i.Tr.</t>
    </r>
    <r>
      <rPr>
        <sz val="6"/>
        <rFont val="Arial"/>
        <family val="2"/>
      </rPr>
      <t xml:space="preserve">, ab Werk </t>
    </r>
  </si>
  <si>
    <t>Vollmilchpulver</t>
  </si>
  <si>
    <t xml:space="preserve"> Notierung Kempten</t>
  </si>
  <si>
    <r>
      <t xml:space="preserve">Edamer, 40 % F.i.Tr. </t>
    </r>
    <r>
      <rPr>
        <b/>
        <vertAlign val="superscript"/>
        <sz val="6"/>
        <rFont val="Arial"/>
        <family val="2"/>
      </rPr>
      <t>2)</t>
    </r>
  </si>
  <si>
    <r>
      <t xml:space="preserve">Gouda, 45/48 % F.i.Tr. </t>
    </r>
    <r>
      <rPr>
        <vertAlign val="superscript"/>
        <sz val="6"/>
        <rFont val="Arial"/>
        <family val="2"/>
      </rPr>
      <t>2</t>
    </r>
    <r>
      <rPr>
        <b/>
        <vertAlign val="superscript"/>
        <sz val="6"/>
        <rFont val="Arial"/>
        <family val="2"/>
      </rPr>
      <t>)</t>
    </r>
  </si>
  <si>
    <r>
      <t xml:space="preserve"> 45 % F.i.Tr. </t>
    </r>
    <r>
      <rPr>
        <b/>
        <vertAlign val="superscript"/>
        <sz val="6"/>
        <rFont val="Arial"/>
        <family val="2"/>
      </rPr>
      <t>3)</t>
    </r>
    <r>
      <rPr>
        <sz val="6"/>
        <rFont val="Arial"/>
        <family val="2"/>
      </rPr>
      <t xml:space="preserve"> Notierung Kempten</t>
    </r>
  </si>
  <si>
    <t xml:space="preserve">Emmentaler und Viereckhartkäse, </t>
  </si>
  <si>
    <t xml:space="preserve"> Notierung Hann./Kempt.</t>
  </si>
  <si>
    <r>
      <t xml:space="preserve">Dt. Markenbutter, geformt </t>
    </r>
    <r>
      <rPr>
        <b/>
        <vertAlign val="superscript"/>
        <sz val="6"/>
        <rFont val="Arial"/>
        <family val="2"/>
      </rPr>
      <t>2)</t>
    </r>
  </si>
  <si>
    <r>
      <t xml:space="preserve">WjD </t>
    </r>
    <r>
      <rPr>
        <b/>
        <vertAlign val="superscript"/>
        <sz val="6"/>
        <rFont val="Arial"/>
        <family val="2"/>
      </rPr>
      <t xml:space="preserve">1)
</t>
    </r>
    <r>
      <rPr>
        <sz val="6"/>
        <rFont val="Arial"/>
        <family val="2"/>
      </rPr>
      <t>2023/2024</t>
    </r>
  </si>
  <si>
    <r>
      <t xml:space="preserve">JD </t>
    </r>
    <r>
      <rPr>
        <b/>
        <vertAlign val="superscript"/>
        <sz val="6"/>
        <rFont val="Arial"/>
        <family val="2"/>
      </rPr>
      <t>1)</t>
    </r>
  </si>
  <si>
    <t xml:space="preserve"> Sept.</t>
  </si>
  <si>
    <t xml:space="preserve"> Febr.</t>
  </si>
  <si>
    <t>Erzeugnis</t>
  </si>
  <si>
    <t>Tabellennummer: 0301460</t>
  </si>
  <si>
    <t>€/kg</t>
  </si>
  <si>
    <r>
      <t>Marktpreise für Milcherzeugnisse</t>
    </r>
    <r>
      <rPr>
        <b/>
        <vertAlign val="superscript"/>
        <sz val="10"/>
        <rFont val="Arial"/>
        <family val="2"/>
      </rPr>
      <t/>
    </r>
  </si>
  <si>
    <t>Gewerbliche Preise, Verbraucherpreise</t>
  </si>
  <si>
    <t xml:space="preserve">Teilindex für Erzeugnisse des Nahrungs- und Genussmittelgewerbes </t>
  </si>
  <si>
    <r>
      <t>aus dem Index der Erzeugerpreise gewerblicher Produkte (Inlandsabsatz)</t>
    </r>
    <r>
      <rPr>
        <vertAlign val="superscript"/>
        <sz val="8"/>
        <rFont val="Arial"/>
        <family val="2"/>
      </rPr>
      <t>1)</t>
    </r>
  </si>
  <si>
    <t>2021 = 100</t>
  </si>
  <si>
    <t>Tabellennummer: 0302030</t>
  </si>
  <si>
    <t>JD</t>
  </si>
  <si>
    <t>Feb</t>
  </si>
  <si>
    <t>Mär</t>
  </si>
  <si>
    <t>Apr</t>
  </si>
  <si>
    <t>Jun</t>
  </si>
  <si>
    <t>Ge-</t>
  </si>
  <si>
    <t>Produkt</t>
  </si>
  <si>
    <t xml:space="preserve"> wichts-</t>
  </si>
  <si>
    <t>±%</t>
  </si>
  <si>
    <t xml:space="preserve"> anteil</t>
  </si>
  <si>
    <t xml:space="preserve">  ±% gegen Vorjahr</t>
  </si>
  <si>
    <t>g. Vor-</t>
  </si>
  <si>
    <t xml:space="preserve"> o/oo</t>
  </si>
  <si>
    <t>monat</t>
  </si>
  <si>
    <t xml:space="preserve">Gewerbliche Erzeugnisse </t>
  </si>
  <si>
    <t xml:space="preserve">   insgesamt</t>
  </si>
  <si>
    <t>ohne Energie</t>
  </si>
  <si>
    <t>Tabakerzeugnisse</t>
  </si>
  <si>
    <t>Nahrungs- u. Futtermittel, Getränke</t>
  </si>
  <si>
    <t>Mahl- u. Schälmühlenerzeugn.</t>
  </si>
  <si>
    <t>Teigwaren</t>
  </si>
  <si>
    <t>Stärke u. Stärkeerzeugnisse</t>
  </si>
  <si>
    <t xml:space="preserve">Backwaren </t>
  </si>
  <si>
    <t>Zucker</t>
  </si>
  <si>
    <t>Verarbeitetes Obst u. Gemüse, a.n.g.</t>
  </si>
  <si>
    <t>Öle und Fette</t>
  </si>
  <si>
    <t>Pflanzliche Öle, nicht behandelt</t>
  </si>
  <si>
    <t>Margarine u.ä. Nahrungsfette</t>
  </si>
  <si>
    <t>Verarb. Kartoffeln u. -erzeugnisse</t>
  </si>
  <si>
    <t>Milch  u. Milcherzeugnisse</t>
  </si>
  <si>
    <t xml:space="preserve">   davon</t>
  </si>
  <si>
    <t xml:space="preserve">      Flüssige Milch und flüssiger</t>
  </si>
  <si>
    <t xml:space="preserve">        Rahm, verarbeitet</t>
  </si>
  <si>
    <t xml:space="preserve">      Milch u. Rahm in Pulverform,</t>
  </si>
  <si>
    <t xml:space="preserve">        granuliert oder in anderer </t>
  </si>
  <si>
    <t xml:space="preserve">        fester Form, auch gesüßt </t>
  </si>
  <si>
    <t xml:space="preserve">      Butter u.a. Fettstoffe aus Milch</t>
  </si>
  <si>
    <t xml:space="preserve">      Käse und Quark</t>
  </si>
  <si>
    <t xml:space="preserve">      And. Milch u. -erzeugnisse</t>
  </si>
  <si>
    <t xml:space="preserve">      Speiseeis</t>
  </si>
  <si>
    <t>Fleisch u. Fleischerzeugnisse</t>
  </si>
  <si>
    <t xml:space="preserve">      Rindfleisch, frisch o. gekühlt</t>
  </si>
  <si>
    <t xml:space="preserve">      Schweinefleisch, fr. o. gek.</t>
  </si>
  <si>
    <t xml:space="preserve">      Geflügelfleisch</t>
  </si>
  <si>
    <t xml:space="preserve">      Verarbeitetes Fleisch</t>
  </si>
  <si>
    <t>Fischerzeugnisse u.a. Meeresfrüchte</t>
  </si>
  <si>
    <t>Kaffee</t>
  </si>
  <si>
    <t>Bier</t>
  </si>
  <si>
    <t xml:space="preserve">Malz </t>
  </si>
  <si>
    <t>Spirituosen</t>
  </si>
  <si>
    <t>Traubenwein</t>
  </si>
  <si>
    <t xml:space="preserve">Erfrischungsgetränke, </t>
  </si>
  <si>
    <t xml:space="preserve">   natürliches Mineralwasser</t>
  </si>
  <si>
    <t>Würzen und Soßen</t>
  </si>
  <si>
    <t>Futtermittel für Nutztiere</t>
  </si>
  <si>
    <t>Futtermittel für sonstige Tiere</t>
  </si>
  <si>
    <t>1) Ohne Umsatzsteuer.</t>
  </si>
  <si>
    <t>Quelle:  Statistisches Bundesamt: 61241-01; BMEL (723)</t>
  </si>
  <si>
    <t>Preismesszahlen für verschiedene Energiearten</t>
  </si>
  <si>
    <t>Tabellenummer: 0302060</t>
  </si>
  <si>
    <t>Ge-wichts-anteil o/oo</t>
  </si>
  <si>
    <t>± % gegen</t>
  </si>
  <si>
    <t>Vorjahr</t>
  </si>
  <si>
    <t>Vor-monat</t>
  </si>
  <si>
    <t xml:space="preserve">  </t>
  </si>
  <si>
    <t>Mineralölerzeugnisse</t>
  </si>
  <si>
    <t xml:space="preserve">   darunter:</t>
  </si>
  <si>
    <t xml:space="preserve">      Motorenbenzin </t>
  </si>
  <si>
    <t xml:space="preserve">      Dieselkraftstoff</t>
  </si>
  <si>
    <t xml:space="preserve">      Heizöl, leicht</t>
  </si>
  <si>
    <t xml:space="preserve">      Heizöl, schwer</t>
  </si>
  <si>
    <t xml:space="preserve">Elektrizität </t>
  </si>
  <si>
    <t xml:space="preserve">   davon bei Abgabe an:</t>
  </si>
  <si>
    <t xml:space="preserve">      Haushalte</t>
  </si>
  <si>
    <t xml:space="preserve">      Gewerbliche Anlagen</t>
  </si>
  <si>
    <t xml:space="preserve">      Sondervertragskunden</t>
  </si>
  <si>
    <t xml:space="preserve">      Weiterverteiler</t>
  </si>
  <si>
    <t xml:space="preserve">Erdgas </t>
  </si>
  <si>
    <t xml:space="preserve">      Handel und Gewerbe</t>
  </si>
  <si>
    <t xml:space="preserve">      Industrie</t>
  </si>
  <si>
    <t xml:space="preserve">      Kraftwerke</t>
  </si>
  <si>
    <t xml:space="preserve">      Wiederverkäufer</t>
  </si>
  <si>
    <t xml:space="preserve">    Börsennotierungen</t>
  </si>
  <si>
    <t>Fernwärme mit Dampf</t>
  </si>
  <si>
    <t xml:space="preserve">   und Warmwasser</t>
  </si>
  <si>
    <t>Wasser u. Dienstleistungen</t>
  </si>
  <si>
    <t xml:space="preserve">  der Wasserversorgung</t>
  </si>
  <si>
    <t xml:space="preserve">      Wasserversorgungsunternehmen</t>
  </si>
  <si>
    <t>Quelle: Statistisches Bundesamt: 61241-01; BMEL (723)</t>
  </si>
  <si>
    <t xml:space="preserve">Ausgewählte Teilindizes für Nahrungsmittel </t>
  </si>
  <si>
    <t>sowie für Beherbergungs- und Gaststättendienstleistungen</t>
  </si>
  <si>
    <t xml:space="preserve"> aus dem Verbraucherpreisindex für Deutschland</t>
  </si>
  <si>
    <t>2020 = 100</t>
  </si>
  <si>
    <t>Tabellennummer: 0302090</t>
  </si>
  <si>
    <t>Gliederung</t>
  </si>
  <si>
    <t>Ge-
wichts-
anteil    o/oo</t>
  </si>
  <si>
    <t>Vor-
monat</t>
  </si>
  <si>
    <t>Verbraucherpreisindex insg.</t>
  </si>
  <si>
    <t>Nahrungsmittel u. alkoholfr. Getränke</t>
  </si>
  <si>
    <t>Nahrungsmittel</t>
  </si>
  <si>
    <t>Brot u. Getreideerzeugnisse</t>
  </si>
  <si>
    <t xml:space="preserve">  Brot u. Backw. aus Brotteig</t>
  </si>
  <si>
    <t xml:space="preserve">  Dauerbackwaren</t>
  </si>
  <si>
    <t xml:space="preserve">   Teigwaren (einschl. Zub. m. Teig)</t>
  </si>
  <si>
    <t xml:space="preserve">  Feine Backwaren (ohne Dauerbackw.)</t>
  </si>
  <si>
    <t xml:space="preserve">  Weizenmehl</t>
  </si>
  <si>
    <t>Obst</t>
  </si>
  <si>
    <t xml:space="preserve">  Zitrusfrüchte, frisch o. gekühlt</t>
  </si>
  <si>
    <t xml:space="preserve">  Bananen, frisch o. gekühlt</t>
  </si>
  <si>
    <t xml:space="preserve">  Äpfel, frisch o. gekühlt</t>
  </si>
  <si>
    <t xml:space="preserve">  Trockenobst, Nüsse u. Ä.</t>
  </si>
  <si>
    <t xml:space="preserve">  Obstkonserven</t>
  </si>
  <si>
    <t>Gemüse</t>
  </si>
  <si>
    <t xml:space="preserve">   Blatt- u. Stielgemüse, frisch o. gekühlt</t>
  </si>
  <si>
    <t xml:space="preserve">  Speisekohl, frisch o. gekühlt</t>
  </si>
  <si>
    <t xml:space="preserve">  Tomaten, Paprika, Gurken</t>
  </si>
  <si>
    <t xml:space="preserve">   u. a.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</si>
  <si>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</si>
  <si>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</si>
  <si>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</si>
  <si>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</si>
  <si>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</si>
  <si>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</si>
  <si>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</si>
  <si>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</si>
  <si>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</si>
  <si>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</si>
  <si>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</si>
  <si>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</si>
  <si>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</si>
  <si>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</si>
  <si>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</si>
  <si>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</si>
  <si>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</si>
  <si>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 gefr. </t>
  </si>
  <si>
    <t xml:space="preserve">   Geflügelfleisch, frisch o.gefr.</t>
  </si>
  <si>
    <t xml:space="preserve">  Wurstwaren, Schinken, Speck</t>
  </si>
  <si>
    <t xml:space="preserve">  Fleischzubereitungen</t>
  </si>
  <si>
    <t xml:space="preserve">  Wildfleisch</t>
  </si>
  <si>
    <t>Fische, frisch o. gefr.</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</si>
  <si>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</si>
  <si>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</si>
  <si>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</si>
  <si>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</si>
  <si>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</si>
  <si>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</si>
  <si>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</si>
  <si>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</si>
  <si>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</si>
  <si>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</si>
  <si>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 Olivenöl)</t>
  </si>
  <si>
    <t>Gaststätten- und</t>
  </si>
  <si>
    <t>Beherbergungsdienstleistungen</t>
  </si>
  <si>
    <t xml:space="preserve">    Gaststättendienstleistungen</t>
  </si>
  <si>
    <t xml:space="preserve">       Restaurants, Cafes, u.ä. </t>
  </si>
  <si>
    <t xml:space="preserve">      Kantinen, Mensen</t>
  </si>
  <si>
    <t xml:space="preserve">       Statistisches Bundesamt, BMEL (723)</t>
  </si>
  <si>
    <t>andere Bezeichnung bei Genesis</t>
  </si>
  <si>
    <t>nicht 2-5-stellig-detailierter - 10-Steller/Sonderpositionen</t>
  </si>
  <si>
    <t>nicht in Genesis-werden gebündelt und errechnet</t>
  </si>
  <si>
    <t>Einzelposten aus Genesis - nur notwendig, um daraus unsere notwendigen Zahlen zu errechnen</t>
  </si>
  <si>
    <t>in 10-Steller/Sonderpositionen</t>
  </si>
  <si>
    <t xml:space="preserve"> in 2-5-stellig</t>
  </si>
  <si>
    <t>Verbraucherpreisindex für Deutschland</t>
  </si>
  <si>
    <t>Tabellennummer: 0302130</t>
  </si>
  <si>
    <t>Alkohol. Getränke, Tabakwaren</t>
  </si>
  <si>
    <t xml:space="preserve">    Alkoholische Getränke </t>
  </si>
  <si>
    <t xml:space="preserve">    Tabakwaren </t>
  </si>
  <si>
    <t>Bekleidung und Schuhe</t>
  </si>
  <si>
    <t xml:space="preserve"> Wohnung, Wasser, Strom, Gas</t>
  </si>
  <si>
    <t xml:space="preserve"> u.a. Brennstoffe</t>
  </si>
  <si>
    <t xml:space="preserve">     Mieten</t>
  </si>
  <si>
    <t xml:space="preserve">     Strom, Gas u. a. Brennstoffe</t>
  </si>
  <si>
    <t xml:space="preserve"> Möbel, Leuchten, </t>
  </si>
  <si>
    <t xml:space="preserve"> Geräte und anderes </t>
  </si>
  <si>
    <t xml:space="preserve">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</si>
  <si>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</si>
  <si>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</si>
  <si>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</si>
  <si>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</si>
  <si>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</si>
  <si>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</si>
  <si>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t>
  </si>
  <si>
    <t xml:space="preserve"> und Kultur</t>
  </si>
  <si>
    <t xml:space="preserve"> Bildungswesen</t>
  </si>
  <si>
    <t xml:space="preserve"> Gaststätten- und </t>
  </si>
  <si>
    <t xml:space="preserve"> Beherbergungsdienstleistungen</t>
  </si>
  <si>
    <t xml:space="preserve"> Andere Waren und</t>
  </si>
  <si>
    <t xml:space="preserve"> Dienstleistungen</t>
  </si>
  <si>
    <t>Achtung! Noch nicht gelöscht wegen Formel</t>
  </si>
  <si>
    <t>Waldbrände und ihre Ursachen</t>
  </si>
  <si>
    <t>Stand: 31.07.2024</t>
  </si>
  <si>
    <t>Tabellennummer: 0502060</t>
  </si>
  <si>
    <t>Anzahl Brände</t>
  </si>
  <si>
    <t>Ursache</t>
  </si>
  <si>
    <t>Fußnote</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</si>
  <si>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</si>
  <si>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</si>
  <si>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</si>
  <si>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</si>
  <si>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</si>
  <si>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</si>
  <si>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</si>
  <si>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</si>
  <si>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</si>
  <si>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</si>
  <si>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</si>
  <si>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</si>
  <si>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</si>
  <si>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</si>
  <si>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</si>
  <si>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</si>
  <si>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</si>
  <si>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</si>
  <si>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</si>
  <si>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</si>
  <si>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</si>
  <si>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</si>
  <si>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</si>
  <si>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</si>
  <si>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</si>
  <si>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</si>
  <si>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</si>
  <si>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</si>
  <si>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</si>
  <si>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</si>
  <si>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</si>
  <si>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</si>
  <si>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</si>
  <si>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Fahrlässigkeit</t>
  </si>
  <si>
    <t>Natürliche Ursachen</t>
  </si>
  <si>
    <t>Vorsatz (Brandstiftung)</t>
  </si>
  <si>
    <t>Sonstige handlungsbedingte Einwirkungen</t>
  </si>
  <si>
    <t>Unbekannte Ursachen</t>
  </si>
  <si>
    <t>Anzahl Brände zusammen</t>
  </si>
  <si>
    <t>Brandfläche</t>
  </si>
  <si>
    <t>ha</t>
  </si>
  <si>
    <t xml:space="preserve">Anmerkung: Da Rundungen der Angaben in jedem Tabellenfeld für sich erfolgen, können innerhalb der Tabelle Rundungsdifferenzen zwischen den Gesamtzahlen und den Summen der Teilzahlen auftreten. </t>
  </si>
  <si>
    <t>Quelle: BLE (624).</t>
  </si>
  <si>
    <t>Veröffentlicht unter: BMEL-Statistik.de</t>
  </si>
  <si>
    <t>Verlängerte Datenreihen erhalten Sie durch Aufklappen der Gruppierung in der Kopfzeile.</t>
  </si>
  <si>
    <t>bei 4,0 % Fettgehalt und 3,4 % Eiweißgehalt</t>
  </si>
  <si>
    <t>(MBT-0301445-0000)</t>
  </si>
  <si>
    <t>VO (EG) Nr. 479/2010 von der BLE an die EU zu übermittelnden Ergebnissen.  </t>
  </si>
  <si>
    <t>zum Gegenstand. Auf Grund des unterschiedlichen Erfassungskreises unterscheiden sich die Angaben von denen nach</t>
  </si>
  <si>
    <t>Die Angaben haben nicht die Milchauszahlungspreise von Erstankäufern mit Sitz in Deutschland an Erzeuger aus dem Ausland</t>
  </si>
  <si>
    <t>€ je 100 kg</t>
  </si>
  <si>
    <t xml:space="preserve">erzeugte Kuhmilch </t>
  </si>
  <si>
    <t xml:space="preserve">Preise für konventionell und ökologisch/biologisch </t>
  </si>
  <si>
    <t>Verarbeitung von Nicht-Getreide- und anderen Komponenten zu Mischfutter (vorläufige Zahlen)</t>
  </si>
  <si>
    <r>
      <t>Monat</t>
    </r>
    <r>
      <rPr>
        <b/>
        <sz val="6"/>
        <rFont val="Arial"/>
        <family val="2"/>
      </rPr>
      <t/>
    </r>
  </si>
  <si>
    <t>Futtererbsen</t>
  </si>
  <si>
    <t>Ackerbohnen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</si>
  <si>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</si>
  <si>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</si>
  <si>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</si>
  <si>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</si>
  <si>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t>
  </si>
  <si>
    <t xml:space="preserve">März </t>
  </si>
  <si>
    <t xml:space="preserve">Deutschland </t>
  </si>
  <si>
    <r>
      <t xml:space="preserve">Jahresmelder </t>
    </r>
    <r>
      <rPr>
        <vertAlign val="superscript"/>
        <sz val="6"/>
        <rFont val="Arial"/>
        <family val="2"/>
      </rPr>
      <t xml:space="preserve"> </t>
    </r>
  </si>
  <si>
    <r>
      <t xml:space="preserve">Gesamtherstellung </t>
    </r>
    <r>
      <rPr>
        <vertAlign val="superscript"/>
        <sz val="6"/>
        <rFont val="Arial"/>
        <family val="2"/>
      </rPr>
      <t>4)</t>
    </r>
  </si>
  <si>
    <t>Anm.: Datengrundlage ist die Marktordnungswaren-Meldeverordnung. Die Werte der Vormonate können sich durch rückwirkende Korrekturen sowie durch Nachmeldungen</t>
  </si>
  <si>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</si>
  <si>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</si>
  <si>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</si>
  <si>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  4) sofern die Daten der Jahresmelder aus Datenschutzgründen </t>
  </si>
  <si>
    <t>nicht ausgewiesen sind, umfasst die ausgewiesene Gesamtherstellung ausschließlich die Monatsmeldungen von Juli bis Juni.</t>
  </si>
  <si>
    <t>Die veröffentlichten Werte beruhen auf den von den meldepflichtigen Betrieben der BLE übermittelten Angaben</t>
  </si>
  <si>
    <r>
      <t xml:space="preserve">noch: </t>
    </r>
    <r>
      <rPr>
        <b/>
        <sz val="10"/>
        <rFont val="Arial"/>
        <family val="2"/>
      </rPr>
      <t>Verarbeitung von Nicht-Getreide- und anderen Komponenten zu Mischfutter</t>
    </r>
  </si>
  <si>
    <t>Ölkuchen</t>
  </si>
  <si>
    <t>Kleberfutter</t>
  </si>
  <si>
    <r>
      <t xml:space="preserve">Mühlennach-
produkte </t>
    </r>
    <r>
      <rPr>
        <vertAlign val="superscript"/>
        <sz val="6"/>
        <rFont val="Arial"/>
        <family val="2"/>
      </rPr>
      <t>1)</t>
    </r>
  </si>
  <si>
    <t>insgesamt</t>
  </si>
  <si>
    <t>darunter aus:</t>
  </si>
  <si>
    <t>Sojabohnen</t>
  </si>
  <si>
    <t>Raps</t>
  </si>
  <si>
    <r>
      <t xml:space="preserve">Jahresmelder </t>
    </r>
    <r>
      <rPr>
        <vertAlign val="superscript"/>
        <sz val="6"/>
        <rFont val="Arial"/>
        <family val="2"/>
      </rPr>
      <t xml:space="preserve"> 2)</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</si>
  <si>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</si>
  <si>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</si>
  <si>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</si>
  <si>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überwiegende Kleie. - 2)  Jahresmelder. - 3) sofern die Daten der Jahresmelder aus Datenschutzgründen</t>
  </si>
  <si>
    <t>nicht ausgewiesen werden umfasst die ausgewiesene Gesamtherstellung ausschließlich die Monatsmeldungen von Juli bis Juni.</t>
  </si>
  <si>
    <t>Flächen</t>
  </si>
  <si>
    <t>Vorläufige Herbstaussaatflächen für die Ernte 2024</t>
  </si>
  <si>
    <t xml:space="preserve">
</t>
  </si>
  <si>
    <t>darunter</t>
  </si>
  <si>
    <t>Wintergetreide zur Körnergewinnung insgesamt</t>
  </si>
  <si>
    <t>Winterweizen (einschl. Dinkel und Einkorn)</t>
  </si>
  <si>
    <t>Triticale</t>
  </si>
  <si>
    <t>Winterroggen
und
Wintermenggetreide</t>
  </si>
  <si>
    <t>Land</t>
  </si>
  <si>
    <t>Herbstaussaat-
fläche für das Erntejahr 2024</t>
  </si>
  <si>
    <t xml:space="preserve">Zu- bzw. Abnahme
gegen 2023
</t>
  </si>
  <si>
    <t>1000 ha</t>
  </si>
  <si>
    <t>in %</t>
  </si>
  <si>
    <t>Brandenburg</t>
  </si>
  <si>
    <t>Hessen</t>
  </si>
  <si>
    <t>Niedersachsen</t>
  </si>
  <si>
    <t>Rheinland-Pfalz</t>
  </si>
  <si>
    <t>Saarland</t>
  </si>
  <si>
    <t xml:space="preserve"> /</t>
  </si>
  <si>
    <t>Schleswig-Holstein</t>
  </si>
  <si>
    <r>
      <t xml:space="preserve">Deutschland </t>
    </r>
    <r>
      <rPr>
        <b/>
        <vertAlign val="superscript"/>
        <sz val="6"/>
        <rFont val="Arial"/>
        <family val="2"/>
      </rPr>
      <t>1)</t>
    </r>
  </si>
  <si>
    <t>noch: darunter</t>
  </si>
  <si>
    <t>Wintergerste</t>
  </si>
  <si>
    <t>Winterraps</t>
  </si>
  <si>
    <t>Getreide zur Ganzpflanzenernte</t>
  </si>
  <si>
    <t>Zu- bzw. Abnahme
gegen 2023</t>
  </si>
  <si>
    <t xml:space="preserve">Hessen </t>
  </si>
  <si>
    <t>/</t>
  </si>
  <si>
    <t>Statistisches Bundesamt; BMEL (723)</t>
  </si>
  <si>
    <t>Tierärzte und Tierärztinnen nach Tierärztekammern</t>
  </si>
  <si>
    <t>Stand: 31.12.2023</t>
  </si>
  <si>
    <t>Tabellennummer: 0106490</t>
  </si>
  <si>
    <t xml:space="preserve"> Tierärztekammer</t>
  </si>
  <si>
    <t>Baden-</t>
  </si>
  <si>
    <t>Branden-</t>
  </si>
  <si>
    <t>Mecklen-</t>
  </si>
  <si>
    <t>Württem-</t>
  </si>
  <si>
    <t>Berlin</t>
  </si>
  <si>
    <t>burg</t>
  </si>
  <si>
    <t>Bremen</t>
  </si>
  <si>
    <t>Hamburg</t>
  </si>
  <si>
    <t>burg-Vor-</t>
  </si>
  <si>
    <t>berg</t>
  </si>
  <si>
    <t>pommern</t>
  </si>
  <si>
    <t>Tierärztlich Tätige</t>
  </si>
  <si>
    <t xml:space="preserve"> davon</t>
  </si>
  <si>
    <t xml:space="preserve">  Niedergelassene Tierärzte</t>
  </si>
  <si>
    <t xml:space="preserve">  Praxisassistenten</t>
  </si>
  <si>
    <t xml:space="preserve">  Praxisvertreter</t>
  </si>
  <si>
    <t xml:space="preserve">  Angestellte in der Landwirtschaft</t>
  </si>
  <si>
    <t xml:space="preserve">  Beamtete Tierärzte</t>
  </si>
  <si>
    <t xml:space="preserve">  Angestellte Tierärzte im öffentlichen Dienst</t>
  </si>
  <si>
    <t xml:space="preserve">  Tierärzte in der Privatwirtschaft/Industrie</t>
  </si>
  <si>
    <t xml:space="preserve">  Bundeswehr</t>
  </si>
  <si>
    <r>
      <t xml:space="preserve">  Nicht vollbeschäftigte Tierärzte</t>
    </r>
    <r>
      <rPr>
        <vertAlign val="superscript"/>
        <sz val="7"/>
        <rFont val="Arial"/>
        <family val="2"/>
      </rPr>
      <t>1)</t>
    </r>
  </si>
  <si>
    <t xml:space="preserve">  Tierärzte mit anderen vet.-med. Tätigkeiten</t>
  </si>
  <si>
    <t xml:space="preserve">  Referendare</t>
  </si>
  <si>
    <t xml:space="preserve"> Tierärzte im Ausland</t>
  </si>
  <si>
    <t>Nicht bzw.nicht mehr tierärztlich Tätige</t>
  </si>
  <si>
    <t xml:space="preserve">  Berufsfremd tätige Tierärzte</t>
  </si>
  <si>
    <t xml:space="preserve">  Tierärzte ohne Berufsausübung</t>
  </si>
  <si>
    <t xml:space="preserve">  Arbeitslose Tierärzte</t>
  </si>
  <si>
    <t xml:space="preserve">  Doktoranden/Hospitanden ohne Entgelt</t>
  </si>
  <si>
    <t xml:space="preserve">  Tierärzte im Ruhestand</t>
  </si>
  <si>
    <t xml:space="preserve">  Tierärzte in der Elternzeit</t>
  </si>
  <si>
    <t>Tierärzte insgesamt</t>
  </si>
  <si>
    <t>Dagegen 31.12.2022</t>
  </si>
  <si>
    <t>Nieder-</t>
  </si>
  <si>
    <t>Nord-</t>
  </si>
  <si>
    <t>West-</t>
  </si>
  <si>
    <t>NRW</t>
  </si>
  <si>
    <t>Rhein-</t>
  </si>
  <si>
    <t>Saar-</t>
  </si>
  <si>
    <t>Sachsen-</t>
  </si>
  <si>
    <t>sachsen</t>
  </si>
  <si>
    <t>rhein</t>
  </si>
  <si>
    <t>falen-</t>
  </si>
  <si>
    <t>zusammen</t>
  </si>
  <si>
    <t>land-</t>
  </si>
  <si>
    <t>land</t>
  </si>
  <si>
    <t>Anhalt</t>
  </si>
  <si>
    <t>Lippe</t>
  </si>
  <si>
    <t>Pfalz</t>
  </si>
  <si>
    <r>
      <t xml:space="preserve">  Nicht vollbeschäftigte Tierärzte </t>
    </r>
    <r>
      <rPr>
        <vertAlign val="superscript"/>
        <sz val="7"/>
        <rFont val="Arial"/>
        <family val="2"/>
      </rPr>
      <t>1)</t>
    </r>
  </si>
  <si>
    <t xml:space="preserve">  Tierärzte im Ausland</t>
  </si>
  <si>
    <t>Tierärztekammer</t>
  </si>
  <si>
    <t>davon</t>
  </si>
  <si>
    <t>Schleswig-</t>
  </si>
  <si>
    <t>Thürin-</t>
  </si>
  <si>
    <t>Früheres</t>
  </si>
  <si>
    <t>Neue</t>
  </si>
  <si>
    <t>Holstein</t>
  </si>
  <si>
    <t>gen</t>
  </si>
  <si>
    <t>weiblich</t>
  </si>
  <si>
    <t>Bundes-</t>
  </si>
  <si>
    <t>Länder</t>
  </si>
  <si>
    <t>gebiet</t>
  </si>
  <si>
    <t>1) Liegt für 2023 nicht vor.</t>
  </si>
  <si>
    <t>Zentrale Tierärztedatei - Bundestierärztekammer, BMEL (723).</t>
  </si>
  <si>
    <t>Getreide- und Kartoffelernte 2023 nach Ländern</t>
  </si>
  <si>
    <t>Endgültiges Ergebnis</t>
  </si>
  <si>
    <r>
      <t>Anbauflächen in 1 000 ha</t>
    </r>
    <r>
      <rPr>
        <vertAlign val="superscript"/>
        <sz val="8"/>
        <rFont val="Arial"/>
        <family val="2"/>
      </rPr>
      <t xml:space="preserve"> </t>
    </r>
  </si>
  <si>
    <t>Fruchtart</t>
  </si>
  <si>
    <t>BW</t>
  </si>
  <si>
    <t>BY</t>
  </si>
  <si>
    <t>BB</t>
  </si>
  <si>
    <t>HE</t>
  </si>
  <si>
    <t>MV</t>
  </si>
  <si>
    <t xml:space="preserve">NI </t>
  </si>
  <si>
    <t>NW</t>
  </si>
  <si>
    <t xml:space="preserve">   Winterweizen </t>
  </si>
  <si>
    <t xml:space="preserve">   Sommerweizen</t>
  </si>
  <si>
    <t xml:space="preserve">   Hartweizen</t>
  </si>
  <si>
    <t>Weizen</t>
  </si>
  <si>
    <t>Roggen einschl. Wintermenggetreide</t>
  </si>
  <si>
    <t xml:space="preserve">   Wintergerste</t>
  </si>
  <si>
    <t xml:space="preserve">   Sommergerste</t>
  </si>
  <si>
    <t xml:space="preserve">Gerste </t>
  </si>
  <si>
    <t>Hafer</t>
  </si>
  <si>
    <t>Sommermenggetreide</t>
  </si>
  <si>
    <t xml:space="preserve">Getreide </t>
  </si>
  <si>
    <r>
      <t xml:space="preserve">  (ohne Körnermais, Corn-Cob-Mix) </t>
    </r>
    <r>
      <rPr>
        <b/>
        <vertAlign val="superscript"/>
        <sz val="6"/>
        <rFont val="Arial"/>
        <family val="2"/>
      </rPr>
      <t>1)</t>
    </r>
  </si>
  <si>
    <t>Körnermais, Corn-Cob-Mix</t>
  </si>
  <si>
    <t>Getreide</t>
  </si>
  <si>
    <t xml:space="preserve"> insgesamt</t>
  </si>
  <si>
    <r>
      <t xml:space="preserve">   (einschl. Körnermais, Corn-Cob-Mix) </t>
    </r>
    <r>
      <rPr>
        <b/>
        <vertAlign val="superscript"/>
        <sz val="6"/>
        <rFont val="Arial"/>
        <family val="2"/>
      </rPr>
      <t>1)</t>
    </r>
  </si>
  <si>
    <t>Kartoffeln</t>
  </si>
  <si>
    <t>RP</t>
  </si>
  <si>
    <t>SL</t>
  </si>
  <si>
    <t>SN</t>
  </si>
  <si>
    <t>ST</t>
  </si>
  <si>
    <t xml:space="preserve">SH </t>
  </si>
  <si>
    <t xml:space="preserve">TH </t>
  </si>
  <si>
    <r>
      <t xml:space="preserve">Deutschland </t>
    </r>
    <r>
      <rPr>
        <b/>
        <vertAlign val="superscript"/>
        <sz val="6"/>
        <rFont val="Arial"/>
        <family val="2"/>
      </rPr>
      <t>1) 2)</t>
    </r>
  </si>
  <si>
    <t>Gerste</t>
  </si>
  <si>
    <t xml:space="preserve"> zusammen</t>
  </si>
  <si>
    <r>
      <t>noch:</t>
    </r>
    <r>
      <rPr>
        <b/>
        <sz val="10"/>
        <rFont val="Arial"/>
        <family val="2"/>
      </rPr>
      <t xml:space="preserve"> Getreide- und Kartoffelernte 2023 nach Ländern</t>
    </r>
  </si>
  <si>
    <t>Hektarerträge in dt</t>
  </si>
  <si>
    <t xml:space="preserve">BW </t>
  </si>
  <si>
    <t>NI</t>
  </si>
  <si>
    <t>Roggen einschließlich Wintermenggetreide</t>
  </si>
  <si>
    <r>
      <t xml:space="preserve"> (ohne Körnermais, Corn-Cob-Mix) </t>
    </r>
    <r>
      <rPr>
        <b/>
        <vertAlign val="superscript"/>
        <sz val="6"/>
        <rFont val="Arial"/>
        <family val="2"/>
      </rPr>
      <t>1)</t>
    </r>
  </si>
  <si>
    <r>
      <t xml:space="preserve"> (einschl. Körnermais, Corn-Cob-Mix) </t>
    </r>
    <r>
      <rPr>
        <b/>
        <vertAlign val="superscript"/>
        <sz val="6"/>
        <rFont val="Arial"/>
        <family val="2"/>
      </rPr>
      <t>1)</t>
    </r>
  </si>
  <si>
    <t>SH</t>
  </si>
  <si>
    <r>
      <t>noch:</t>
    </r>
    <r>
      <rPr>
        <b/>
        <sz val="10"/>
        <rFont val="Arial"/>
        <family val="2"/>
      </rPr>
      <t xml:space="preserve"> Getreide- und Kartoffelernte 2023 nach Ländern </t>
    </r>
  </si>
  <si>
    <t>Erntemengen in 1 000 t</t>
  </si>
  <si>
    <r>
      <t xml:space="preserve"> (einschl. Körnermais, Corn-Cob-Mix)</t>
    </r>
    <r>
      <rPr>
        <b/>
        <vertAlign val="superscript"/>
        <sz val="6"/>
        <rFont val="Arial"/>
        <family val="2"/>
      </rPr>
      <t xml:space="preserve"> 1)</t>
    </r>
  </si>
  <si>
    <t>Statistisches Bundesamt: Genesis-Online 41241; BMEL (723)</t>
  </si>
  <si>
    <t>Anzeigepflichtige Tierseuchen der Bundesrepublik Deutschland</t>
  </si>
  <si>
    <t>2 0 2 4</t>
  </si>
  <si>
    <t>Stand: 23.06.2024</t>
  </si>
  <si>
    <t>MBT-0117690-0000</t>
  </si>
  <si>
    <t>Jan</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</si>
  <si>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</si>
  <si>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</si>
  <si>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</si>
  <si>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</si>
  <si>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</si>
  <si>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</si>
  <si>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</si>
  <si>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</si>
  <si>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 xml:space="preserve">Geflügelpest </t>
  </si>
  <si>
    <r>
      <t xml:space="preserve">43 </t>
    </r>
    <r>
      <rPr>
        <vertAlign val="superscript"/>
        <sz val="8"/>
        <color indexed="8"/>
        <rFont val="Arial"/>
        <family val="2"/>
      </rPr>
      <t>1)2)3)</t>
    </r>
  </si>
  <si>
    <r>
      <t xml:space="preserve">71 </t>
    </r>
    <r>
      <rPr>
        <vertAlign val="superscript"/>
        <sz val="8"/>
        <color indexed="8"/>
        <rFont val="Arial"/>
        <family val="2"/>
      </rPr>
      <t>1)2)3)</t>
    </r>
  </si>
  <si>
    <r>
      <t xml:space="preserve">20 </t>
    </r>
    <r>
      <rPr>
        <vertAlign val="superscript"/>
        <sz val="8"/>
        <color indexed="8"/>
        <rFont val="Arial"/>
        <family val="2"/>
      </rPr>
      <t>1)</t>
    </r>
  </si>
  <si>
    <r>
      <t xml:space="preserve">9 </t>
    </r>
    <r>
      <rPr>
        <vertAlign val="superscript"/>
        <sz val="8"/>
        <color indexed="8"/>
        <rFont val="Arial"/>
        <family val="2"/>
      </rPr>
      <t>1)</t>
    </r>
  </si>
  <si>
    <r>
      <t xml:space="preserve">1186 </t>
    </r>
    <r>
      <rPr>
        <vertAlign val="superscript"/>
        <sz val="8"/>
        <rFont val="Arial"/>
        <family val="2"/>
      </rPr>
      <t>1)2)3)</t>
    </r>
  </si>
  <si>
    <t>Infek. Epididymitis</t>
  </si>
  <si>
    <t>Infek. Hämatop.Nekrose d.Salmoniden  (IHN)</t>
  </si>
  <si>
    <t>Koi-Herpesvirus-Infektion der Karpfen</t>
  </si>
  <si>
    <t>Milzbrand</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</si>
  <si>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</si>
  <si>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</si>
  <si>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</si>
  <si>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</si>
  <si>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</si>
  <si>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</si>
  <si>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</si>
  <si>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</si>
  <si>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 xml:space="preserve">Virale hämorrhagische Septikaemie der Forellen  </t>
  </si>
  <si>
    <t>West-Nil-Virus Infektion bei Vogel oder Pferd (WNF)</t>
  </si>
  <si>
    <r>
      <rPr>
        <vertAlign val="superscript"/>
        <sz val="6"/>
        <color indexed="8"/>
        <rFont val="Arial"/>
        <family val="2"/>
      </rPr>
      <t>1)</t>
    </r>
    <r>
      <rPr>
        <sz val="6"/>
        <color indexed="8"/>
        <rFont val="Arial"/>
        <family val="2"/>
      </rPr>
      <t xml:space="preserve">  Wildvogel</t>
    </r>
  </si>
  <si>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</si>
  <si>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</si>
  <si>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t>Quelle: BMEL (323)</t>
  </si>
  <si>
    <t>Statistisches Bundesamt, BMEL (723)</t>
  </si>
  <si>
    <t>Eier</t>
  </si>
  <si>
    <t>Milch</t>
  </si>
  <si>
    <t xml:space="preserve">        Sonstiges Geflügel</t>
  </si>
  <si>
    <t xml:space="preserve">        Hähnchen</t>
  </si>
  <si>
    <t xml:space="preserve">     Geflügel</t>
  </si>
  <si>
    <t xml:space="preserve">     Schafe und Ziegen</t>
  </si>
  <si>
    <t xml:space="preserve">     Schweine</t>
  </si>
  <si>
    <t xml:space="preserve">         Kälber</t>
  </si>
  <si>
    <t xml:space="preserve">         Färsen</t>
  </si>
  <si>
    <t xml:space="preserve">         Kühe</t>
  </si>
  <si>
    <t xml:space="preserve">         Jungbullen</t>
  </si>
  <si>
    <t xml:space="preserve">     Rinder</t>
  </si>
  <si>
    <t>Tiere zur Schlachtung</t>
  </si>
  <si>
    <t>Tierische Produkte</t>
  </si>
  <si>
    <t xml:space="preserve">      Erdbeeren</t>
  </si>
  <si>
    <t xml:space="preserve">     Tafeläpfel</t>
  </si>
  <si>
    <t xml:space="preserve">      Baumschulerzeugnisse </t>
  </si>
  <si>
    <t xml:space="preserve">      Topfpflanzen</t>
  </si>
  <si>
    <t xml:space="preserve">      Schnittblumen</t>
  </si>
  <si>
    <t>Pflanzen und Blumen</t>
  </si>
  <si>
    <t xml:space="preserve">     Eissalat</t>
  </si>
  <si>
    <t xml:space="preserve">     Spargel</t>
  </si>
  <si>
    <t xml:space="preserve">     Champignons</t>
  </si>
  <si>
    <t xml:space="preserve">     Tomaten</t>
  </si>
  <si>
    <t>Gemüse- und Gartenbaus</t>
  </si>
  <si>
    <t>Erzeugnisse des</t>
  </si>
  <si>
    <t>Speisekartoffeln</t>
  </si>
  <si>
    <r>
      <t xml:space="preserve">     Zuckerrüben </t>
    </r>
    <r>
      <rPr>
        <vertAlign val="superscript"/>
        <sz val="6"/>
        <rFont val="Arial"/>
        <family val="2"/>
      </rPr>
      <t>2)</t>
    </r>
  </si>
  <si>
    <t xml:space="preserve">     Raps</t>
  </si>
  <si>
    <t>Handelsgewächse</t>
  </si>
  <si>
    <t xml:space="preserve">     Körnermais</t>
  </si>
  <si>
    <t xml:space="preserve">     Braugerste</t>
  </si>
  <si>
    <t xml:space="preserve">     Futtergerste</t>
  </si>
  <si>
    <t xml:space="preserve">     Futterweizen</t>
  </si>
  <si>
    <t xml:space="preserve">     Brotroggen</t>
  </si>
  <si>
    <t xml:space="preserve">     Brotweizen</t>
  </si>
  <si>
    <t>Pflanzliche Produkte</t>
  </si>
  <si>
    <t xml:space="preserve"> Produkte </t>
  </si>
  <si>
    <t xml:space="preserve">Landwirtschaftliche </t>
  </si>
  <si>
    <t>o/oo</t>
  </si>
  <si>
    <t>anteil</t>
  </si>
  <si>
    <t>wichts-</t>
  </si>
  <si>
    <t>WjD</t>
  </si>
  <si>
    <t xml:space="preserve"> Ge-
</t>
  </si>
  <si>
    <r>
      <rPr>
        <b/>
        <sz val="8"/>
        <rFont val="Arial"/>
        <family val="2"/>
      </rPr>
      <t>2020</t>
    </r>
    <r>
      <rPr>
        <sz val="8"/>
        <rFont val="Arial"/>
        <family val="2"/>
      </rPr>
      <t xml:space="preserve"> = 100 </t>
    </r>
    <r>
      <rPr>
        <b/>
        <vertAlign val="superscript"/>
        <sz val="8"/>
        <rFont val="Arial"/>
        <family val="2"/>
      </rPr>
      <t>1)</t>
    </r>
  </si>
  <si>
    <t>Index der Erzeugerpreise landwirtschaftlicher Produkte</t>
  </si>
  <si>
    <t>Agrarpreise</t>
  </si>
  <si>
    <t>C. Preise und Löhne</t>
  </si>
  <si>
    <t>Bauland-, Bau- und Pachtpreise</t>
  </si>
  <si>
    <t>Preisindizes im Baugewerbe</t>
  </si>
  <si>
    <r>
      <t xml:space="preserve">2015 = 100 </t>
    </r>
    <r>
      <rPr>
        <b/>
        <vertAlign val="superscript"/>
        <sz val="8"/>
        <rFont val="Arial"/>
        <family val="2"/>
      </rPr>
      <t>1)</t>
    </r>
  </si>
  <si>
    <t>Wohngebäude</t>
  </si>
  <si>
    <t>Gewerbliche Betriebsgebäude</t>
  </si>
  <si>
    <t>Straßenbau</t>
  </si>
  <si>
    <t>1) Einschließlich Umsatzsteuer.</t>
  </si>
  <si>
    <r>
      <t>Index der Erzeugerpreise der Produkte des Holzeinschlags aus den Staatsforsten</t>
    </r>
    <r>
      <rPr>
        <b/>
        <vertAlign val="superscript"/>
        <sz val="16"/>
        <rFont val="BundesSans Office"/>
        <family val="2"/>
      </rPr>
      <t>1)</t>
    </r>
  </si>
  <si>
    <t>2015 = 100</t>
  </si>
  <si>
    <t>Tabellennummer: 0505030</t>
  </si>
  <si>
    <t xml:space="preserve">Forstwirtschaftliches 
</t>
  </si>
  <si>
    <t>-Gewichts</t>
  </si>
  <si>
    <t xml:space="preserve">± %
</t>
  </si>
  <si>
    <t xml:space="preserve">anteil </t>
  </si>
  <si>
    <t>gegen-
über Vor-</t>
  </si>
  <si>
    <t>± % gegen Vorjahr</t>
  </si>
  <si>
    <t>Rohholz insgesamt</t>
  </si>
  <si>
    <t xml:space="preserve"> Stammholz u.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</si>
  <si>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</si>
  <si>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</si>
  <si>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</si>
  <si>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</si>
  <si>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</si>
  <si>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</si>
  <si>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</si>
  <si>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</si>
  <si>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</si>
  <si>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</si>
  <si>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</si>
  <si>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</si>
  <si>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</si>
  <si>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</si>
  <si>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</si>
  <si>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</si>
  <si>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</si>
  <si>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</si>
  <si>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</si>
  <si>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</si>
  <si>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</si>
  <si>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</si>
  <si>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</si>
  <si>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</si>
  <si>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</si>
  <si>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</si>
  <si>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</si>
  <si>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</si>
  <si>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</si>
  <si>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</si>
  <si>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</si>
  <si>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</si>
  <si>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</si>
  <si>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</si>
  <si>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t>
    </r>
    <r>
      <rPr>
        <vertAlign val="superscript"/>
        <sz val="10"/>
        <rFont val="BundesSans Office"/>
        <family val="2"/>
      </rPr>
      <t xml:space="preserve"> 2)</t>
    </r>
  </si>
  <si>
    <t xml:space="preserve"> Energieholz</t>
  </si>
  <si>
    <t>Nachrichtlich:</t>
  </si>
  <si>
    <t>Holzprodukte zur Energieerzeugung</t>
  </si>
  <si>
    <r>
      <t xml:space="preserve">  Holz in Form von Plättchen u.a</t>
    </r>
    <r>
      <rPr>
        <vertAlign val="superscript"/>
        <sz val="10"/>
        <rFont val="BundesSans Office"/>
        <family val="2"/>
      </rPr>
      <t>. 3)</t>
    </r>
  </si>
  <si>
    <r>
      <t xml:space="preserve">  Pellets, Briketts u.a. aus Sägespänen</t>
    </r>
    <r>
      <rPr>
        <vertAlign val="superscript"/>
        <sz val="10"/>
        <rFont val="BundesSans Office"/>
        <family val="2"/>
      </rPr>
      <t xml:space="preserve"> 4)</t>
    </r>
  </si>
  <si>
    <t xml:space="preserve">  Industrieholz</t>
  </si>
  <si>
    <t xml:space="preserve">  Energieholz</t>
  </si>
  <si>
    <t>2) Bis einschl. November 2019 Erhebung nur für Buche Brennholz.</t>
  </si>
  <si>
    <t xml:space="preserve"> 3) Für die Berechnung des Gesamtindex Holzprodukte zur Energieerzeugung werden aktuell für die Positionen Holz in Form von Plättchen u.a.  sowie Pellets, Briketts u.a. aus Sägespänen die Wägung und die Indizes noch </t>
  </si>
  <si>
    <t xml:space="preserve">auf Basis 2015 = 100 verwendet und dabei beide Indizes ab dem Berichtsonat Januar 2024  mit der Indexentwicklung auf Basis 2021 = 100 fortgeschrieben. </t>
  </si>
  <si>
    <t>4) Ohne Waldhackschnitzel.</t>
  </si>
  <si>
    <t>Hinweis: Gelbe Markierung in den Zellen heben die Korrekturen hervor.</t>
  </si>
  <si>
    <t>Statistisches Bundesamt: 61241-18, GENESIS 61231-0002; BMEL (723)</t>
  </si>
  <si>
    <t>Statistischer
Monatsbericht</t>
  </si>
  <si>
    <r>
      <t xml:space="preserve"> </t>
    </r>
    <r>
      <rPr>
        <b/>
        <sz val="48"/>
        <color theme="1"/>
        <rFont val="BundesSans Office"/>
        <family val="2"/>
      </rPr>
      <t xml:space="preserve"> 07
2024</t>
    </r>
  </si>
  <si>
    <t>Bundesministerium für Ernährung und</t>
  </si>
  <si>
    <t>Landwirtschaft</t>
  </si>
  <si>
    <t>Urheberrechte der Veröffentlichung liegen, soweit kein anderer Hinweis erfolgt, bei dem Bundesministerium für Ernährung und Landwirtschaft /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</si>
  <si>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Periodische Statistische Veröffentlichungen des BMEL</t>
  </si>
  <si>
    <t>BMEL Daten – Analysen</t>
  </si>
  <si>
    <t>Statistischer Monatsbericht des Bundesministeriums für Ernährung und Landwirtschaft</t>
  </si>
  <si>
    <t>Ausgabe: monatlich</t>
  </si>
  <si>
    <t xml:space="preserve">Veröffentlicht auf der Internetseite, www.bmel-statistik.de, vom Bundesinformationszentrum Landwirtschaft (BZL) in der </t>
  </si>
  <si>
    <t xml:space="preserve">Statistisches Jahrbuch über Ernährung, Landwirtschaft und Forsten der Bundesrepublik Deutschland </t>
  </si>
  <si>
    <t>Ausgabe: jährlich</t>
  </si>
  <si>
    <t>Ausgabe 2008 bis 2010 erschienen im Wirtschaftsverlag NW GmbH, Bremerhaven</t>
  </si>
  <si>
    <t>Ausgabe 2011 bis 2016 erschienen im Landwirtschaftsverlag Münster-Hiltrup</t>
  </si>
  <si>
    <t xml:space="preserve">Ausgabe 2017 veröffentlicht im Eigenverlag </t>
  </si>
  <si>
    <t>Ertragslage Garten- und Weinbau</t>
  </si>
  <si>
    <t>Zu beziehen vom Bundesministerium für Ernährung und Landwirtschaft, Referat 723, 53107 Bonn</t>
  </si>
  <si>
    <t>E-Mail: 723@bmel.bund.de</t>
  </si>
  <si>
    <t>Milch- und Molkereiwirtschaft Deutschland und EU-Mitgliedsstaaten</t>
  </si>
  <si>
    <t>Struktur der Mischfutterhersteller</t>
  </si>
  <si>
    <t>Ausgabe: jährlich (Wirtschaftsjahr)</t>
  </si>
  <si>
    <t>Struktur der Mühlenwirtschaft</t>
  </si>
  <si>
    <t>Abschlussbericht über die Besondere Ernte- und Qualitätsermittlung (BEE)</t>
  </si>
  <si>
    <t>Die Unternehmensstruktur der Molkereiwirtschaft in Deutschland</t>
  </si>
  <si>
    <t>Ausgabe: dreijährlich</t>
  </si>
  <si>
    <t>Buchführungsergebnisse der Testbetriebe</t>
  </si>
  <si>
    <t>Zu beziehen von Bundesministerium für Ernährung und Landwirtschaft, Referat 723, 53107 Bonn</t>
  </si>
  <si>
    <t>Zeichenerklärung</t>
  </si>
  <si>
    <t>0 = mehr als nichts, aber weniger als die Hälfte der kleinsten Einheit, die in der Tabelle dargestellt werden kann</t>
  </si>
  <si>
    <t>- =  nichts vorhanden</t>
  </si>
  <si>
    <t>. =  kein Nachweis vorhanden oder aus Gründen des Datenschutzes betrieblicher Einzeldaten nicht veröffentlicht, aber in der Gesamtsumme enthalten</t>
  </si>
  <si>
    <t>... =  Angaben fallen später an</t>
  </si>
  <si>
    <t xml:space="preserve">x =  Nachweis/Aussage ist nicht sinnvoll bzw. Fragestellung trifft
      nicht zu
</t>
  </si>
  <si>
    <t>/ =  keine Angaben, da Zahlenwert nicht sicher genug</t>
  </si>
  <si>
    <t xml:space="preserve">( ) =  Nachweis unter dem Vorbehalt, dass das Ergebnis erhebliche
      Fehler aufweisen kann
</t>
  </si>
  <si>
    <t xml:space="preserve">|, _ , } =  Hinweis auf methodische Brüche in der Zahlenreihe und/oder
      Spalte
</t>
  </si>
  <si>
    <t>r =  berichtigte Zahl</t>
  </si>
  <si>
    <t>s =  geschätzte Zahl</t>
  </si>
  <si>
    <t>v =  vorläufige Zahl</t>
  </si>
  <si>
    <t>Abkürzungsverzeichnis</t>
  </si>
  <si>
    <t>a.n.g. =  anderweitig nicht genannt</t>
  </si>
  <si>
    <t>BfR =  Bundesinstitut für Risikobewertung</t>
  </si>
  <si>
    <t xml:space="preserve">BVL =  Bundesamt für Verbraucherschutz und Lebensmittelsicherheit
</t>
  </si>
  <si>
    <t>D  =  Durchschnitt</t>
  </si>
  <si>
    <t>dt =  Dezitonne (100 kg)</t>
  </si>
  <si>
    <t>EU =  Europäische Union</t>
  </si>
  <si>
    <t>Epl. =  Einzelplan</t>
  </si>
  <si>
    <t>FAO =  Food and Agriculture Organization of the United Nations</t>
  </si>
  <si>
    <t>F.i.Tr. =  Fett in der Trockenmasse</t>
  </si>
  <si>
    <t>Fwj =  Forstwirtschaftsjahr</t>
  </si>
  <si>
    <t>HS =  Forschung, Untersuchungen und ähnliches</t>
  </si>
  <si>
    <t>IN =  Industrienorm</t>
  </si>
  <si>
    <t>JD =  Jahresdurchschnitt</t>
  </si>
  <si>
    <t>Mio. =  1.000.000</t>
  </si>
  <si>
    <t>MD =  Monatsdurchschnitt</t>
  </si>
  <si>
    <t>MOE =  Mittel- und osteuropäische Länder</t>
  </si>
  <si>
    <t>Mrd. =  1.000.000.000</t>
  </si>
  <si>
    <t>Vj. =  Vierteljahr</t>
  </si>
  <si>
    <t>VjD =  Vierteljahresdurchschnitt</t>
  </si>
  <si>
    <t>Vorj. =  Vorjahr</t>
  </si>
  <si>
    <t>VZBV =  Verbraucherzentrale Bundesverband e.V.</t>
  </si>
  <si>
    <t>Wj. =  Wirtschaftsjahr</t>
  </si>
  <si>
    <t>WjD =  Wirtschaftsjahresdurchschnitt</t>
  </si>
  <si>
    <t>BW =  Baden-Württemberg</t>
  </si>
  <si>
    <t>BY =  Bayern</t>
  </si>
  <si>
    <t>BE =  Berlin</t>
  </si>
  <si>
    <t>BB =  Brandenburg</t>
  </si>
  <si>
    <t>HB =  Bremen</t>
  </si>
  <si>
    <t>HH =  Hamburg</t>
  </si>
  <si>
    <t>HE =  Hessen</t>
  </si>
  <si>
    <t>MV =  Mecklenburg-Vorpommern</t>
  </si>
  <si>
    <t>NI =  Niedersachsen</t>
  </si>
  <si>
    <t>NW =  Nordrhein-Westfalen</t>
  </si>
  <si>
    <t>RP =  Rheinland-Pfalz</t>
  </si>
  <si>
    <t>SL =  Saarland</t>
  </si>
  <si>
    <t>SN =  Sachsen</t>
  </si>
  <si>
    <t>ST =  Sachsen-Anhalt</t>
  </si>
  <si>
    <t>SH =  Schleswig-Holstein</t>
  </si>
  <si>
    <t>TH =  Thüringen</t>
  </si>
  <si>
    <t>• Anm.: Anmerkungen beziehen sich immer auf den gesamten Tabelleninhalt.</t>
  </si>
  <si>
    <t>• Abweichungen in den Summen erklären sich durch Runden der Zahlen.</t>
  </si>
  <si>
    <t>• Bei der Quellenangabe ist hinter der Bezeichnung BMEL bzw. BLE das Herkunftsreferat in Klammern aufgeführt.</t>
  </si>
  <si>
    <t>• Sofern keine räumlichen Bezüge über bzw. in einer Tabelle stehen, beziehen sich die Angaben immer auf Deutschland.</t>
  </si>
  <si>
    <t>• Die aktuellsten Tabellen finden Sie unter www.bmel-statistik.de.</t>
  </si>
  <si>
    <t>Bestände der Wirtschaft an Getreide und Getreideerzeugnissen (vorläufige Zahlen)</t>
  </si>
  <si>
    <t xml:space="preserve">Tabellennummer: 0201190
</t>
  </si>
  <si>
    <t>Stand: 11.07.2024</t>
  </si>
  <si>
    <t xml:space="preserve">1. In Getreidewert am Ende des Monats </t>
  </si>
  <si>
    <t>Weichweizen</t>
  </si>
  <si>
    <t>Hartweizen</t>
  </si>
  <si>
    <t>Roggen</t>
  </si>
  <si>
    <t>Sonstiges Getreide</t>
  </si>
  <si>
    <t>Getreide insgesamt</t>
  </si>
  <si>
    <t>2023/2024</t>
  </si>
  <si>
    <r>
      <t xml:space="preserve">Dezember </t>
    </r>
    <r>
      <rPr>
        <b/>
        <vertAlign val="superscript"/>
        <sz val="6"/>
        <rFont val="Arial"/>
        <family val="2"/>
      </rPr>
      <t>1)</t>
    </r>
  </si>
  <si>
    <t xml:space="preserve">Januar </t>
  </si>
  <si>
    <r>
      <t xml:space="preserve">Juni </t>
    </r>
    <r>
      <rPr>
        <b/>
        <vertAlign val="superscript"/>
        <sz val="6"/>
        <rFont val="Arial"/>
        <family val="2"/>
      </rPr>
      <t>1)</t>
    </r>
  </si>
  <si>
    <t xml:space="preserve">2. Produktgewicht am 30. Juni </t>
  </si>
  <si>
    <t>Braugerste</t>
  </si>
  <si>
    <t xml:space="preserve">Weichweizen  </t>
  </si>
  <si>
    <t xml:space="preserve">Übrige Gerste </t>
  </si>
  <si>
    <t xml:space="preserve">Weichweizenmehl, Grieß und Dunst </t>
  </si>
  <si>
    <r>
      <t xml:space="preserve">Weizenstärke </t>
    </r>
    <r>
      <rPr>
        <b/>
        <vertAlign val="superscript"/>
        <sz val="6"/>
        <rFont val="Arial"/>
        <family val="2"/>
      </rPr>
      <t>2)</t>
    </r>
  </si>
  <si>
    <t>Körnermais</t>
  </si>
  <si>
    <t>Malz aus Weizen</t>
  </si>
  <si>
    <t xml:space="preserve">Triticale </t>
  </si>
  <si>
    <t xml:space="preserve">Weichweizen zusammen in Getreidewert                </t>
  </si>
  <si>
    <t>Nährmittel aus Gerste / Hafer</t>
  </si>
  <si>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</si>
  <si>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</si>
  <si>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</si>
  <si>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</si>
  <si>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</si>
  <si>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</si>
  <si>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Arial"/>
        <family val="2"/>
      </rPr>
      <t xml:space="preserve">      </t>
    </r>
    <r>
      <rPr>
        <sz val="6"/>
        <rFont val="Arial"/>
        <family val="2"/>
      </rPr>
      <t xml:space="preserve">            </t>
    </r>
  </si>
  <si>
    <r>
      <t xml:space="preserve">Teigwaren </t>
    </r>
    <r>
      <rPr>
        <b/>
        <vertAlign val="superscript"/>
        <sz val="6"/>
        <rFont val="Arial"/>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</si>
  <si>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</si>
  <si>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</si>
  <si>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1) Inklusive Bestände bei Händlern. - 2) Seit 01.07.2012 nur Jahresmeldungen.</t>
  </si>
  <si>
    <t>BLE, 625</t>
  </si>
  <si>
    <r>
      <t xml:space="preserve">Jahr </t>
    </r>
    <r>
      <rPr>
        <vertAlign val="superscript"/>
        <sz val="6"/>
        <rFont val="Arial"/>
        <family val="2"/>
      </rPr>
      <t>3)</t>
    </r>
  </si>
  <si>
    <t>2023/                                           2024</t>
  </si>
  <si>
    <t>2022/                                           2023</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</si>
  <si>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</si>
  <si>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 xml:space="preserve">Fisch-,Fleischknochen-, Tier- und Blutmehl, DDGS, Zitrus- und Obsttrester </t>
  </si>
  <si>
    <r>
      <t xml:space="preserve">Kleberfutter </t>
    </r>
    <r>
      <rPr>
        <vertAlign val="superscript"/>
        <sz val="6"/>
        <rFont val="Arial"/>
        <family val="2"/>
      </rPr>
      <t>1</t>
    </r>
    <r>
      <rPr>
        <b/>
        <vertAlign val="superscript"/>
        <sz val="6"/>
        <rFont val="Arial"/>
        <family val="2"/>
      </rPr>
      <t>)</t>
    </r>
  </si>
  <si>
    <r>
      <t xml:space="preserve">Mühlennach-
produkte </t>
    </r>
    <r>
      <rPr>
        <vertAlign val="superscript"/>
        <sz val="6"/>
        <rFont val="Arial"/>
        <family val="2"/>
      </rPr>
      <t>1</t>
    </r>
    <r>
      <rPr>
        <b/>
        <vertAlign val="superscript"/>
        <sz val="6"/>
        <rFont val="Arial"/>
        <family val="2"/>
      </rPr>
      <t>)</t>
    </r>
  </si>
  <si>
    <t>1 000 t Produktgewicht am Ende des Monats</t>
  </si>
  <si>
    <t>ohne Getreide, Hülsenfrüchte und Ölkuchen</t>
  </si>
  <si>
    <t>Marktbestände an Futtermitteln</t>
  </si>
  <si>
    <t>Getreidevermahlung und Mehlausbeute in Handelsmühlen</t>
  </si>
  <si>
    <t>Tabellennummer: 0201330</t>
  </si>
  <si>
    <t xml:space="preserve">Monat </t>
  </si>
  <si>
    <t>Vermahlung
1 000 t</t>
  </si>
  <si>
    <t>Mehlausbeute
%</t>
  </si>
  <si>
    <r>
      <t>2023/2024</t>
    </r>
    <r>
      <rPr>
        <vertAlign val="superscript"/>
        <sz val="6"/>
        <rFont val="Arial"/>
        <family val="2"/>
      </rPr>
      <t>2)</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</si>
  <si>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</si>
  <si>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</si>
  <si>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</si>
  <si>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Zurück zum Inhaltsverzeichnis</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</si>
  <si>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</si>
  <si>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</si>
  <si>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</si>
  <si>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</si>
  <si>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</si>
  <si>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</si>
  <si>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</si>
  <si>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</si>
  <si>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</si>
  <si>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</si>
  <si>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</si>
  <si>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</si>
  <si>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</si>
  <si>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</si>
  <si>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Stand: 11.07.2024
14.05.2024</t>
  </si>
  <si>
    <t>Weizenmalz</t>
  </si>
  <si>
    <t>Gerstenmalz</t>
  </si>
  <si>
    <t>2018/2019</t>
  </si>
  <si>
    <t>2019/2020</t>
  </si>
  <si>
    <t>2020/2021</t>
  </si>
  <si>
    <t>2021/2022</t>
  </si>
  <si>
    <r>
      <t xml:space="preserve">Jahr </t>
    </r>
    <r>
      <rPr>
        <vertAlign val="superscript"/>
        <sz val="6"/>
        <rFont val="Arial"/>
        <family val="2"/>
      </rPr>
      <t>1)</t>
    </r>
  </si>
  <si>
    <t>Wirtschaftsjahr</t>
  </si>
  <si>
    <t xml:space="preserve">ändern und entsprechen dem bei der Drucklegung aktuellen Stand. Eine gesonderte Kennzeichnung der Änderungen kann aus technischen Gründen nicht erfolgen. </t>
  </si>
  <si>
    <t xml:space="preserve">1) ab dem WJ 2012/13  jährliche Meldung unter 10 000 t. </t>
  </si>
  <si>
    <t xml:space="preserve">die Monatsmeldungen von Juli bis Juni. </t>
  </si>
  <si>
    <t xml:space="preserve">1)  Jahresmelder 2) sofern die Daten der Jahresmelder aus Datenschutzgründen gepunktet sind, umfasst die ausgewiesene Gesamtherstellung ausschließlich </t>
  </si>
  <si>
    <t>BLE (423)</t>
  </si>
  <si>
    <t>ändern und entsprechen dem bei der Drucklegung aktuellen Stand. Eine gesonderte Kennzeichnung der Änderungen kann aus technischen Gründen nicht erfolgen.</t>
  </si>
  <si>
    <t>Gesamtherstellung 2)</t>
  </si>
  <si>
    <r>
      <t xml:space="preserve">Jahresmelder (Bundesweit) </t>
    </r>
    <r>
      <rPr>
        <vertAlign val="superscript"/>
        <sz val="6"/>
        <rFont val="Arial"/>
        <family val="2"/>
      </rPr>
      <t xml:space="preserve">1) </t>
    </r>
  </si>
  <si>
    <t xml:space="preserve">   Juni </t>
  </si>
  <si>
    <t xml:space="preserve">   Mai </t>
  </si>
  <si>
    <t xml:space="preserve">   April</t>
  </si>
  <si>
    <t xml:space="preserve">   März </t>
  </si>
  <si>
    <t xml:space="preserve">   Februar </t>
  </si>
  <si>
    <t xml:space="preserve">   Januar </t>
  </si>
  <si>
    <r>
      <t xml:space="preserve">   Dezember</t>
    </r>
    <r>
      <rPr>
        <vertAlign val="superscript"/>
        <sz val="6"/>
        <rFont val="Arial"/>
        <family val="2"/>
      </rPr>
      <t xml:space="preserve"> </t>
    </r>
  </si>
  <si>
    <t xml:space="preserve">   November</t>
  </si>
  <si>
    <t xml:space="preserve">   Oktober</t>
  </si>
  <si>
    <t xml:space="preserve">   September</t>
  </si>
  <si>
    <t xml:space="preserve">   August</t>
  </si>
  <si>
    <t xml:space="preserve">   Juli</t>
  </si>
  <si>
    <r>
      <t xml:space="preserve">   April </t>
    </r>
    <r>
      <rPr>
        <b/>
        <sz val="6"/>
        <rFont val="Arial"/>
        <family val="2"/>
      </rPr>
      <t xml:space="preserve"> </t>
    </r>
  </si>
  <si>
    <t xml:space="preserve">   März</t>
  </si>
  <si>
    <t xml:space="preserve">   Februar</t>
  </si>
  <si>
    <r>
      <t xml:space="preserve">   Januar </t>
    </r>
    <r>
      <rPr>
        <b/>
        <vertAlign val="superscript"/>
        <sz val="6"/>
        <rFont val="Arial"/>
        <family val="2"/>
      </rPr>
      <t xml:space="preserve"> </t>
    </r>
  </si>
  <si>
    <t xml:space="preserve">   Dezember</t>
  </si>
  <si>
    <t>2023/ 2024</t>
  </si>
  <si>
    <t>2022/   2023</t>
  </si>
  <si>
    <t>2022/ 2023</t>
  </si>
  <si>
    <t>2023/  2024</t>
  </si>
  <si>
    <t xml:space="preserve">Getreide
insgesamt </t>
  </si>
  <si>
    <t xml:space="preserve">Hafer </t>
  </si>
  <si>
    <t xml:space="preserve">Roggen </t>
  </si>
  <si>
    <r>
      <t>Weizen</t>
    </r>
    <r>
      <rPr>
        <vertAlign val="superscript"/>
        <sz val="6"/>
        <rFont val="Arial"/>
        <family val="2"/>
      </rPr>
      <t xml:space="preserve"> </t>
    </r>
  </si>
  <si>
    <t>Verarbeitung von Getreide zu Mischfutter (vorläufige Zahlen)</t>
  </si>
  <si>
    <t>2022/  2023</t>
  </si>
  <si>
    <t>2022 2023</t>
  </si>
  <si>
    <t>2023/     2024</t>
  </si>
  <si>
    <t>2023/   2024</t>
  </si>
  <si>
    <t xml:space="preserve">Monatliche Rohmilchlieferung der deutschen Erzeuger </t>
  </si>
  <si>
    <t>an deutsche milchwirtschaftliche Unternehmen nach Kreisen</t>
  </si>
  <si>
    <t>(MBT-0204035-0000)</t>
  </si>
  <si>
    <t>Gebietsstand</t>
  </si>
  <si>
    <t xml:space="preserve"> Januar</t>
  </si>
  <si>
    <t>Kreiskennzahl</t>
  </si>
  <si>
    <t>Bezeichnung</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</si>
  <si>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</si>
  <si>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</si>
  <si>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</si>
  <si>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</si>
  <si>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</si>
  <si>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</si>
  <si>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</si>
  <si>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</si>
  <si>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</si>
  <si>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</si>
  <si>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</si>
  <si>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</si>
  <si>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</si>
  <si>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</si>
  <si>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</si>
  <si>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</si>
  <si>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</si>
  <si>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</si>
  <si>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</si>
  <si>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</si>
  <si>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</si>
  <si>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</si>
  <si>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</si>
  <si>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</si>
  <si>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</si>
  <si>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</si>
  <si>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</si>
  <si>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</si>
  <si>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</si>
  <si>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</si>
  <si>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</si>
  <si>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</si>
  <si>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</si>
  <si>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</si>
  <si>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</si>
  <si>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</si>
  <si>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</si>
  <si>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</si>
  <si>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</si>
  <si>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</si>
  <si>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</si>
  <si>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</si>
  <si>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</si>
  <si>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</si>
  <si>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</si>
  <si>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</si>
  <si>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</si>
  <si>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</si>
  <si>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</si>
  <si>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</si>
  <si>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</si>
  <si>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</si>
  <si>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</si>
  <si>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</si>
  <si>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</si>
  <si>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</si>
  <si>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</si>
  <si>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</si>
  <si>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</si>
  <si>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</si>
  <si>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</si>
  <si>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</si>
  <si>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</si>
  <si>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</si>
  <si>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</si>
  <si>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</si>
  <si>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</si>
  <si>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</si>
  <si>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</si>
  <si>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</si>
  <si>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</si>
  <si>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</si>
  <si>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</si>
  <si>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</si>
  <si>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</si>
  <si>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</si>
  <si>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</si>
  <si>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</si>
  <si>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</si>
  <si>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</si>
  <si>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</si>
  <si>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</si>
  <si>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</si>
  <si>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</si>
  <si>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</si>
  <si>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</si>
  <si>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</si>
  <si>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</si>
  <si>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</si>
  <si>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</si>
  <si>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</si>
  <si>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</si>
  <si>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</si>
  <si>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</si>
  <si>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</si>
  <si>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</si>
  <si>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</si>
  <si>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</si>
  <si>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</si>
  <si>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</si>
  <si>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</si>
  <si>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</si>
  <si>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</si>
  <si>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</si>
  <si>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</si>
  <si>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</si>
  <si>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</si>
  <si>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</si>
  <si>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</si>
  <si>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</si>
  <si>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</si>
  <si>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</si>
  <si>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</si>
  <si>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</si>
  <si>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</si>
  <si>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</si>
  <si>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</si>
  <si>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</si>
  <si>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</si>
  <si>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</si>
  <si>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</si>
  <si>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</si>
  <si>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</si>
  <si>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</si>
  <si>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</si>
  <si>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</si>
  <si>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</si>
  <si>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</si>
  <si>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</si>
  <si>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</si>
  <si>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</si>
  <si>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</si>
  <si>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</si>
  <si>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</si>
  <si>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</si>
  <si>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</si>
  <si>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</si>
  <si>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</si>
  <si>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</si>
  <si>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</si>
  <si>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</si>
  <si>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</si>
  <si>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</si>
  <si>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</si>
  <si>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</si>
  <si>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</si>
  <si>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</si>
  <si>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</si>
  <si>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</si>
  <si>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</si>
  <si>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</si>
  <si>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</si>
  <si>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</si>
  <si>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</si>
  <si>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</si>
  <si>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</si>
  <si>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</si>
  <si>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</si>
  <si>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</si>
  <si>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</si>
  <si>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</si>
  <si>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</si>
  <si>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</si>
  <si>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</si>
  <si>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</si>
  <si>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Gesmatsumme Deutschlands enthalten.jedoch nicht in der Jahressumme der betroffenen Kreise.                       Fortsetzung nächste Seite</t>
  </si>
  <si>
    <r>
      <rPr>
        <sz val="9"/>
        <rFont val="Arial"/>
        <family val="2"/>
      </rPr>
      <t>noch:</t>
    </r>
    <r>
      <rPr>
        <b/>
        <sz val="9"/>
        <rFont val="Arial"/>
        <family val="2"/>
      </rPr>
      <t xml:space="preserve"> Monatliche Rohmilchlieferung der deutschen Erzeuger </t>
    </r>
  </si>
  <si>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</si>
  <si>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</si>
  <si>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</si>
  <si>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</si>
  <si>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</si>
  <si>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</si>
  <si>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</si>
  <si>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</si>
  <si>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</si>
  <si>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</si>
  <si>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</si>
  <si>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</si>
  <si>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</si>
  <si>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</si>
  <si>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</si>
  <si>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</si>
  <si>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</si>
  <si>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</si>
  <si>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</si>
  <si>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</si>
  <si>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</si>
  <si>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</si>
  <si>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</si>
  <si>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</si>
  <si>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</si>
  <si>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</si>
  <si>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</si>
  <si>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</si>
  <si>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</si>
  <si>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</si>
  <si>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</si>
  <si>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</si>
  <si>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</si>
  <si>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</si>
  <si>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</si>
  <si>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</si>
  <si>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</si>
  <si>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</si>
  <si>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</si>
  <si>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</si>
  <si>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</si>
  <si>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</si>
  <si>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</si>
  <si>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</si>
  <si>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</si>
  <si>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</si>
  <si>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</si>
  <si>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</si>
  <si>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</si>
  <si>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</si>
  <si>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</si>
  <si>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</si>
  <si>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</si>
  <si>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</si>
  <si>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</si>
  <si>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</si>
  <si>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</si>
  <si>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</si>
  <si>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</si>
  <si>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</si>
  <si>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</si>
  <si>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</si>
  <si>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</si>
  <si>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</si>
  <si>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</si>
  <si>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</si>
  <si>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</si>
  <si>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</si>
  <si>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</si>
  <si>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</si>
  <si>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</si>
  <si>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</si>
  <si>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</si>
  <si>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</si>
  <si>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</si>
  <si>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</si>
  <si>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</si>
  <si>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</si>
  <si>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</si>
  <si>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</si>
  <si>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</si>
  <si>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</si>
  <si>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</si>
  <si>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</si>
  <si>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</si>
  <si>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</si>
  <si>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</si>
  <si>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</si>
  <si>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</si>
  <si>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</si>
  <si>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</si>
  <si>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</si>
  <si>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</si>
  <si>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</si>
  <si>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</si>
  <si>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</si>
  <si>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</si>
  <si>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</si>
  <si>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</si>
  <si>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</si>
  <si>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</si>
  <si>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</si>
  <si>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</si>
  <si>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</si>
  <si>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</si>
  <si>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</si>
  <si>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</si>
  <si>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</si>
  <si>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</si>
  <si>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</si>
  <si>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</si>
  <si>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</si>
  <si>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</si>
  <si>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</si>
  <si>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</si>
  <si>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</si>
  <si>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</si>
  <si>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</si>
  <si>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</si>
  <si>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</si>
  <si>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</si>
  <si>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</si>
  <si>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</si>
  <si>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</si>
  <si>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</si>
  <si>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</si>
  <si>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</si>
  <si>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</si>
  <si>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</si>
  <si>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</si>
  <si>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</si>
  <si>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</si>
  <si>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</si>
  <si>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</si>
  <si>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</si>
  <si>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</si>
  <si>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</si>
  <si>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</si>
  <si>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</si>
  <si>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</si>
  <si>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</si>
  <si>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</si>
  <si>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</si>
  <si>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</si>
  <si>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</si>
  <si>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</si>
  <si>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</si>
  <si>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</si>
  <si>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</si>
  <si>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</si>
  <si>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</si>
  <si>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</si>
  <si>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</si>
  <si>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</si>
  <si>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</si>
  <si>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</si>
  <si>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</si>
  <si>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</si>
  <si>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</si>
  <si>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</si>
  <si>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</si>
  <si>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</si>
  <si>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</si>
  <si>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</si>
  <si>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</si>
  <si>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</si>
  <si>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</si>
  <si>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</si>
  <si>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</si>
  <si>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</si>
  <si>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</si>
  <si>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</si>
  <si>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</si>
  <si>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</si>
  <si>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</si>
  <si>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</si>
  <si>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</si>
  <si>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</si>
  <si>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</si>
  <si>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</si>
  <si>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</si>
  <si>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</si>
  <si>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</si>
  <si>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</si>
  <si>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</si>
  <si>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</si>
  <si>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</si>
  <si>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</si>
  <si>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</si>
  <si>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</si>
  <si>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</si>
  <si>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</si>
  <si>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</si>
  <si>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</si>
  <si>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</si>
  <si>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</si>
  <si>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</si>
  <si>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</si>
  <si>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</si>
  <si>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</si>
  <si>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</si>
  <si>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</si>
  <si>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</si>
  <si>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</si>
  <si>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</si>
  <si>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</si>
  <si>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</si>
  <si>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</si>
  <si>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</si>
  <si>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</si>
  <si>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</si>
  <si>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</si>
  <si>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</si>
  <si>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</si>
  <si>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</si>
  <si>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</si>
  <si>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</si>
  <si>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</si>
  <si>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</si>
  <si>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</si>
  <si>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</si>
  <si>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</si>
  <si>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</si>
  <si>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</si>
  <si>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</si>
  <si>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</si>
  <si>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</si>
  <si>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</si>
  <si>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</si>
  <si>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</si>
  <si>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</si>
  <si>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</si>
  <si>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</si>
  <si>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</si>
  <si>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</si>
  <si>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</si>
  <si>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</si>
  <si>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</si>
  <si>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</si>
  <si>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</si>
  <si>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</si>
  <si>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</si>
  <si>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</si>
  <si>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</si>
  <si>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</si>
  <si>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</si>
  <si>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</si>
  <si>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</si>
  <si>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</si>
  <si>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</si>
  <si>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</si>
  <si>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</si>
  <si>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</si>
  <si>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</si>
  <si>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</si>
  <si>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</si>
  <si>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</si>
  <si>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</si>
  <si>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</si>
  <si>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</si>
  <si>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</si>
  <si>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</si>
  <si>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</si>
  <si>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</si>
  <si>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</si>
  <si>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</si>
  <si>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</si>
  <si>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</si>
  <si>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</si>
  <si>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</si>
  <si>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</si>
  <si>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</si>
  <si>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</si>
  <si>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</si>
  <si>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</si>
  <si>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</si>
  <si>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</si>
  <si>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</si>
  <si>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</si>
  <si>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</si>
  <si>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</si>
  <si>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</si>
  <si>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</si>
  <si>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</si>
  <si>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</si>
  <si>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</si>
  <si>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</si>
  <si>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</si>
  <si>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</si>
  <si>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</si>
  <si>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</si>
  <si>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</si>
  <si>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</si>
  <si>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</si>
  <si>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</si>
  <si>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</si>
  <si>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</si>
  <si>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</si>
  <si>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</si>
  <si>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</si>
  <si>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</si>
  <si>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</si>
  <si>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</si>
  <si>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</si>
  <si>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</si>
  <si>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</si>
  <si>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</si>
  <si>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</si>
  <si>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</si>
  <si>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</si>
  <si>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</si>
  <si>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</si>
  <si>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</si>
  <si>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</si>
  <si>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</si>
  <si>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</si>
  <si>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</si>
  <si>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</si>
  <si>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</si>
  <si>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</si>
  <si>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</si>
  <si>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</si>
  <si>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</si>
  <si>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</si>
  <si>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</si>
  <si>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</si>
  <si>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</si>
  <si>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</si>
  <si>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</si>
  <si>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</si>
  <si>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</si>
  <si>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</si>
  <si>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</si>
  <si>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</si>
  <si>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</si>
  <si>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</si>
  <si>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</si>
  <si>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</si>
  <si>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</si>
  <si>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</si>
  <si>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</si>
  <si>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</si>
  <si>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</si>
  <si>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</si>
  <si>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</si>
  <si>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</si>
  <si>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</si>
  <si>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</si>
  <si>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</si>
  <si>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</si>
  <si>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</si>
  <si>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</si>
  <si>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</si>
  <si>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</si>
  <si>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</si>
  <si>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</si>
  <si>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</si>
  <si>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</si>
  <si>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</si>
  <si>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</si>
  <si>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</si>
  <si>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</si>
  <si>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</si>
  <si>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</si>
  <si>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</si>
  <si>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</si>
  <si>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</si>
  <si>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</si>
  <si>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</si>
  <si>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</si>
  <si>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</si>
  <si>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</si>
  <si>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</si>
  <si>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</si>
  <si>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</si>
  <si>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</si>
  <si>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</si>
  <si>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</si>
  <si>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</si>
  <si>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</si>
  <si>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</si>
  <si>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</si>
  <si>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</si>
  <si>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</si>
  <si>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</si>
  <si>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</si>
  <si>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</si>
  <si>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</si>
  <si>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</si>
  <si>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</si>
  <si>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</si>
  <si>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</si>
  <si>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</si>
  <si>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</si>
  <si>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</si>
  <si>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</si>
  <si>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</si>
  <si>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</si>
  <si>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</si>
  <si>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</si>
  <si>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</si>
  <si>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</si>
  <si>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</si>
  <si>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</si>
  <si>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</si>
  <si>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</si>
  <si>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</si>
  <si>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</si>
  <si>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</si>
  <si>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</si>
  <si>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</si>
  <si>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</si>
  <si>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</si>
  <si>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</si>
  <si>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</si>
  <si>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</si>
  <si>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</si>
  <si>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</si>
  <si>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</si>
  <si>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</si>
  <si>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</si>
  <si>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</si>
  <si>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</si>
  <si>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</si>
  <si>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</si>
  <si>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</si>
  <si>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</si>
  <si>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</si>
  <si>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</si>
  <si>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</si>
  <si>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</si>
  <si>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</si>
  <si>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</si>
  <si>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</si>
  <si>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</si>
  <si>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</si>
  <si>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</si>
  <si>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</si>
  <si>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</si>
  <si>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</si>
  <si>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</si>
  <si>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</si>
  <si>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</si>
  <si>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</si>
  <si>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</si>
  <si>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</si>
  <si>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</si>
  <si>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</si>
  <si>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</si>
  <si>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</si>
  <si>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</si>
  <si>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</si>
  <si>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</si>
  <si>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</si>
  <si>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</si>
  <si>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</si>
  <si>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</si>
  <si>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</si>
  <si>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</si>
  <si>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</si>
  <si>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</si>
  <si>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</si>
  <si>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</si>
  <si>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</si>
  <si>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</si>
  <si>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</si>
  <si>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</si>
  <si>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</si>
  <si>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</si>
  <si>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</si>
  <si>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</si>
  <si>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</si>
  <si>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</si>
  <si>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</si>
  <si>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</si>
  <si>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</si>
  <si>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</si>
  <si>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</si>
  <si>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</si>
  <si>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</si>
  <si>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</si>
  <si>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</si>
  <si>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</si>
  <si>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</si>
  <si>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</si>
  <si>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</si>
  <si>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</si>
  <si>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</si>
  <si>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</si>
  <si>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</si>
  <si>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</si>
  <si>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</si>
  <si>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</si>
  <si>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</si>
  <si>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</si>
  <si>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</si>
  <si>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</si>
  <si>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</si>
  <si>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</si>
  <si>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</si>
  <si>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</si>
  <si>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</si>
  <si>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</si>
  <si>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</si>
  <si>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</si>
  <si>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</si>
  <si>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</si>
  <si>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</si>
  <si>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</si>
  <si>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</si>
  <si>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</si>
  <si>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</si>
  <si>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</si>
  <si>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</si>
  <si>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</si>
  <si>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</si>
  <si>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</si>
  <si>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</si>
  <si>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</si>
  <si>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</si>
  <si>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</si>
  <si>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</si>
  <si>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</si>
  <si>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</si>
  <si>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</si>
  <si>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</si>
  <si>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</si>
  <si>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</si>
  <si>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</si>
  <si>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</si>
  <si>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</si>
  <si>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</si>
  <si>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</si>
  <si>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</si>
  <si>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</si>
  <si>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</si>
  <si>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</si>
  <si>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</si>
  <si>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</si>
  <si>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</si>
  <si>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</si>
  <si>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</si>
  <si>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</si>
  <si>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</si>
  <si>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</si>
  <si>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</si>
  <si>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</si>
  <si>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</si>
  <si>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</si>
  <si>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</si>
  <si>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</si>
  <si>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</si>
  <si>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</si>
  <si>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</si>
  <si>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</si>
  <si>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</si>
  <si>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</si>
  <si>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</si>
  <si>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</si>
  <si>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</si>
  <si>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</si>
  <si>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</si>
  <si>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</si>
  <si>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</si>
  <si>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</si>
  <si>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</si>
  <si>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</si>
  <si>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</si>
  <si>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</si>
  <si>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</si>
  <si>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</si>
  <si>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</si>
  <si>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</si>
  <si>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</si>
  <si>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</si>
  <si>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</si>
  <si>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</si>
  <si>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</si>
  <si>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</si>
  <si>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</si>
  <si>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</si>
  <si>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</si>
  <si>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</si>
  <si>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</si>
  <si>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</si>
  <si>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</si>
  <si>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</si>
  <si>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</si>
  <si>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</si>
  <si>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</si>
  <si>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</si>
  <si>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</si>
  <si>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</si>
  <si>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</si>
  <si>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</si>
  <si>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</si>
  <si>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</si>
  <si>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</si>
  <si>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</si>
  <si>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</si>
  <si>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</si>
  <si>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</si>
  <si>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</si>
  <si>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</si>
  <si>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</si>
  <si>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</si>
  <si>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</si>
  <si>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</si>
  <si>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</si>
  <si>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</si>
  <si>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</si>
  <si>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</si>
  <si>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</si>
  <si>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</si>
  <si>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</si>
  <si>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</si>
  <si>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</si>
  <si>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</si>
  <si>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</si>
  <si>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</si>
  <si>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</si>
  <si>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</si>
  <si>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</si>
  <si>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</si>
  <si>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</si>
  <si>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 xml:space="preserve">Werte die gepunktet sind, sind in der Gesmatsumme Deutschlands enthalten.jedoch nicht in der Jahressumme der betroffenen Kreise.                       </t>
  </si>
  <si>
    <r>
      <t>Kuhmilchlieferung der Erzeuger an deutsche milchwirtschaftliche Unternehmen</t>
    </r>
    <r>
      <rPr>
        <b/>
        <vertAlign val="superscript"/>
        <sz val="10"/>
        <rFont val="Arial"/>
        <family val="2"/>
      </rPr>
      <t>1)</t>
    </r>
  </si>
  <si>
    <t xml:space="preserve">           Angaben in Tonnen</t>
  </si>
  <si>
    <t>(MBT-0204040-0000)</t>
  </si>
  <si>
    <t xml:space="preserve">ERZEUGERSTANDORT </t>
  </si>
  <si>
    <t>Januar
bis
 Mai</t>
  </si>
  <si>
    <t>April
bis
 Mai</t>
  </si>
  <si>
    <t>Aus konventioneller Erzeugung</t>
  </si>
  <si>
    <t>geg. Vorj.</t>
  </si>
  <si>
    <t>± %</t>
  </si>
  <si>
    <t>Aus ökologisch/biologischer Erzeugung</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</si>
  <si>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</si>
  <si>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t>
  </si>
  <si>
    <r>
      <t xml:space="preserve">noch: </t>
    </r>
    <r>
      <rPr>
        <b/>
        <sz val="10"/>
        <rFont val="Arial"/>
        <family val="2"/>
      </rPr>
      <t>Kuhmilchlieferung der Erzeuger an deutsche milchwirtschaftliche Unternehmen</t>
    </r>
    <r>
      <rPr>
        <b/>
        <vertAlign val="superscript"/>
        <sz val="10"/>
        <rFont val="Arial"/>
        <family val="2"/>
      </rPr>
      <t>1)</t>
    </r>
  </si>
  <si>
    <t>Erzeugerstandort</t>
  </si>
  <si>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</si>
  <si>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</si>
  <si>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</si>
  <si>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</si>
  <si>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</si>
  <si>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</si>
  <si>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</si>
  <si>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</si>
  <si>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</si>
  <si>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1,03 verwendet, daher kommt es rechnerisch zu einem stärkeren Zuwachs der Milchmenge. Weitere Informationenen finden Sie auf www.ble.de/milch.</t>
  </si>
  <si>
    <t>Anlieferung von Kuhmilch von deutschen Erzeugern - Anteile 2024</t>
  </si>
  <si>
    <t>konventionelle Milch</t>
  </si>
  <si>
    <t>ökologische/ biologische Milch</t>
  </si>
  <si>
    <t>gesamt</t>
  </si>
  <si>
    <t>konventionell</t>
  </si>
  <si>
    <t>Schleswig-Holstein/Hamburg</t>
  </si>
  <si>
    <t>Niedersachsen/Bremen</t>
  </si>
  <si>
    <t>Hessen/Rheinland-PfalszSaarland</t>
  </si>
  <si>
    <t>Berlin/Brandenburg</t>
  </si>
  <si>
    <t>bio</t>
  </si>
  <si>
    <t>Quelle: BLE (625), Datenzentrum</t>
  </si>
  <si>
    <t>Ziegen-, Schaf- und Büffelmilch</t>
  </si>
  <si>
    <t>Tonnen</t>
  </si>
  <si>
    <t>an deutsche milchwirtschaftliche Unternehmen</t>
  </si>
  <si>
    <t xml:space="preserve">Ziegen-, Schaf- und Büffelmilchanlieferung der deutschen Erzeuger </t>
  </si>
  <si>
    <t>Herstellung von ausgewählten,</t>
  </si>
  <si>
    <r>
      <t>ökologisch/biologisch</t>
    </r>
    <r>
      <rPr>
        <b/>
        <vertAlign val="superscript"/>
        <sz val="18"/>
        <rFont val="Times New Roman"/>
        <family val="1"/>
      </rPr>
      <t>1</t>
    </r>
    <r>
      <rPr>
        <b/>
        <sz val="18"/>
        <rFont val="Times New Roman"/>
        <family val="1"/>
      </rPr>
      <t xml:space="preserve"> erzeugten Milchprodukten nach Monaten</t>
    </r>
  </si>
  <si>
    <t>Stand: 11.07.24</t>
  </si>
  <si>
    <t>Tabellennummer: 0204050</t>
  </si>
  <si>
    <t>Monat/Zeitraum</t>
  </si>
  <si>
    <t>Jul</t>
  </si>
  <si>
    <t>Aug</t>
  </si>
  <si>
    <t>Sep</t>
  </si>
  <si>
    <t>Okt</t>
  </si>
  <si>
    <t>Nov</t>
  </si>
  <si>
    <t>Dez</t>
  </si>
  <si>
    <t>Jan - Mai</t>
  </si>
  <si>
    <t>Angaben in Tonnen</t>
  </si>
  <si>
    <t>Bio-Konsummilch</t>
  </si>
  <si>
    <t>Jahr 2023</t>
  </si>
  <si>
    <t>Jahr 2024</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</si>
  <si>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</si>
  <si>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</si>
  <si>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</si>
  <si>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</si>
  <si>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2023 die</t>
  </si>
  <si>
    <t xml:space="preserve">tatsächlichen Marktgegebenheiten möglicherweise nicht richtig wieder. </t>
  </si>
  <si>
    <r>
      <rPr>
        <vertAlign val="superscript"/>
        <sz val="9.5"/>
        <rFont val="Times New Roman"/>
        <family val="1"/>
      </rPr>
      <t>1</t>
    </r>
    <r>
      <rPr>
        <sz val="9.5"/>
        <rFont val="Times New Roman"/>
        <family val="1"/>
      </rPr>
      <t xml:space="preserve"> Erzeugung mindestens nach den Vorschriften der Verordnung (EG) Nr. 834/2007 (Öko-Verordnung).  </t>
    </r>
  </si>
  <si>
    <r>
      <rPr>
        <vertAlign val="superscript"/>
        <sz val="9"/>
        <rFont val="Times New Roman"/>
        <family val="1"/>
      </rPr>
      <t>3</t>
    </r>
    <r>
      <rPr>
        <sz val="9"/>
        <rFont val="Times New Roman"/>
        <family val="1"/>
      </rPr>
      <t xml:space="preserve"> Ohne Einkauf von Frischkäse, der in einer anderen Molkerei hergestellt wurde.</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</si>
  <si>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</si>
  <si>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1</t>
    </r>
    <r>
      <rPr>
        <sz val="9"/>
        <rFont val="Times New Roman"/>
        <family val="1"/>
      </rPr>
      <t xml:space="preserve"> Ohne Konsummilch in Gebinden größer als 2 kg.</t>
    </r>
  </si>
  <si>
    <t>Geg. Vorj. in %</t>
  </si>
  <si>
    <t>KÄSE (ohne Schmelzkäse und Schmelzkäsezubereitungen)</t>
  </si>
  <si>
    <t>KÄSE insgesamt</t>
  </si>
  <si>
    <t>Schmelzkäse und -zubereitungen</t>
  </si>
  <si>
    <t>Koch- und Molkenkäse</t>
  </si>
  <si>
    <r>
      <t>Frischkäse</t>
    </r>
    <r>
      <rPr>
        <b/>
        <vertAlign val="superscript"/>
        <sz val="10"/>
        <rFont val="Times New Roman"/>
        <family val="1"/>
      </rPr>
      <t>3</t>
    </r>
  </si>
  <si>
    <t>Pasta Filata Käse</t>
  </si>
  <si>
    <t>Weichkäse</t>
  </si>
  <si>
    <t>Halbfester Schnittkäse</t>
  </si>
  <si>
    <t>Schnittkäse</t>
  </si>
  <si>
    <t>Hartkäse</t>
  </si>
  <si>
    <t>Mischfette</t>
  </si>
  <si>
    <r>
      <t>Butter</t>
    </r>
    <r>
      <rPr>
        <b/>
        <vertAlign val="superscript"/>
        <sz val="10"/>
        <rFont val="Times New Roman"/>
        <family val="1"/>
      </rPr>
      <t>2</t>
    </r>
  </si>
  <si>
    <t>Sauermilchquarkerzeugnisse</t>
  </si>
  <si>
    <t>Molkenpulver</t>
  </si>
  <si>
    <r>
      <t>darunter:</t>
    </r>
    <r>
      <rPr>
        <b/>
        <sz val="10"/>
        <rFont val="Times New Roman"/>
        <family val="1"/>
      </rPr>
      <t xml:space="preserve"> Sonstige Milcherzeugnisse in Pulverform </t>
    </r>
    <r>
      <rPr>
        <sz val="10"/>
        <rFont val="Times New Roman"/>
        <family val="1"/>
      </rPr>
      <t>(mit und ohne Zusätze)</t>
    </r>
  </si>
  <si>
    <r>
      <t>darunter:</t>
    </r>
    <r>
      <rPr>
        <b/>
        <sz val="10"/>
        <rFont val="Times New Roman"/>
        <family val="1"/>
      </rPr>
      <t xml:space="preserve"> Buttermilchpulver</t>
    </r>
  </si>
  <si>
    <r>
      <t>darunter:</t>
    </r>
    <r>
      <rPr>
        <b/>
        <sz val="10"/>
        <rFont val="Times New Roman"/>
        <family val="1"/>
      </rPr>
      <t xml:space="preserve"> Magermilchpulver</t>
    </r>
  </si>
  <si>
    <r>
      <t>darunter:</t>
    </r>
    <r>
      <rPr>
        <b/>
        <sz val="10"/>
        <rFont val="Times New Roman"/>
        <family val="1"/>
      </rPr>
      <t xml:space="preserve"> Sahne-, Vollmilch- und teilentrahmtes Milchpulver</t>
    </r>
  </si>
  <si>
    <t>TROCKENMILCHERZEUGNISSE insgesamt</t>
  </si>
  <si>
    <t>Kondensmilcherzeugnisse</t>
  </si>
  <si>
    <t>Sahneerzeugnisse</t>
  </si>
  <si>
    <r>
      <t xml:space="preserve">davon aus: </t>
    </r>
    <r>
      <rPr>
        <b/>
        <sz val="10"/>
        <rFont val="Times New Roman"/>
        <family val="1"/>
      </rPr>
      <t>Sauermilch, Kefir, Joghurt und sonstigen Milchmischerzeugnissen</t>
    </r>
  </si>
  <si>
    <t>Milch- und Molkenmischerzeugnisse und -getränke insgesamt</t>
  </si>
  <si>
    <t>Joghurterzeugnisse</t>
  </si>
  <si>
    <t>Sauermilch- und Kefirerzeugnisse</t>
  </si>
  <si>
    <t>Sauermilchkäse</t>
  </si>
  <si>
    <t>Buttermilcherzeugnisse</t>
  </si>
  <si>
    <r>
      <t>Konsummilch</t>
    </r>
    <r>
      <rPr>
        <b/>
        <vertAlign val="superscript"/>
        <sz val="10"/>
        <rFont val="Times New Roman"/>
        <family val="1"/>
      </rPr>
      <t>1</t>
    </r>
    <r>
      <rPr>
        <b/>
        <sz val="10"/>
        <rFont val="Times New Roman"/>
        <family val="1"/>
      </rPr>
      <t xml:space="preserve"> </t>
    </r>
  </si>
  <si>
    <t>Tabellennummer: 0204090</t>
  </si>
  <si>
    <t xml:space="preserve"> geben die vorläufigen Daten für das Kalenderjahr 2023 die tatsächlichen Marktgegebenheiten möglicherweise nicht richtig wieder. </t>
  </si>
  <si>
    <t>Da nach Ablauf der Meldefrist noch nicht alle Meldungen der Wirtschaftsbeteiligten vollständig und korrekt vorliegen,</t>
  </si>
  <si>
    <t>Die veröffentlichten Werte beruhen auf den übermittelten Angaben der meldepflichtigen Betriebe an die BLE.</t>
  </si>
  <si>
    <t xml:space="preserve"> Herstellung von ausgewählten Milcherzeugnissen nach Monaten </t>
  </si>
  <si>
    <t>Anm.: Es werden nur Hart-, Schnitt-, Halbfester Schnitt-, Weich-, Frisch- und Pasta filata Käse abgebildet. Fett i. Tr.  = Fett in der Trockenmasse</t>
  </si>
  <si>
    <t>Rahm-/Doppelrahmstufe (=&gt; 50 % / 60 % Fett i. Tr.)</t>
  </si>
  <si>
    <t>Vollfettstufe (45 - 49,9 % Fett i. Tr.)</t>
  </si>
  <si>
    <t>Fettstufe (40 - 44,9 % Fett i. Tr.)</t>
  </si>
  <si>
    <t>Dreiviertelfettstufe (30 - 39,9 % Fett i. Tr.)</t>
  </si>
  <si>
    <t>Halbfettstufe (20 - 29,9 % Fett i. Tr.)</t>
  </si>
  <si>
    <t>Viertelfettstufe (10 - 19,9 % Fett i. Tr.)</t>
  </si>
  <si>
    <t>Magerstufe (0,1 - 9,9 % Fett i. Tr.)</t>
  </si>
  <si>
    <t>Zeitraum/Monat</t>
  </si>
  <si>
    <t>Die veröffentlichten Werte beruhen auf den  übermittelten Angaben der meldepflichtigen Betriebe an die BLE.</t>
  </si>
  <si>
    <t>Herstellung von Käse nach Fettstufen und Monaten</t>
  </si>
  <si>
    <t>Tabellennummer: 0401030</t>
  </si>
  <si>
    <t>D. A u ß e n h a n d e l</t>
  </si>
  <si>
    <t>Einfuhr von Gütern der Land- und Ernährungswirtschaft (vorläufige Ergebnisse)</t>
  </si>
  <si>
    <t>Wirt-</t>
  </si>
  <si>
    <t>schafts-</t>
  </si>
  <si>
    <t>bis</t>
  </si>
  <si>
    <t>Bestimmung</t>
  </si>
  <si>
    <t>1)</t>
  </si>
  <si>
    <t>2023 v</t>
  </si>
  <si>
    <t>2022   / 2023</t>
  </si>
  <si>
    <t>2023 / 2024</t>
  </si>
  <si>
    <t>Insgesamt in Mill. € 2)</t>
  </si>
  <si>
    <t>dar.: EU-27</t>
  </si>
  <si>
    <t>Ausgewählte Warengruppen in 1.000 t</t>
  </si>
  <si>
    <t>Weizenmehl</t>
  </si>
  <si>
    <t>Übrige Weizenerzeugnisse</t>
  </si>
  <si>
    <t>Weizen und Weizenerzeugnisse zusammen (in Getreidewert)</t>
  </si>
  <si>
    <t>Roggen und Roggenerzeugnisse zusammen (in Getreidewert)</t>
  </si>
  <si>
    <t>Mais</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</si>
  <si>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</si>
  <si>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</si>
  <si>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</si>
  <si>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</si>
  <si>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</si>
  <si>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</si>
  <si>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</si>
  <si>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</si>
  <si>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</si>
  <si>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</si>
  <si>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</si>
  <si>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</si>
  <si>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</si>
  <si>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</si>
  <si>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</si>
  <si>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</si>
  <si>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</si>
  <si>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</si>
  <si>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</si>
  <si>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</si>
  <si>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</si>
  <si>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</si>
  <si>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</si>
  <si>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</si>
  <si>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</si>
  <si>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</si>
  <si>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</si>
  <si>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</si>
  <si>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</si>
  <si>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</si>
  <si>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</si>
  <si>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</si>
  <si>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</si>
  <si>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</si>
  <si>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</si>
  <si>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</si>
  <si>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</si>
  <si>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</si>
  <si>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</si>
  <si>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</si>
  <si>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Tabellennummer: 0401060</t>
  </si>
  <si>
    <t>Ausfuhr von Gütern der Land- und Ernährungswirtschaft (vorläufige Ergebnisse)</t>
  </si>
  <si>
    <t>2022 / 2023</t>
  </si>
  <si>
    <t>Getreide und Getreideerzeugnisse zusammen (in Getreidewert)</t>
  </si>
  <si>
    <t>Frucht- und Gemüsesäfte</t>
  </si>
  <si>
    <t>Trockenmilcherzeugnisse (ohne Molke)</t>
  </si>
  <si>
    <t>Bier (in 1 000 hl)</t>
  </si>
  <si>
    <t>Euro-Referenzkurse des Europäischen Systems der Zentralbanken (ESZB)</t>
  </si>
  <si>
    <t>Tallenummer: 0304030</t>
  </si>
  <si>
    <t>ISO-Währungs-code</t>
  </si>
  <si>
    <t>Mrz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</si>
  <si>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</si>
  <si>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</si>
  <si>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</si>
  <si>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</si>
  <si>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</si>
  <si>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</si>
  <si>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</si>
  <si>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</si>
  <si>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</si>
  <si>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</si>
  <si>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</si>
  <si>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</si>
  <si>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</si>
  <si>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</si>
  <si>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</si>
  <si>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</si>
  <si>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</si>
  <si>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</si>
  <si>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</si>
  <si>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</si>
  <si>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 xml:space="preserve">Für die am Euro teilnehmenden Mitgliedstaaten der EU gelten ab 01.01.1999 (für Griechenland ab 01.01.2001, für Slowenien ab 01.01.2007, für Malta und Zypern ab 01.01.2008,  </t>
  </si>
  <si>
    <t>für Slowakei ab 01.01.2009, für Estland ab 01.01.2011, für Lettland ab 01.01.2014, für Litauen ab 01.01.2015) folgende feste Umrechnungskurse:</t>
  </si>
  <si>
    <t>Quelle: Deutsche Bundesbank, BMEL (723)</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</si>
  <si>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</si>
  <si>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</si>
  <si>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</si>
  <si>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</si>
  <si>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</si>
  <si>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</si>
  <si>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</si>
  <si>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</si>
  <si>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</si>
  <si>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</si>
  <si>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</si>
  <si>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</si>
  <si>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</si>
  <si>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</si>
  <si>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</si>
  <si>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</si>
  <si>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</si>
  <si>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</si>
  <si>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</si>
  <si>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</si>
  <si>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</si>
  <si>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</si>
  <si>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</si>
  <si>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</si>
  <si>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</si>
  <si>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</si>
  <si>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</si>
  <si>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</si>
  <si>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</si>
  <si>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</si>
  <si>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</si>
  <si>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</si>
  <si>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</si>
  <si>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</si>
  <si>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</si>
  <si>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</si>
  <si>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</si>
  <si>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r>
      <rPr>
        <b/>
        <sz val="20"/>
        <rFont val="BundesSans Office"/>
        <family val="2"/>
      </rPr>
      <t xml:space="preserve">A. </t>
    </r>
    <r>
      <rPr>
        <b/>
        <sz val="20"/>
        <color theme="1"/>
        <rFont val="BundesSans Office"/>
        <family val="2"/>
      </rPr>
      <t>Landwirtschaft</t>
    </r>
  </si>
  <si>
    <t>Betriebe nach Produktionsmerkmalen</t>
  </si>
  <si>
    <t>Vorläufige Herbstaussaatflächen für die Ernte 2024 (Nr. 014160)</t>
  </si>
  <si>
    <t>Tierärzte und Tierärztinnen nach Tierärztekammern (Nr. 0106490)</t>
  </si>
  <si>
    <t>Sozialwesen und Sozialpolitik</t>
  </si>
  <si>
    <t>Getreide- und Kartoffelernte 2023 nach Ländern (0112160)</t>
  </si>
  <si>
    <t>Brütereien, eingelegte Bruteier und geschlüpfte Küken (0117660)</t>
  </si>
  <si>
    <t>Viehhaltung und Veterinärwesen</t>
  </si>
  <si>
    <t>B. Ernährungswirtschaft</t>
  </si>
  <si>
    <t>Getreide, Hülsenfrüchte, Raps und Futtermittel</t>
  </si>
  <si>
    <t>Vieh und Fleisch</t>
  </si>
  <si>
    <t>Milch und Fette</t>
  </si>
  <si>
    <t>Herstellung und Absatz der Molkereien von Frischmilcherzeugnissen nach Sorten (Nr. 0204130)</t>
  </si>
  <si>
    <t>Index der Erzeugerpreise landwirtschaftlicher Produkte (Nr. 0301030)</t>
  </si>
  <si>
    <t>Gewerbliche Preise und Verbraucherpreise</t>
  </si>
  <si>
    <t>Teilindex für Erzeugnisse für Nahrungsmittel sowie für Beherberungs- und Gaststättendienstleistungen (Nr. 0302090)</t>
  </si>
  <si>
    <t>Verbraucherpreisindex für Deutschland (Nr. 0302130)</t>
  </si>
  <si>
    <t>Preisindizes im Baugewerbe (Nr. 0303030)</t>
  </si>
  <si>
    <t>D. Außenhandel</t>
  </si>
  <si>
    <t>E. Forst- und Holzwirtschaft</t>
  </si>
  <si>
    <t>Waldbrände und ihre Ursachen (Nr. 0502060)</t>
  </si>
  <si>
    <t>Preise</t>
  </si>
  <si>
    <t>Getreidekäufe der aufnehmenden Hand von der Landwirtschaft - vorläufig</t>
  </si>
  <si>
    <t>Tabellennummer: 0201060</t>
  </si>
  <si>
    <t>1. Monatlich meldende Betriebe</t>
  </si>
  <si>
    <t>Wirtschaftsjahr insgesamt</t>
  </si>
  <si>
    <t>Hartweizen (Durum)</t>
  </si>
  <si>
    <t>Übrige Gerste</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</si>
  <si>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</si>
  <si>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</si>
  <si>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</si>
  <si>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Tabellenummer: 0204340</t>
  </si>
  <si>
    <t>Marktpreise für inländisches Getreide</t>
  </si>
  <si>
    <r>
      <t>€ je 100 kg</t>
    </r>
    <r>
      <rPr>
        <b/>
        <vertAlign val="superscript"/>
        <sz val="8"/>
        <rFont val="Arial"/>
        <family val="2"/>
      </rPr>
      <t>1)</t>
    </r>
  </si>
  <si>
    <t xml:space="preserve"> April</t>
  </si>
  <si>
    <r>
      <t>WjD</t>
    </r>
    <r>
      <rPr>
        <b/>
        <vertAlign val="superscript"/>
        <sz val="6"/>
        <rFont val="Arial"/>
        <family val="2"/>
      </rPr>
      <t>2)</t>
    </r>
  </si>
  <si>
    <t>Brotweizen</t>
  </si>
  <si>
    <t>Brotroggen</t>
  </si>
  <si>
    <t>Futtergerste</t>
  </si>
  <si>
    <t>BMEL (723)</t>
  </si>
  <si>
    <r>
      <rPr>
        <b/>
        <sz val="12"/>
        <color theme="1"/>
        <rFont val="BundesSans Office"/>
        <family val="2"/>
      </rPr>
      <t xml:space="preserve">Herausgeber: </t>
    </r>
    <r>
      <rPr>
        <sz val="12"/>
        <color theme="1"/>
        <rFont val="BundesSans Office"/>
        <family val="2"/>
      </rPr>
      <t xml:space="preserve">Bundesministerium für Ernährung und Landwirtschaft (BMEL)
</t>
    </r>
    <r>
      <rPr>
        <b/>
        <sz val="12"/>
        <color theme="1"/>
        <rFont val="BundesSans Office"/>
        <family val="2"/>
      </rPr>
      <t>Redaktion:</t>
    </r>
    <r>
      <rPr>
        <sz val="12"/>
        <color theme="1"/>
        <rFont val="BundesSans Office"/>
        <family val="2"/>
      </rPr>
      <t xml:space="preserve"> Bundesinformationszentrum Landwirtschaft (BZL) in der Bundesanstalt für Landwirtschaft und Ernährung (BLE), 
Referat 624, Landwirtschaftliche Statistik
</t>
    </r>
    <r>
      <rPr>
        <b/>
        <sz val="12"/>
        <color theme="1"/>
        <rFont val="BundesSans Office"/>
        <family val="2"/>
      </rPr>
      <t>E-Mail: agrar@ble.de</t>
    </r>
    <r>
      <rPr>
        <sz val="12"/>
        <color theme="1"/>
        <rFont val="BundesSans Office"/>
        <family val="2"/>
      </rPr>
      <t xml:space="preserve">
</t>
    </r>
    <r>
      <rPr>
        <b/>
        <sz val="12"/>
        <color theme="1"/>
        <rFont val="BundesSans Office"/>
        <family val="2"/>
      </rPr>
      <t>Internet: www.bmel-statistik.de</t>
    </r>
    <r>
      <rPr>
        <sz val="12"/>
        <color theme="1"/>
        <rFont val="BundesSans Office"/>
        <family val="2"/>
      </rPr>
      <t xml:space="preserve">
Herstellung: Bundesinformationszentrum Landwirtschaft (BZL) in der Bundesanstalt für Landwirtschaft und Ernährung und
Bundesministerium für Ernährung und Landwirtschaft
ISSN 0433 – 7344
</t>
    </r>
  </si>
  <si>
    <t>Legehennenhaltung und Eiererzeugung (Nr. 0106430)</t>
  </si>
  <si>
    <t>Geflügelschlachtereien und geschlachtetes Geflügel (Nr. 0106460)</t>
  </si>
  <si>
    <t>Anzeigepflichtige Tierseuchen der Bundesrepublik Deutschland (Nr. 0117690)</t>
  </si>
  <si>
    <t>Durchschnittsgewichte der gewerblich geschlachteten Tiere (Nr. 0203190)</t>
  </si>
  <si>
    <t>Euro-Referenzkurse des Europäischen Systems der Zentralbanken (ESZB) (Nr. 0304030)</t>
  </si>
  <si>
    <t>Index der Erzeugerpreise der Produkte des Holzeinschlags aus den Staatsforsten (Nr. 0505030)</t>
  </si>
  <si>
    <t>Einfuhr von Gütern der Land- und Ernährungswirtschaft (Nr. 0401030)</t>
  </si>
  <si>
    <t>Ausfuhr von Gütern der Land- und Ernährungswirtschaft (Nr. 0401060)</t>
  </si>
  <si>
    <t>Teilindex für Erzeugnisse des Nahrungs- und Genussmittelgewerbes (Nr. 0302030)</t>
  </si>
  <si>
    <t>Preismesszahlen für verschiedene Energiearten (Nr. 0302060)</t>
  </si>
  <si>
    <t>Marktpreise für inländisches Getreide (Nr. 0301090)</t>
  </si>
  <si>
    <t>Preise für konventionell erzeugte Kuhmilch (Nr. 0301435)</t>
  </si>
  <si>
    <t>Preise für ökologisch/biologisch erzeugte Kuhmilch (Nr. 0301440)</t>
  </si>
  <si>
    <t>Preise für konventionell und ökologisch/biologisch erzeugte Kuhmilch (Nr. 0301445)</t>
  </si>
  <si>
    <t>Preise für konventionell und ökologisch/biologisch erzeugte Ziegen- und Schafmilch (Nr. 0301450)</t>
  </si>
  <si>
    <t>Marktpreise für Milcherzeugnisse (Nr. 0301460)</t>
  </si>
  <si>
    <t>Monatliche Rohmilchlieferung der deutschen Erzeuger an deutsche milchwirtschaftliche Unternehmen nach Kreisen (Nr. 0204035)</t>
  </si>
  <si>
    <t>Kuhmilchlieferung der Erzeuger an deutsche milchwirtschaftliche Unternehmen (Nr. 0204040 ()</t>
  </si>
  <si>
    <t>Ziegen- und Schafmilchanlieferung der deutsche Erzeuger an deutsche milchwirtschaftliche Unternehmen (Nr. 0204047)</t>
  </si>
  <si>
    <t>Herstellung von ausgewählten, ökologisch/biologisch erzeugten, Milchprodukten nach Monaten (Nr. 0204050)</t>
  </si>
  <si>
    <t>Herstellung von ausgewählten Milcherzeugnissen nach Monaten (Nr. 0204090)</t>
  </si>
  <si>
    <t>Herstellung von Käse nach Fettstufen und Monaten (Nr. 0204340)</t>
  </si>
  <si>
    <t>Schlachtungen von Tieren in- und ausländischer Herkunft (Nr. 0203160)</t>
  </si>
  <si>
    <t>Fleischanfall von geschlachteten Tieren in- und ausländischer Herkunft (Nr. 0203230)</t>
  </si>
  <si>
    <t>Zuckererzeugung, Zuckerabsatz und Zuckerbestände (Nr. 0202030)</t>
  </si>
  <si>
    <t>Zuckerabsatz der Zuckerfabriken und Handelsunternehmen (Nr. 0202060)</t>
  </si>
  <si>
    <t>Getreidekäufe der aufnehmenden Hand von der Landwirtschaft - vorläufig (Nr. 0201060)</t>
  </si>
  <si>
    <t>Bestände der Wirtschaft an Getreide und Getreideerzeugnissen - vorläufige Zahlen (Nr. 0201190)</t>
  </si>
  <si>
    <t>Marktbestände an Futtermitteln (Nr. 0201260)</t>
  </si>
  <si>
    <t>Getreidevermahlung und Mehlausbeute in Handelsmühlen (Nr. 0201330)</t>
  </si>
  <si>
    <t>Herstellung von Mehl in Handelsmühlen (Nr. 0201360)</t>
  </si>
  <si>
    <t>Herstellung von Malz (Nr. 0201490)</t>
  </si>
  <si>
    <t>Herstellung von Mischfutter (vorläufge Zahlen) (Nr. 0201530)</t>
  </si>
  <si>
    <t>Verarbeitung von Getreide zu Mischfutter (vorläufige Zahlen) (Nr. 0201560)</t>
  </si>
  <si>
    <t>Verarbeitung von Nicht-Getreide- und anderen Komponenten zu Mischfutter (vorläufige Zahlen) (Nr. 0201630)</t>
  </si>
  <si>
    <t>zurück zum Inhaltsverzeichnis</t>
  </si>
  <si>
    <t>Quelle: Referat 625</t>
  </si>
  <si>
    <t>Inhaltsverzeichnis!A1</t>
  </si>
  <si>
    <t>Zu beziehen vom Bundesinformationszentrum Landwirtschaft (BZL) in der Bundesanstalt für Landwirtschaft und Ernährung, Referat 625, 53168 Bonn</t>
  </si>
  <si>
    <t>Bundesanstalt für Landwirtschaft und Ernährung, Referat  624, 53168 Bonn</t>
  </si>
  <si>
    <t>2023/    2024</t>
  </si>
  <si>
    <t>Zurück zum Inhatsverzeichnis</t>
  </si>
  <si>
    <t>Zurück zum Inhaltverzeichnis</t>
  </si>
  <si>
    <t>± %
geg. Vorj.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</si>
</sst>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3">
    <numFmt numFmtId="164" formatCode="\ ?\ ??0;\ \-\ ?\ ??0;\ \ \ \ \ \ \ \ @"/>
    <numFmt numFmtId="165" formatCode="?\ ???\ ??0;\-\ ?\ ???\ ??0;\ \ \ \ \ \ \ \ \ \ @"/>
    <numFmt numFmtId="166" formatCode="0.0"/>
    <numFmt numFmtId="167" formatCode="\ ?\ ??0.0;\ \-\ ?\ ??0.0;\ \ \ \ \ \ \ \ @"/>
    <numFmt numFmtId="168" formatCode="???\ ??0;\-\ ???\ ??0;\ \ \ \ \ \ \ \ @"/>
    <numFmt numFmtId="169" formatCode="???\ ??0;\-\ ???\ ??0;\ \ \ \ \ \ \ \ \ \ @"/>
    <numFmt numFmtId="170" formatCode="General_)"/>
    <numFmt numFmtId="171" formatCode="???\ ??0;\-\ ???\ ??0;\ \ \ \ \ \ \ \ \ \ \ @"/>
    <numFmt numFmtId="172" formatCode="0.00\ \ "/>
    <numFmt numFmtId="173" formatCode="#\ ###\ ##0_)"/>
    <numFmt numFmtId="174" formatCode="?\ ??0.0"/>
    <numFmt numFmtId="175" formatCode="??0.0"/>
    <numFmt numFmtId="176" formatCode="0.000"/>
    <numFmt numFmtId="177" formatCode="_-* #,##0.00\ _€_-;\-* #,##0.00\ _€_-;_-* &quot;-&quot;??\ _€_-;_-@_-"/>
    <numFmt numFmtId="178" formatCode="#\ ###\ ###.0"/>
    <numFmt numFmtId="179" formatCode="?\ ??0.0;\-\ ?\ ??0.0;\ \ \ \ \ \ \ @"/>
    <numFmt numFmtId="180" formatCode="\ \ \ @"/>
    <numFmt numFmtId="181" formatCode="\ \ \ \ \ \ \ \ \ @"/>
    <numFmt numFmtId="182" formatCode="\ \ \+* 0.0\ \ ;\ \ \-* 0.0\ \ "/>
    <numFmt numFmtId="183" formatCode="mmmm\ "/>
    <numFmt numFmtId="184" formatCode="#,##0.0_€"/>
    <numFmt numFmtId="185" formatCode="\+\ ??0.0;\ \-\ ??0.0;\ \±\ ??0.0"/>
    <numFmt numFmtId="186" formatCode="#,##0.0\ _€"/>
    <numFmt numFmtId="188" formatCode="#\ ##0.0_)"/>
    <numFmt numFmtId="189" formatCode="\ \ \ \ \+* 0.0\ \ ;\ \ \ \ \-* 0.0\ \ "/>
    <numFmt numFmtId="190" formatCode="#\ ##0.000,\ \ "/>
    <numFmt numFmtId="191" formatCode="#,##0_)"/>
    <numFmt numFmtId="192" formatCode="#\ ##0.0,__"/>
    <numFmt numFmtId="193" formatCode="#\ ###0_)_)_)"/>
    <numFmt numFmtId="194" formatCode="mmmm"/>
    <numFmt numFmtId="195" formatCode="#\ ###0.0_)_)_)"/>
    <numFmt numFmtId="196" formatCode="#\ ##0.0,\ \ \ \ \ \ \ \ \ "/>
    <numFmt numFmtId="197" formatCode="#,##0.0_€\ \ "/>
    <numFmt numFmtId="198" formatCode="#,##0.0_€\ "/>
    <numFmt numFmtId="199" formatCode="#\ ##0.0,\ \ \ \ "/>
    <numFmt numFmtId="200" formatCode="?0.00;\-\ ?0.00;\ @"/>
    <numFmt numFmtId="201" formatCode="\ @"/>
    <numFmt numFmtId="202" formatCode="0\ \ "/>
    <numFmt numFmtId="203" formatCode="0.0_)"/>
    <numFmt numFmtId="204" formatCode="\+\ ?0.0;[Red]\-\ ?0.0;\±\ ?0.0;@__"/>
    <numFmt numFmtId="205" formatCode="??0.00"/>
    <numFmt numFmtId="206" formatCode="#\ ##0_]\ \ \ "/>
    <numFmt numFmtId="207" formatCode="0.0_)\ "/>
    <numFmt numFmtId="208" formatCode="\+\ ?0.0__;\-\ ?0.0__;\±\ ?0.0__;@____"/>
    <numFmt numFmtId="209" formatCode="0.00_)\ "/>
    <numFmt numFmtId="210" formatCode="\ General"/>
    <numFmt numFmtId="211" formatCode="\ \+* 0.0_];[Red]\ \-* 0.0_]"/>
    <numFmt numFmtId="212" formatCode="0.00_]\ \ \ "/>
    <numFmt numFmtId="213" formatCode="\ \+* 0.0_]\ ;[Red]\ \-* 0.0_]\ "/>
    <numFmt numFmtId="214" formatCode="#\ ##0_)_)_)_)"/>
    <numFmt numFmtId="215" formatCode="#\ ##0_)_)"/>
    <numFmt numFmtId="216" formatCode="#\ ##0.0_)_)"/>
    <numFmt numFmtId="217" formatCode="\+\ ??0.0;\-\ ??0.0;\±\ ??0.0"/>
    <numFmt numFmtId="218" formatCode="?\ ??0"/>
    <numFmt numFmtId="219" formatCode="\+\ ??0;\-\ ??0;\±\ ??0"/>
    <numFmt numFmtId="220" formatCode="#\ ##0\ \ ;\-\ #\ ##0\ \ ;\ &quot;-&quot;\ \ ;"/>
    <numFmt numFmtId="221" formatCode="#\ ##0\ ;\-\ #\ ##0\ ;\ &quot;-&quot;\ ;"/>
    <numFmt numFmtId="222" formatCode="\.\ \ \ \ \ \ "/>
    <numFmt numFmtId="223" formatCode="#,##0_);\(#,##0\)"/>
    <numFmt numFmtId="224" formatCode="#\ ##0\ \ ;\-\ #\ ##0\ \ ;\ &quot;.&quot;\ \ ;"/>
    <numFmt numFmtId="225" formatCode="dd/mm/yy_)"/>
    <numFmt numFmtId="226" formatCode="_-* #,##0.00\ &quot;DM&quot;_-;\-* #,##0.00\ &quot;DM&quot;_-;_-* &quot;-&quot;??\ &quot;DM&quot;_-;_-@_-"/>
    <numFmt numFmtId="227" formatCode="??\ ??0.0;\-\ ??\ ??0.0;\ \ \ \ \ \ \ \ \ @"/>
    <numFmt numFmtId="228" formatCode="??\ ??0.0,;\-\ ??\ ??0.0,;\ \ \ \ \ \ \ \ \ @"/>
    <numFmt numFmtId="229" formatCode="0.0_ ;\-0.0\ "/>
    <numFmt numFmtId="230" formatCode="??\ ??\(0.0\);\-\ ??\ ??\(0.0\);\ \ \ \ \ \ \ \ \ @"/>
    <numFmt numFmtId="231" formatCode="??0.0;\-\ ??0.0;\ \ \ \ @"/>
    <numFmt numFmtId="232" formatCode="??\ ??0.0\ ;\-\ ??\ ??0.0;\ \ \ \ \ \ \ \ \ \ @\ "/>
    <numFmt numFmtId="233" formatCode="??\ ??0.0\ ;\-\ ??\ ??0.0;\ \ \ \ \ \ \ \ \ @\ "/>
    <numFmt numFmtId="234" formatCode="d/\ mmmm\ yyyy"/>
    <numFmt numFmtId="235" formatCode="\+\ ?0.0;\-\ ?0.0;\±\ ?0.0;\ \ \ @"/>
    <numFmt numFmtId="236" formatCode="0.0_____)"/>
    <numFmt numFmtId="237" formatCode="\ \ @"/>
    <numFmt numFmtId="238" formatCode="#\ ##0"/>
    <numFmt numFmtId="239" formatCode="\+0.0;[Red]\-0.0"/>
    <numFmt numFmtId="240" formatCode="0.00_)"/>
    <numFmt numFmtId="241" formatCode="\+* 0.0_);[Red]\-* 0.0_)"/>
    <numFmt numFmtId="242" formatCode="00000"/>
    <numFmt numFmtId="243" formatCode="??\ ???\ ??0"/>
    <numFmt numFmtId="244" formatCode="\ ?\ ???\ ???\ ??0"/>
    <numFmt numFmtId="245" formatCode="?\ ???\ 000"/>
    <numFmt numFmtId="246" formatCode="?\ ??0\ 000"/>
    <numFmt numFmtId="247" formatCode="\ \ \+\ ?0.0;\ \ \ \-\ ?0.0;\ \ \±\ ?0.0"/>
    <numFmt numFmtId="248" formatCode="#\ ##0_)"/>
    <numFmt numFmtId="249" formatCode="#,##0.0"/>
    <numFmt numFmtId="250" formatCode="0.0%"/>
    <numFmt numFmtId="251" formatCode="??\ ??0.0"/>
    <numFmt numFmtId="252" formatCode="mmm"/>
    <numFmt numFmtId="253" formatCode="###\ ###\ ##0"/>
    <numFmt numFmtId="254" formatCode="[Blue]\+0.0_);[Red]\-0.0_)"/>
    <numFmt numFmtId="255" formatCode="#\ ###\ ##0"/>
    <numFmt numFmtId="256" formatCode="\+0.0_);\-0.0_)"/>
    <numFmt numFmtId="257" formatCode="#,##0_ ;\-#,##0\ "/>
    <numFmt numFmtId="258" formatCode="#,##0;\(#,##0\)"/>
    <numFmt numFmtId="259" formatCode="#,##0.0_);\(#,##0.0\)"/>
    <numFmt numFmtId="260" formatCode="0.0000_);\-\ 0.0000_);@_____)"/>
    <numFmt numFmtId="261" formatCode="0.00000_);\-\ 0.00000_);@_____)"/>
    <numFmt numFmtId="262" formatCode="??0.00_);\-\ ??0.00_);@_____)"/>
    <numFmt numFmtId="263" formatCode="?0.000_);\-\ ?0.000_);@_____)"/>
    <numFmt numFmtId="264" formatCode="0.000000"/>
    <numFmt numFmtId="265" formatCode="?\ ??0.0;\-\ ?\ ??0.0;\ \ \ \ \ \ @"/>
    <numFmt numFmtId="266" formatCode="??\ ??0;\-\ ??\ ??0;\ \ \ \ \ \ \ @"/>
    <numFmt numFmtId="267" formatCode="0.000_ ;\-0.000\ "/>
  </numFmts>
  <fonts count="164">
    <font>
      <sz val="11"/>
      <color theme="1"/>
      <name val="Calibri"/>
      <family val="2"/>
      <scheme val="minor"/>
    </font>
    <font>
      <sz val="10"/>
      <name val="Arial"/>
      <family val="2"/>
    </font>
    <font>
      <u/>
      <sz val="11"/>
      <color theme="10"/>
      <name val="Calibri"/>
      <family val="2"/>
      <scheme val="minor"/>
    </font>
    <font>
      <b/>
      <sz val="10"/>
      <name val="BundesSans Office"/>
      <family val="2"/>
    </font>
    <font>
      <sz val="10"/>
      <name val="BundesSans Office"/>
      <family val="2"/>
    </font>
    <font>
      <sz val="8"/>
      <name val="BundesSans Office"/>
      <family val="2"/>
    </font>
    <font>
      <sz val="6"/>
      <name val="BundesSans Office"/>
      <family val="2"/>
    </font>
    <font>
      <u/>
      <sz val="6"/>
      <color theme="10"/>
      <name val="BundesSans Office"/>
      <family val="2"/>
    </font>
    <font>
      <b/>
      <vertAlign val="superscript"/>
      <sz val="10"/>
      <name val="BundesSans Office"/>
      <family val="2"/>
    </font>
    <font>
      <i/>
      <sz val="10"/>
      <name val="BundesSans Office"/>
      <family val="2"/>
    </font>
    <font>
      <sz val="10"/>
      <color theme="0"/>
      <name val="BundesSans Office"/>
      <family val="2"/>
    </font>
    <font>
      <b/>
      <vertAlign val="superscript"/>
      <sz val="10"/>
      <color theme="0"/>
      <name val="BundesSans Office"/>
      <family val="2"/>
    </font>
    <font>
      <b/>
      <sz val="16"/>
      <name val="BundesSans Office"/>
      <family val="2"/>
    </font>
    <font>
      <sz val="11"/>
      <name val="BundesSans Office"/>
      <family val="2"/>
    </font>
    <font>
      <sz val="12"/>
      <name val="BundesSans Office"/>
      <family val="2"/>
    </font>
    <font>
      <sz val="8"/>
      <color rgb="FF000000"/>
      <name val="BundesSans Office"/>
      <family val="2"/>
    </font>
    <font>
      <vertAlign val="superscript"/>
      <sz val="10"/>
      <name val="BundesSans Office"/>
      <family val="2"/>
    </font>
    <font>
      <vertAlign val="superscript"/>
      <sz val="10"/>
      <color theme="0"/>
      <name val="BundesSans Office"/>
      <family val="2"/>
    </font>
    <font>
      <sz val="10"/>
      <name val="Univers (WN)"/>
    </font>
    <font>
      <b/>
      <sz val="12"/>
      <name val="BundesSans Office"/>
      <family val="2"/>
    </font>
    <font>
      <vertAlign val="superscript"/>
      <sz val="12"/>
      <name val="BundesSans Office"/>
      <family val="2"/>
    </font>
    <font>
      <sz val="7"/>
      <name val="BundesSans Office"/>
      <family val="2"/>
    </font>
    <font>
      <vertAlign val="superscript"/>
      <sz val="8"/>
      <name val="BundesSans Office"/>
      <family val="2"/>
    </font>
    <font>
      <sz val="8"/>
      <color theme="0"/>
      <name val="BundesSans Office"/>
      <family val="2"/>
    </font>
    <font>
      <vertAlign val="superscript"/>
      <sz val="8"/>
      <color theme="0"/>
      <name val="BundesSans Office"/>
      <family val="2"/>
    </font>
    <font>
      <sz val="10"/>
      <name val="Arial"/>
      <family val="2"/>
    </font>
    <font>
      <sz val="8"/>
      <name val="Arial"/>
      <family val="2"/>
    </font>
    <font>
      <sz val="8"/>
      <name val="Times New Roman"/>
      <family val="1"/>
    </font>
    <font>
      <b/>
      <sz val="8"/>
      <name val="Times New Roman"/>
      <family val="1"/>
    </font>
    <font>
      <sz val="10"/>
      <name val="Times New Roman"/>
      <family val="1"/>
    </font>
    <font>
      <sz val="6"/>
      <name val="Arial"/>
      <family val="2"/>
    </font>
    <font>
      <b/>
      <sz val="10"/>
      <name val="Arial"/>
      <family val="2"/>
    </font>
    <font>
      <b/>
      <vertAlign val="superscript"/>
      <sz val="6"/>
      <name val="Arial"/>
      <family val="2"/>
    </font>
    <font>
      <b/>
      <sz val="8"/>
      <name val="Arial"/>
      <family val="2"/>
    </font>
    <font>
      <sz val="7"/>
      <name val="Arial"/>
      <family val="2"/>
    </font>
    <font>
      <sz val="6"/>
      <name val="Times New Roman"/>
      <family val="1"/>
    </font>
    <font>
      <i/>
      <sz val="6"/>
      <name val="Arial"/>
      <family val="2"/>
    </font>
    <font>
      <b/>
      <sz val="6"/>
      <name val="Arial"/>
      <family val="2"/>
    </font>
    <font>
      <b/>
      <i/>
      <sz val="6"/>
      <name val="Arial"/>
      <family val="2"/>
    </font>
    <font>
      <vertAlign val="superscript"/>
      <sz val="6"/>
      <name val="Arial"/>
      <family val="2"/>
    </font>
    <font>
      <u/>
      <sz val="6"/>
      <color theme="10"/>
      <name val="Arial"/>
      <family val="2"/>
    </font>
    <font>
      <b/>
      <i/>
      <sz val="8"/>
      <name val="BundesSans Office"/>
      <family val="2"/>
    </font>
    <font>
      <b/>
      <sz val="8"/>
      <name val="BundesSans Office"/>
      <family val="2"/>
    </font>
    <font>
      <b/>
      <i/>
      <sz val="10"/>
      <name val="BundesSans Office"/>
      <family val="2"/>
    </font>
    <font>
      <i/>
      <sz val="8"/>
      <name val="BundesSans Office"/>
      <family val="2"/>
    </font>
    <font>
      <b/>
      <sz val="9"/>
      <name val="BundesSans Office"/>
      <family val="2"/>
    </font>
    <font>
      <b/>
      <sz val="14"/>
      <name val="BundesSans Office"/>
      <family val="2"/>
    </font>
    <font>
      <b/>
      <vertAlign val="superscript"/>
      <sz val="8"/>
      <name val="BundesSans Office"/>
      <family val="2"/>
    </font>
    <font>
      <b/>
      <sz val="6"/>
      <name val="BundesSans Office"/>
      <family val="2"/>
    </font>
    <font>
      <sz val="9"/>
      <name val="Arial"/>
      <family val="2"/>
    </font>
    <font>
      <b/>
      <sz val="7"/>
      <name val="Arial"/>
      <family val="2"/>
    </font>
    <font>
      <b/>
      <i/>
      <sz val="7"/>
      <name val="Arial"/>
      <family val="2"/>
    </font>
    <font>
      <b/>
      <vertAlign val="superscript"/>
      <sz val="7"/>
      <name val="Arial"/>
      <family val="2"/>
    </font>
    <font>
      <b/>
      <vertAlign val="superscript"/>
      <sz val="8"/>
      <name val="Arial"/>
      <family val="2"/>
    </font>
    <font>
      <b/>
      <sz val="9"/>
      <name val="Arial"/>
      <family val="2"/>
    </font>
    <font>
      <sz val="12"/>
      <name val="Arial"/>
      <family val="2"/>
    </font>
    <font>
      <sz val="7"/>
      <color rgb="FF000000"/>
      <name val="Arial"/>
      <family val="2"/>
    </font>
    <font>
      <i/>
      <sz val="10"/>
      <name val="Arial"/>
      <family val="2"/>
    </font>
    <font>
      <sz val="10"/>
      <color theme="1"/>
      <name val="Calibri"/>
      <family val="2"/>
      <scheme val="minor"/>
    </font>
    <font>
      <i/>
      <sz val="8"/>
      <color theme="1"/>
      <name val="Arial"/>
      <family val="2"/>
    </font>
    <font>
      <sz val="7"/>
      <color theme="1"/>
      <name val="Arial"/>
      <family val="2"/>
    </font>
    <font>
      <u/>
      <sz val="6"/>
      <color theme="10"/>
      <name val="Calibri"/>
      <family val="2"/>
      <scheme val="minor"/>
    </font>
    <font>
      <sz val="5"/>
      <name val="Arial"/>
      <family val="2"/>
    </font>
    <font>
      <b/>
      <vertAlign val="superscript"/>
      <sz val="10"/>
      <name val="Arial"/>
      <family val="2"/>
    </font>
    <font>
      <sz val="7"/>
      <name val="MS Sans Serif"/>
    </font>
    <font>
      <b/>
      <sz val="12"/>
      <name val="Arial"/>
      <family val="2"/>
    </font>
    <font>
      <b/>
      <u/>
      <sz val="12"/>
      <name val="Arial"/>
      <family val="2"/>
    </font>
    <font>
      <vertAlign val="superscript"/>
      <sz val="8"/>
      <name val="Arial"/>
      <family val="2"/>
    </font>
    <font>
      <sz val="8"/>
      <color indexed="13"/>
      <name val="Arial"/>
      <family val="2"/>
    </font>
    <font>
      <i/>
      <sz val="7"/>
      <name val="MS Sans Serif"/>
      <family val="2"/>
    </font>
    <font>
      <sz val="5"/>
      <name val="MS Sans Serif"/>
      <family val="2"/>
    </font>
    <font>
      <sz val="6"/>
      <name val="MS Sans Serif"/>
      <family val="2"/>
    </font>
    <font>
      <b/>
      <sz val="10"/>
      <name val="Univers (WN)"/>
    </font>
    <font>
      <b/>
      <sz val="9"/>
      <color indexed="81"/>
      <name val="Segoe UI"/>
      <family val="2"/>
    </font>
    <font>
      <sz val="9"/>
      <color indexed="81"/>
      <name val="Segoe UI"/>
      <family val="2"/>
    </font>
    <font>
      <b/>
      <sz val="11"/>
      <name val="BundesSans Office"/>
      <family val="2"/>
    </font>
    <font>
      <sz val="8"/>
      <color rgb="FFFF0000"/>
      <name val="BundesSans Office"/>
      <family val="2"/>
    </font>
    <font>
      <sz val="11"/>
      <color rgb="FFFF0000"/>
      <name val="BundesSans Office"/>
      <family val="2"/>
    </font>
    <font>
      <sz val="6"/>
      <color rgb="FF000000"/>
      <name val="Arial"/>
      <family val="2"/>
    </font>
    <font>
      <b/>
      <i/>
      <sz val="10"/>
      <name val="Arial"/>
      <family val="2"/>
    </font>
    <font>
      <i/>
      <sz val="8"/>
      <name val="Arial"/>
      <family val="2"/>
    </font>
    <font>
      <i/>
      <sz val="8"/>
      <color rgb="FF000000"/>
      <name val="Arial"/>
      <family val="2"/>
    </font>
    <font>
      <b/>
      <sz val="14"/>
      <name val="Arial"/>
      <family val="2"/>
    </font>
    <font>
      <b/>
      <sz val="8"/>
      <color indexed="10"/>
      <name val="Arial"/>
      <family val="2"/>
    </font>
    <font>
      <sz val="8"/>
      <color indexed="10"/>
      <name val="Arial"/>
      <family val="2"/>
    </font>
    <font>
      <vertAlign val="superscript"/>
      <sz val="7"/>
      <name val="Arial"/>
      <family val="2"/>
    </font>
    <font>
      <sz val="6.5"/>
      <name val="Arial"/>
      <family val="2"/>
    </font>
    <font>
      <sz val="11"/>
      <color indexed="8"/>
      <name val="Arial"/>
      <family val="2"/>
    </font>
    <font>
      <b/>
      <sz val="10"/>
      <color indexed="8"/>
      <name val="Arial"/>
      <family val="2"/>
    </font>
    <font>
      <b/>
      <sz val="8"/>
      <color indexed="8"/>
      <name val="Arial"/>
      <family val="2"/>
    </font>
    <font>
      <sz val="6"/>
      <color indexed="8"/>
      <name val="Arial"/>
      <family val="2"/>
    </font>
    <font>
      <b/>
      <sz val="6"/>
      <color indexed="8"/>
      <name val="Arial"/>
      <family val="2"/>
    </font>
    <font>
      <sz val="9"/>
      <color indexed="10"/>
      <name val="MS Sans Serif"/>
      <family val="2"/>
    </font>
    <font>
      <b/>
      <sz val="9"/>
      <color indexed="10"/>
      <name val="MS Sans Serif"/>
      <family val="2"/>
    </font>
    <font>
      <sz val="8"/>
      <color indexed="10"/>
      <name val="MS Sans Serif"/>
      <family val="2"/>
    </font>
    <font>
      <b/>
      <sz val="8"/>
      <name val="MS Sans Serif"/>
    </font>
    <font>
      <sz val="10"/>
      <color indexed="8"/>
      <name val="Arial"/>
      <family val="2"/>
    </font>
    <font>
      <sz val="8"/>
      <color indexed="8"/>
      <name val="Arial"/>
      <family val="2"/>
    </font>
    <font>
      <sz val="8"/>
      <color indexed="8"/>
      <name val="Univers (WN)"/>
    </font>
    <font>
      <vertAlign val="superscript"/>
      <sz val="8"/>
      <color indexed="8"/>
      <name val="Arial"/>
      <family val="2"/>
    </font>
    <font>
      <vertAlign val="superscript"/>
      <sz val="6"/>
      <color indexed="8"/>
      <name val="Arial"/>
      <family val="2"/>
    </font>
    <font>
      <sz val="12"/>
      <color indexed="8"/>
      <name val="Univers (WN)"/>
    </font>
    <font>
      <sz val="9"/>
      <color indexed="8"/>
      <name val="Arial"/>
      <family val="2"/>
    </font>
    <font>
      <u/>
      <sz val="10"/>
      <color indexed="12"/>
      <name val="Arial"/>
      <family val="2"/>
    </font>
    <font>
      <u/>
      <sz val="7"/>
      <color indexed="12"/>
      <name val="MS Sans Serif"/>
      <family val="2"/>
    </font>
    <font>
      <u/>
      <sz val="7"/>
      <color indexed="12"/>
      <name val="Arial"/>
      <family val="2"/>
    </font>
    <font>
      <u/>
      <sz val="6"/>
      <name val="Arial"/>
      <family val="2"/>
    </font>
    <font>
      <b/>
      <vertAlign val="superscript"/>
      <sz val="16"/>
      <name val="BundesSans Office"/>
      <family val="2"/>
    </font>
    <font>
      <b/>
      <sz val="11"/>
      <color theme="1"/>
      <name val="Calibri"/>
      <family val="2"/>
      <scheme val="minor"/>
    </font>
    <font>
      <b/>
      <sz val="48"/>
      <color theme="1"/>
      <name val="BundesSans Office"/>
      <family val="2"/>
    </font>
    <font>
      <sz val="11"/>
      <color theme="1"/>
      <name val="BundesSans Office"/>
      <family val="2"/>
    </font>
    <font>
      <b/>
      <sz val="48"/>
      <color theme="0"/>
      <name val="BundesSans Office"/>
      <family val="2"/>
    </font>
    <font>
      <b/>
      <sz val="18"/>
      <color theme="1"/>
      <name val="BundesSans Office"/>
      <family val="2"/>
    </font>
    <font>
      <b/>
      <sz val="12"/>
      <color theme="1"/>
      <name val="BundesSans Office"/>
      <family val="2"/>
    </font>
    <font>
      <sz val="12"/>
      <color theme="1"/>
      <name val="BundesSans Office"/>
      <family val="2"/>
    </font>
    <font>
      <b/>
      <sz val="16"/>
      <color theme="1"/>
      <name val="BundesSans Office"/>
      <family val="2"/>
    </font>
    <font>
      <u/>
      <sz val="11"/>
      <color theme="10"/>
      <name val="BundesSans Office"/>
      <family val="2"/>
    </font>
    <font>
      <sz val="10"/>
      <color theme="1"/>
      <name val="BundesSans Office"/>
      <family val="2"/>
    </font>
    <font>
      <b/>
      <sz val="14"/>
      <color theme="1"/>
      <name val="BundesSans Office"/>
      <family val="2"/>
    </font>
    <font>
      <u/>
      <sz val="10"/>
      <color theme="10"/>
      <name val="BundesSans Office"/>
      <family val="2"/>
    </font>
    <font>
      <b/>
      <sz val="11"/>
      <color theme="1"/>
      <name val="BundesSans Office"/>
      <family val="2"/>
    </font>
    <font>
      <u/>
      <sz val="10"/>
      <color theme="10"/>
      <name val="Arial"/>
      <family val="2"/>
    </font>
    <font>
      <sz val="8"/>
      <name val="Calibri"/>
      <family val="2"/>
      <scheme val="minor"/>
    </font>
    <font>
      <sz val="9"/>
      <color theme="1"/>
      <name val="Calibri"/>
      <family val="2"/>
      <scheme val="minor"/>
    </font>
    <font>
      <sz val="10"/>
      <color theme="8" tint="0.39997558519241921"/>
      <name val="Arial"/>
      <family val="2"/>
    </font>
    <font>
      <sz val="11"/>
      <color theme="1"/>
      <name val="Arial"/>
      <family val="2"/>
    </font>
    <font>
      <sz val="6"/>
      <color rgb="FFFF0000"/>
      <name val="Arial"/>
      <family val="2"/>
    </font>
    <font>
      <u/>
      <sz val="8"/>
      <name val="Arial"/>
      <family val="2"/>
    </font>
    <font>
      <sz val="8"/>
      <color rgb="FF00B050"/>
      <name val="Arial"/>
      <family val="2"/>
    </font>
    <font>
      <b/>
      <sz val="6"/>
      <name val="Times New Roman"/>
      <family val="1"/>
    </font>
    <font>
      <sz val="11"/>
      <name val="Times New Roman"/>
      <family val="1"/>
    </font>
    <font>
      <sz val="11"/>
      <name val="Univers (WN)"/>
    </font>
    <font>
      <b/>
      <sz val="10"/>
      <name val="Times New Roman"/>
      <family val="1"/>
    </font>
    <font>
      <b/>
      <sz val="18"/>
      <name val="Times New Roman"/>
      <family val="1"/>
    </font>
    <font>
      <b/>
      <vertAlign val="superscript"/>
      <sz val="18"/>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i/>
      <sz val="9"/>
      <name val="Times New Roman"/>
      <family val="1"/>
    </font>
    <font>
      <vertAlign val="superscript"/>
      <sz val="9"/>
      <name val="Times New Roman"/>
      <family val="1"/>
    </font>
    <font>
      <b/>
      <vertAlign val="superscript"/>
      <sz val="10"/>
      <name val="Times New Roman"/>
      <family val="1"/>
    </font>
    <font>
      <b/>
      <sz val="14"/>
      <name val="Times New Roman"/>
      <family val="1"/>
    </font>
    <font>
      <sz val="10"/>
      <color rgb="FF000000"/>
      <name val="Arial"/>
      <family val="2"/>
    </font>
    <font>
      <b/>
      <sz val="18"/>
      <color rgb="FF444649"/>
      <name val="Arial"/>
      <family val="2"/>
    </font>
    <font>
      <b/>
      <sz val="10"/>
      <color rgb="FF444649"/>
      <name val="Arial"/>
      <family val="2"/>
    </font>
    <font>
      <sz val="6"/>
      <color rgb="FF444649"/>
      <name val="Arial"/>
      <family val="2"/>
    </font>
    <font>
      <sz val="4"/>
      <color rgb="FF444649"/>
      <name val="Arial"/>
      <family val="2"/>
    </font>
    <font>
      <b/>
      <sz val="8"/>
      <color rgb="FF444649"/>
      <name val="Arial"/>
      <family val="2"/>
    </font>
    <font>
      <sz val="8"/>
      <color rgb="FF4A4A4A"/>
      <name val="Arial"/>
      <family val="2"/>
    </font>
    <font>
      <sz val="7"/>
      <color rgb="FF444649"/>
      <name val="Arial"/>
      <family val="2"/>
    </font>
    <font>
      <b/>
      <sz val="20"/>
      <color theme="1"/>
      <name val="BundesSans Office"/>
      <family val="2"/>
    </font>
    <font>
      <b/>
      <sz val="20"/>
      <name val="BundesSans Office"/>
      <family val="2"/>
    </font>
    <font>
      <sz val="10"/>
      <name val="Arial"/>
    </font>
    <font>
      <sz val="8"/>
      <color indexed="10"/>
      <name val="BundesSans Office"/>
      <family val="2"/>
    </font>
    <font>
      <sz val="16"/>
      <color theme="1"/>
      <name val="BundesSans Office"/>
      <family val="2"/>
    </font>
    <font>
      <sz val="9"/>
      <color indexed="81"/>
      <name val="Arial"/>
      <family val="2"/>
    </font>
    <font>
      <sz val="8"/>
      <color theme="8" tint="0.39997558519241921"/>
      <name val="Arial"/>
      <family val="2"/>
    </font>
    <font>
      <sz val="6"/>
      <color theme="1"/>
      <name val="Arial"/>
      <family val="2"/>
    </font>
    <font>
      <sz val="10"/>
      <name val="BundesSans Regular"/>
      <family val="2"/>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5" tint="0.39994506668294322"/>
        <bgColor indexed="64"/>
      </patternFill>
    </fill>
    <fill>
      <patternFill patternType="solid">
        <fgColor theme="9" tint="0.79998168889431442"/>
        <bgColor indexed="64"/>
      </patternFill>
    </fill>
    <fill>
      <patternFill patternType="solid">
        <fgColor theme="9" tint="0.39994506668294322"/>
        <bgColor indexed="64"/>
      </patternFill>
    </fill>
    <fill>
      <patternFill patternType="solid">
        <fgColor auto="1"/>
        <bgColor theme="0"/>
      </patternFill>
    </fill>
    <fill>
      <patternFill patternType="solid">
        <fgColor rgb="FFFFFFFF"/>
      </patternFill>
    </fill>
    <fill>
      <patternFill patternType="solid">
        <fgColor rgb="FF339D6E"/>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rgb="FFFFC000"/>
        <bgColor indexed="64"/>
      </patternFill>
    </fill>
  </fills>
  <borders count="117">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bottom style="hair">
        <color indexed="64"/>
      </bottom>
      <diagonal/>
    </border>
    <border>
      <left style="hair">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medium">
        <color indexed="64"/>
      </left>
      <right style="hair">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diagonal/>
    </border>
    <border>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hair">
        <color indexed="64"/>
      </right>
      <top/>
      <bottom style="hair">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style="hair">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dotted">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rgb="FFCECECE"/>
      </left>
      <right style="thin">
        <color rgb="FFCECECE"/>
      </right>
      <top style="thin">
        <color rgb="FFCECECE"/>
      </top>
      <bottom style="thin">
        <color rgb="FFCECECE"/>
      </bottom>
      <diagonal/>
    </border>
    <border>
      <left style="hair">
        <color indexed="64"/>
      </left>
      <right style="hair">
        <color indexed="64"/>
      </right>
      <top style="thin">
        <color indexed="64"/>
      </top>
      <bottom style="thin">
        <color indexed="64"/>
      </bottom>
      <diagonal/>
    </border>
  </borders>
  <cellStyleXfs count="27">
    <xf numFmtId="0" fontId="0" fillId="0" borderId="0"/>
    <xf numFmtId="0" fontId="1" fillId="0" borderId="0"/>
    <xf numFmtId="0" fontId="2" fillId="0" borderId="0" applyNumberFormat="0" applyFill="0" applyBorder="0" applyAlignment="0" applyProtection="0"/>
    <xf numFmtId="170" fontId="18" fillId="0" borderId="0"/>
    <xf numFmtId="0" fontId="25" fillId="0" borderId="0"/>
    <xf numFmtId="0" fontId="30" fillId="0" borderId="0"/>
    <xf numFmtId="0" fontId="30" fillId="0" borderId="0" applyProtection="0"/>
    <xf numFmtId="0" fontId="30" fillId="0" borderId="0"/>
    <xf numFmtId="0" fontId="30" fillId="0" borderId="0"/>
    <xf numFmtId="0" fontId="18" fillId="0" borderId="0"/>
    <xf numFmtId="0" fontId="18" fillId="0" borderId="0"/>
    <xf numFmtId="0" fontId="1" fillId="0" borderId="0"/>
    <xf numFmtId="0" fontId="1" fillId="0" borderId="0"/>
    <xf numFmtId="0" fontId="64" fillId="0" borderId="0"/>
    <xf numFmtId="0" fontId="1" fillId="0" borderId="0"/>
    <xf numFmtId="0" fontId="29" fillId="0" borderId="0"/>
    <xf numFmtId="0" fontId="49" fillId="0" borderId="0"/>
    <xf numFmtId="170" fontId="18" fillId="0" borderId="0"/>
    <xf numFmtId="226" fontId="25" fillId="0" borderId="0" applyFont="0" applyFill="0" applyBorder="0" applyAlignment="0" applyProtection="0"/>
    <xf numFmtId="0" fontId="18" fillId="0" borderId="0"/>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1" fillId="0" borderId="0" applyNumberFormat="0" applyFill="0" applyBorder="0" applyAlignment="0" applyProtection="0"/>
    <xf numFmtId="9" fontId="1" fillId="0" borderId="0" applyFont="0" applyFill="0" applyBorder="0" applyAlignment="0" applyProtection="0"/>
    <xf numFmtId="0" fontId="147" fillId="0" borderId="0"/>
    <xf numFmtId="0" fontId="157" fillId="0" borderId="0"/>
    <xf numFmtId="0" fontId="1" fillId="0" borderId="0"/>
  </cellStyleXfs>
  <cellXfs count="3002">
    <xf numFmtId="0" fontId="0" fillId="0" borderId="0" xfId="0"/>
    <xf numFmtId="0" fontId="3" fillId="0" borderId="0" xfId="1" applyFont="1" applyAlignment="1">
      <alignment horizontal="centerContinuous"/>
    </xf>
    <xf numFmtId="0" fontId="4" fillId="0" borderId="0" xfId="1" applyFont="1"/>
    <xf numFmtId="0" fontId="5" fillId="0" borderId="0" xfId="1" applyFont="1" applyAlignment="1">
      <alignment horizontal="centerContinuous" vertical="center"/>
    </xf>
    <xf numFmtId="0" fontId="6" fillId="0" borderId="0" xfId="1" applyFont="1" applyAlignment="1">
      <alignment horizontal="centerContinuous" vertical="center"/>
    </xf>
    <xf numFmtId="165" fontId="6" fillId="0" borderId="0" xfId="1" applyNumberFormat="1" applyFont="1"/>
    <xf numFmtId="0" fontId="6" fillId="0" borderId="0" xfId="1" applyFont="1"/>
    <xf numFmtId="164" fontId="6" fillId="0" borderId="0" xfId="1" applyNumberFormat="1" applyFont="1" applyFill="1" applyBorder="1" applyAlignment="1">
      <alignment horizontal="right"/>
    </xf>
    <xf numFmtId="165" fontId="4" fillId="0" borderId="0" xfId="1" applyNumberFormat="1" applyFont="1"/>
    <xf numFmtId="167" fontId="4" fillId="0" borderId="0" xfId="1" applyNumberFormat="1" applyFont="1"/>
    <xf numFmtId="0" fontId="7" fillId="0" borderId="0" xfId="2" applyNumberFormat="1" applyFont="1" applyFill="1" applyBorder="1" applyProtection="1">
      <protection hidden="1"/>
    </xf>
    <xf numFmtId="0" fontId="4" fillId="0" borderId="0" xfId="1" applyFont="1" applyBorder="1" applyAlignment="1">
      <alignment vertical="center"/>
    </xf>
    <xf numFmtId="0" fontId="4" fillId="0" borderId="1" xfId="1" applyFont="1" applyBorder="1" applyAlignment="1">
      <alignment vertical="center"/>
    </xf>
    <xf numFmtId="0" fontId="4" fillId="0" borderId="1" xfId="1" applyFont="1" applyBorder="1" applyAlignment="1">
      <alignment horizontal="centerContinuous" vertical="center"/>
    </xf>
    <xf numFmtId="0" fontId="4" fillId="0" borderId="3" xfId="1" applyFont="1" applyBorder="1" applyAlignment="1">
      <alignment horizontal="center" vertical="center"/>
    </xf>
    <xf numFmtId="0" fontId="4" fillId="0" borderId="1"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left" wrapText="1"/>
    </xf>
    <xf numFmtId="164" fontId="4" fillId="0" borderId="0" xfId="1" applyNumberFormat="1" applyFont="1" applyBorder="1" applyAlignment="1">
      <alignment horizontal="right"/>
    </xf>
    <xf numFmtId="164" fontId="4" fillId="0" borderId="0" xfId="1" applyNumberFormat="1" applyFont="1" applyFill="1" applyBorder="1" applyAlignment="1">
      <alignment horizontal="right"/>
    </xf>
    <xf numFmtId="165" fontId="4" fillId="0" borderId="0" xfId="1" applyNumberFormat="1" applyFont="1" applyBorder="1" applyAlignment="1">
      <alignment horizontal="right"/>
    </xf>
    <xf numFmtId="165" fontId="4" fillId="0" borderId="0" xfId="1" applyNumberFormat="1" applyFont="1" applyFill="1" applyBorder="1" applyAlignment="1">
      <alignment horizontal="right"/>
    </xf>
    <xf numFmtId="0" fontId="4" fillId="0" borderId="5" xfId="1" applyFont="1" applyBorder="1" applyAlignment="1">
      <alignment horizontal="left" vertical="center"/>
    </xf>
    <xf numFmtId="166" fontId="4" fillId="0" borderId="0" xfId="1" applyNumberFormat="1" applyFont="1" applyBorder="1" applyAlignment="1">
      <alignment horizontal="right"/>
    </xf>
    <xf numFmtId="0" fontId="4" fillId="0" borderId="0" xfId="1" applyFont="1" applyBorder="1" applyAlignment="1">
      <alignment horizontal="right"/>
    </xf>
    <xf numFmtId="0" fontId="4" fillId="0" borderId="0" xfId="1" applyFont="1" applyFill="1" applyBorder="1" applyAlignment="1">
      <alignment horizontal="right"/>
    </xf>
    <xf numFmtId="0" fontId="4" fillId="0" borderId="5" xfId="1" applyFont="1" applyBorder="1" applyAlignment="1">
      <alignment horizontal="left"/>
    </xf>
    <xf numFmtId="0" fontId="9" fillId="0" borderId="0" xfId="1" applyFont="1" applyBorder="1" applyAlignment="1">
      <alignment horizontal="right"/>
    </xf>
    <xf numFmtId="166" fontId="9" fillId="0" borderId="0" xfId="1" applyNumberFormat="1" applyFont="1" applyBorder="1" applyAlignment="1">
      <alignment horizontal="right"/>
    </xf>
    <xf numFmtId="166" fontId="9" fillId="0" borderId="0" xfId="1" applyNumberFormat="1" applyFont="1" applyFill="1" applyBorder="1" applyAlignment="1">
      <alignment horizontal="right"/>
    </xf>
    <xf numFmtId="166" fontId="4" fillId="0" borderId="0" xfId="1" applyNumberFormat="1" applyFont="1" applyFill="1" applyBorder="1" applyAlignment="1">
      <alignment horizontal="right"/>
    </xf>
    <xf numFmtId="164" fontId="4" fillId="0" borderId="0" xfId="1" applyNumberFormat="1" applyFont="1" applyBorder="1" applyAlignment="1">
      <alignment horizontal="right" vertical="center"/>
    </xf>
    <xf numFmtId="165" fontId="4" fillId="0" borderId="0" xfId="1" applyNumberFormat="1" applyFont="1" applyBorder="1" applyAlignment="1">
      <alignment horizontal="right" vertical="center"/>
    </xf>
    <xf numFmtId="165" fontId="4" fillId="0" borderId="0" xfId="1" applyNumberFormat="1" applyFont="1" applyFill="1" applyBorder="1" applyAlignment="1">
      <alignment horizontal="right" vertical="center"/>
    </xf>
    <xf numFmtId="0" fontId="4" fillId="0" borderId="0" xfId="1" applyFont="1" applyBorder="1" applyAlignment="1">
      <alignment horizontal="right" vertical="center"/>
    </xf>
    <xf numFmtId="0" fontId="4" fillId="0" borderId="0" xfId="1" applyFont="1" applyFill="1" applyBorder="1" applyAlignment="1">
      <alignment horizontal="right" vertical="center"/>
    </xf>
    <xf numFmtId="168" fontId="4" fillId="0" borderId="0" xfId="1" applyNumberFormat="1" applyFont="1" applyBorder="1" applyAlignment="1">
      <alignment horizontal="right"/>
    </xf>
    <xf numFmtId="168" fontId="4" fillId="0" borderId="0" xfId="1" applyNumberFormat="1" applyFont="1" applyFill="1" applyBorder="1" applyAlignment="1">
      <alignment horizontal="right"/>
    </xf>
    <xf numFmtId="0" fontId="9" fillId="0" borderId="0" xfId="1" applyFont="1" applyFill="1" applyBorder="1" applyAlignment="1">
      <alignment horizontal="right"/>
    </xf>
    <xf numFmtId="0" fontId="4" fillId="0" borderId="5" xfId="1" applyFont="1" applyBorder="1" applyAlignment="1">
      <alignment horizontal="right"/>
    </xf>
    <xf numFmtId="165" fontId="4" fillId="0" borderId="5" xfId="1" applyNumberFormat="1" applyFont="1" applyBorder="1" applyAlignment="1">
      <alignment horizontal="right"/>
    </xf>
    <xf numFmtId="168" fontId="4" fillId="0" borderId="5" xfId="1" applyNumberFormat="1" applyFont="1" applyBorder="1" applyAlignment="1">
      <alignment horizontal="right"/>
    </xf>
    <xf numFmtId="166" fontId="4" fillId="0" borderId="5" xfId="1" applyNumberFormat="1" applyFont="1" applyBorder="1" applyAlignment="1">
      <alignment horizontal="right"/>
    </xf>
    <xf numFmtId="0" fontId="9" fillId="0" borderId="5" xfId="1" applyFont="1" applyBorder="1" applyAlignment="1">
      <alignment horizontal="right"/>
    </xf>
    <xf numFmtId="0" fontId="4" fillId="0" borderId="6" xfId="1" applyFont="1" applyBorder="1" applyAlignment="1">
      <alignment horizontal="center" vertical="center"/>
    </xf>
    <xf numFmtId="0" fontId="10" fillId="0" borderId="0" xfId="1" applyFont="1" applyBorder="1" applyAlignment="1">
      <alignment vertical="center"/>
    </xf>
    <xf numFmtId="0" fontId="10" fillId="0" borderId="5" xfId="1" applyFont="1" applyBorder="1" applyAlignment="1">
      <alignment horizontal="left" wrapText="1"/>
    </xf>
    <xf numFmtId="0" fontId="10" fillId="0" borderId="5" xfId="1" applyFont="1" applyBorder="1" applyAlignment="1">
      <alignment horizontal="left" vertical="center"/>
    </xf>
    <xf numFmtId="0" fontId="10" fillId="0" borderId="5" xfId="1" applyFont="1" applyBorder="1" applyAlignment="1">
      <alignment horizontal="left"/>
    </xf>
    <xf numFmtId="0" fontId="3" fillId="0" borderId="0" xfId="1" applyFont="1" applyBorder="1" applyAlignment="1">
      <alignment horizontal="centerContinuous" vertical="center"/>
    </xf>
    <xf numFmtId="0" fontId="4" fillId="0" borderId="2" xfId="1" applyFont="1" applyBorder="1" applyAlignment="1">
      <alignment vertical="center"/>
    </xf>
    <xf numFmtId="0" fontId="12" fillId="0" borderId="0" xfId="1" applyFont="1" applyAlignment="1">
      <alignment horizontal="centerContinuous" vertical="center"/>
    </xf>
    <xf numFmtId="0" fontId="13" fillId="0" borderId="0" xfId="1" applyFont="1" applyAlignment="1">
      <alignment horizontal="centerContinuous" vertical="center"/>
    </xf>
    <xf numFmtId="0" fontId="14" fillId="0" borderId="0" xfId="1" applyFont="1" applyAlignment="1">
      <alignment horizontal="centerContinuous" vertical="center"/>
    </xf>
    <xf numFmtId="0" fontId="15" fillId="0" borderId="0" xfId="0" applyFont="1" applyAlignment="1">
      <alignment horizontal="left" vertical="center" readingOrder="1"/>
    </xf>
    <xf numFmtId="0" fontId="4" fillId="0" borderId="0" xfId="1" applyFont="1" applyAlignment="1">
      <alignment vertical="center" readingOrder="1"/>
    </xf>
    <xf numFmtId="0" fontId="5" fillId="0" borderId="0" xfId="1" quotePrefix="1" applyFont="1" applyAlignment="1">
      <alignment vertical="center" readingOrder="1"/>
    </xf>
    <xf numFmtId="0" fontId="5" fillId="0" borderId="0" xfId="0" applyFont="1" applyAlignment="1">
      <alignment horizontal="left" vertical="center" readingOrder="1"/>
    </xf>
    <xf numFmtId="0" fontId="12" fillId="0" borderId="0" xfId="1" applyFont="1" applyFill="1" applyAlignment="1">
      <alignment horizontal="centerContinuous" vertical="center"/>
    </xf>
    <xf numFmtId="0" fontId="6" fillId="0" borderId="0" xfId="1" applyFont="1" applyFill="1" applyAlignment="1">
      <alignment horizontal="centerContinuous" vertical="center"/>
    </xf>
    <xf numFmtId="169" fontId="6" fillId="0" borderId="0" xfId="1" applyNumberFormat="1" applyFont="1" applyFill="1" applyAlignment="1">
      <alignment horizontal="centerContinuous" vertical="center"/>
    </xf>
    <xf numFmtId="0" fontId="6" fillId="0" borderId="0" xfId="1" applyFont="1" applyFill="1" applyAlignment="1">
      <alignment vertical="center"/>
    </xf>
    <xf numFmtId="0" fontId="4" fillId="0" borderId="0" xfId="1" applyFont="1" applyFill="1"/>
    <xf numFmtId="0" fontId="13" fillId="0" borderId="0" xfId="1" applyFont="1" applyFill="1" applyAlignment="1">
      <alignment horizontal="centerContinuous" vertical="center"/>
    </xf>
    <xf numFmtId="0" fontId="4" fillId="0" borderId="0" xfId="1" applyFont="1" applyFill="1" applyAlignment="1">
      <alignment horizontal="centerContinuous" vertical="center"/>
    </xf>
    <xf numFmtId="169" fontId="4" fillId="0" borderId="0" xfId="1" applyNumberFormat="1" applyFont="1" applyFill="1" applyAlignment="1">
      <alignment horizontal="centerContinuous" vertical="center"/>
    </xf>
    <xf numFmtId="0" fontId="4" fillId="0" borderId="2"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2" xfId="1"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3" xfId="1" applyFont="1" applyFill="1" applyBorder="1" applyAlignment="1">
      <alignment horizontal="center" vertical="center"/>
    </xf>
    <xf numFmtId="0" fontId="4" fillId="0" borderId="6" xfId="1" applyFont="1" applyFill="1" applyBorder="1" applyAlignment="1">
      <alignment vertical="center"/>
    </xf>
    <xf numFmtId="0" fontId="4" fillId="0" borderId="6" xfId="1" applyFont="1" applyFill="1" applyBorder="1" applyAlignment="1">
      <alignment horizontal="right" vertical="center"/>
    </xf>
    <xf numFmtId="0" fontId="4" fillId="0" borderId="17" xfId="1" applyFont="1" applyFill="1" applyBorder="1" applyAlignment="1">
      <alignment horizontal="left" vertical="center" indent="1"/>
    </xf>
    <xf numFmtId="169" fontId="4" fillId="0" borderId="0" xfId="1" applyNumberFormat="1" applyFont="1" applyFill="1" applyBorder="1" applyAlignment="1">
      <alignment horizontal="center" vertical="center"/>
    </xf>
    <xf numFmtId="0" fontId="10" fillId="0" borderId="6" xfId="1" applyFont="1" applyFill="1" applyBorder="1" applyAlignment="1">
      <alignment vertical="center"/>
    </xf>
    <xf numFmtId="0" fontId="10" fillId="0" borderId="6" xfId="1" applyFont="1" applyFill="1" applyBorder="1" applyAlignment="1">
      <alignment horizontal="right" vertical="center"/>
    </xf>
    <xf numFmtId="0" fontId="4" fillId="0" borderId="18" xfId="1" applyFont="1" applyFill="1" applyBorder="1" applyAlignment="1">
      <alignment horizontal="left" vertical="center" indent="1"/>
    </xf>
    <xf numFmtId="0" fontId="5" fillId="0" borderId="0" xfId="1" quotePrefix="1" applyFont="1" applyFill="1" applyAlignment="1">
      <alignment vertical="top"/>
    </xf>
    <xf numFmtId="0" fontId="5" fillId="0" borderId="0" xfId="1" applyFont="1" applyFill="1" applyAlignment="1">
      <alignment vertical="top"/>
    </xf>
    <xf numFmtId="170" fontId="19" fillId="0" borderId="0" xfId="3" applyFont="1" applyBorder="1" applyAlignment="1">
      <alignment horizontal="centerContinuous" vertical="center" wrapText="1"/>
    </xf>
    <xf numFmtId="170" fontId="21" fillId="0" borderId="0" xfId="3" applyFont="1" applyBorder="1" applyAlignment="1">
      <alignment horizontal="centerContinuous" vertical="center" wrapText="1"/>
    </xf>
    <xf numFmtId="170" fontId="21" fillId="0" borderId="0" xfId="3" applyFont="1" applyBorder="1" applyAlignment="1">
      <alignment horizontal="centerContinuous" vertical="center"/>
    </xf>
    <xf numFmtId="170" fontId="21" fillId="0" borderId="0" xfId="3" applyFont="1" applyFill="1" applyBorder="1" applyAlignment="1">
      <alignment horizontal="centerContinuous" vertical="center"/>
    </xf>
    <xf numFmtId="170" fontId="4" fillId="0" borderId="0" xfId="3" applyFont="1" applyFill="1" applyBorder="1" applyAlignment="1">
      <alignment horizontal="centerContinuous" vertical="center"/>
    </xf>
    <xf numFmtId="170" fontId="4" fillId="0" borderId="0" xfId="3" applyFont="1" applyBorder="1" applyAlignment="1">
      <alignment horizontal="centerContinuous" vertical="center"/>
    </xf>
    <xf numFmtId="170" fontId="4" fillId="0" borderId="0" xfId="3" applyFont="1" applyBorder="1"/>
    <xf numFmtId="170" fontId="4" fillId="0" borderId="0" xfId="3" applyFont="1"/>
    <xf numFmtId="170" fontId="5" fillId="0" borderId="0" xfId="3" applyFont="1" applyBorder="1" applyAlignment="1">
      <alignment horizontal="centerContinuous" vertical="center"/>
    </xf>
    <xf numFmtId="0" fontId="5" fillId="0" borderId="2" xfId="1" applyFont="1" applyFill="1" applyBorder="1" applyAlignment="1">
      <alignment horizontal="center" vertical="center"/>
    </xf>
    <xf numFmtId="0" fontId="5" fillId="0" borderId="27" xfId="1" applyFont="1" applyFill="1" applyBorder="1" applyAlignment="1">
      <alignment horizontal="center" vertical="center"/>
    </xf>
    <xf numFmtId="0" fontId="5" fillId="0" borderId="2" xfId="1" applyNumberFormat="1" applyFont="1" applyBorder="1" applyAlignment="1">
      <alignment horizontal="center" vertical="center"/>
    </xf>
    <xf numFmtId="0" fontId="5" fillId="0" borderId="1" xfId="1" applyNumberFormat="1" applyFont="1" applyBorder="1" applyAlignment="1">
      <alignment horizontal="center" vertical="center"/>
    </xf>
    <xf numFmtId="0" fontId="5" fillId="0" borderId="3" xfId="1" applyFont="1" applyFill="1" applyBorder="1" applyAlignment="1">
      <alignment horizontal="center" vertical="center"/>
    </xf>
    <xf numFmtId="0" fontId="5" fillId="0" borderId="0" xfId="1" applyFont="1" applyFill="1" applyBorder="1" applyAlignment="1">
      <alignment vertical="center"/>
    </xf>
    <xf numFmtId="0" fontId="5" fillId="0" borderId="15" xfId="1" applyFont="1" applyFill="1" applyBorder="1" applyAlignment="1">
      <alignment vertical="center"/>
    </xf>
    <xf numFmtId="0" fontId="5" fillId="0" borderId="0" xfId="1" applyFont="1" applyFill="1" applyBorder="1" applyAlignment="1">
      <alignment horizontal="right" vertical="center"/>
    </xf>
    <xf numFmtId="0" fontId="5" fillId="0" borderId="0" xfId="1" applyFont="1" applyFill="1" applyBorder="1" applyAlignment="1">
      <alignment horizontal="left" vertical="center" indent="2"/>
    </xf>
    <xf numFmtId="171" fontId="5" fillId="0" borderId="0" xfId="0" applyNumberFormat="1" applyFont="1" applyBorder="1" applyAlignment="1">
      <alignment horizontal="center" vertical="center"/>
    </xf>
    <xf numFmtId="171" fontId="5" fillId="0" borderId="28" xfId="0" applyNumberFormat="1" applyFont="1" applyBorder="1" applyAlignment="1">
      <alignment horizontal="center" vertical="center"/>
    </xf>
    <xf numFmtId="0" fontId="23" fillId="0" borderId="0" xfId="1" applyFont="1" applyFill="1" applyBorder="1" applyAlignment="1">
      <alignment vertical="center"/>
    </xf>
    <xf numFmtId="0" fontId="23" fillId="0" borderId="0" xfId="1" applyFont="1" applyFill="1" applyBorder="1" applyAlignment="1">
      <alignment horizontal="right" vertical="center"/>
    </xf>
    <xf numFmtId="170" fontId="5" fillId="0" borderId="0" xfId="3" applyFont="1" applyBorder="1"/>
    <xf numFmtId="170" fontId="5" fillId="0" borderId="15" xfId="3" applyFont="1" applyBorder="1"/>
    <xf numFmtId="171" fontId="5" fillId="0" borderId="0" xfId="0" applyNumberFormat="1" applyFont="1" applyFill="1" applyBorder="1" applyAlignment="1">
      <alignment horizontal="center" vertical="center"/>
    </xf>
    <xf numFmtId="170" fontId="23" fillId="0" borderId="0" xfId="3" applyFont="1" applyBorder="1"/>
    <xf numFmtId="170" fontId="23" fillId="0" borderId="15" xfId="3" applyFont="1" applyBorder="1"/>
    <xf numFmtId="171" fontId="5" fillId="0" borderId="0" xfId="3" applyNumberFormat="1" applyFont="1" applyAlignment="1">
      <alignment horizontal="center" vertical="center"/>
    </xf>
    <xf numFmtId="171" fontId="5" fillId="0" borderId="0" xfId="3" applyNumberFormat="1" applyFont="1" applyFill="1" applyAlignment="1">
      <alignment horizontal="center" vertical="center"/>
    </xf>
    <xf numFmtId="170" fontId="6" fillId="0" borderId="0" xfId="3" quotePrefix="1" applyFont="1" applyBorder="1"/>
    <xf numFmtId="170" fontId="6" fillId="0" borderId="0" xfId="3" applyFont="1" applyBorder="1"/>
    <xf numFmtId="170" fontId="6" fillId="0" borderId="0" xfId="3" applyFont="1" applyFill="1" applyBorder="1"/>
    <xf numFmtId="170" fontId="6" fillId="0" borderId="0" xfId="3" applyFont="1"/>
    <xf numFmtId="170" fontId="6" fillId="0" borderId="0" xfId="3" quotePrefix="1" applyFont="1" applyBorder="1" applyAlignment="1">
      <alignment horizontal="left"/>
    </xf>
    <xf numFmtId="170" fontId="6" fillId="0" borderId="0" xfId="3" applyFont="1" applyFill="1" applyAlignment="1">
      <alignment horizontal="left"/>
    </xf>
    <xf numFmtId="170" fontId="21" fillId="0" borderId="0" xfId="3" applyFont="1" applyBorder="1"/>
    <xf numFmtId="170" fontId="21" fillId="0" borderId="0" xfId="3" applyFont="1" applyFill="1" applyBorder="1"/>
    <xf numFmtId="170" fontId="4" fillId="0" borderId="0" xfId="3" applyFont="1" applyFill="1" applyBorder="1"/>
    <xf numFmtId="170" fontId="21" fillId="0" borderId="0" xfId="3" applyFont="1"/>
    <xf numFmtId="170" fontId="21" fillId="0" borderId="0" xfId="3" applyFont="1" applyFill="1"/>
    <xf numFmtId="170" fontId="4" fillId="0" borderId="0" xfId="3" applyFont="1" applyFill="1"/>
    <xf numFmtId="0" fontId="1" fillId="2" borderId="0" xfId="4" applyFont="1" applyFill="1"/>
    <xf numFmtId="0" fontId="26" fillId="2" borderId="0" xfId="4" applyFont="1" applyFill="1"/>
    <xf numFmtId="0" fontId="27" fillId="2" borderId="0" xfId="4" applyFont="1" applyFill="1"/>
    <xf numFmtId="0" fontId="28" fillId="2" borderId="0" xfId="4" applyFont="1" applyFill="1"/>
    <xf numFmtId="0" fontId="29" fillId="2" borderId="0" xfId="4" applyFont="1" applyFill="1"/>
    <xf numFmtId="0" fontId="27" fillId="2" borderId="0" xfId="4" applyFont="1" applyFill="1" applyAlignment="1">
      <alignment vertical="center"/>
    </xf>
    <xf numFmtId="172" fontId="27" fillId="2" borderId="0" xfId="4" applyNumberFormat="1" applyFont="1" applyFill="1" applyAlignment="1">
      <alignment vertical="center"/>
    </xf>
    <xf numFmtId="0" fontId="30" fillId="2" borderId="0" xfId="4" applyFont="1" applyFill="1" applyAlignment="1">
      <alignment vertical="center"/>
    </xf>
    <xf numFmtId="49" fontId="31" fillId="2" borderId="0" xfId="4" applyNumberFormat="1" applyFont="1" applyFill="1" applyAlignment="1">
      <alignment horizontal="centerContinuous"/>
    </xf>
    <xf numFmtId="0" fontId="30" fillId="2" borderId="0" xfId="4" applyFont="1" applyFill="1" applyAlignment="1">
      <alignment horizontal="centerContinuous"/>
    </xf>
    <xf numFmtId="49" fontId="26" fillId="2" borderId="0" xfId="4" applyNumberFormat="1" applyFont="1" applyFill="1" applyAlignment="1">
      <alignment horizontal="centerContinuous" vertical="center"/>
    </xf>
    <xf numFmtId="0" fontId="30" fillId="2" borderId="0" xfId="4" applyFont="1" applyFill="1" applyAlignment="1">
      <alignment horizontal="centerContinuous" vertical="center"/>
    </xf>
    <xf numFmtId="49" fontId="30" fillId="2" borderId="0" xfId="4" applyNumberFormat="1" applyFont="1" applyFill="1" applyAlignment="1">
      <alignment vertical="center"/>
    </xf>
    <xf numFmtId="0" fontId="30" fillId="2" borderId="10" xfId="4" applyFont="1" applyFill="1" applyBorder="1" applyAlignment="1">
      <alignment horizontal="centerContinuous"/>
    </xf>
    <xf numFmtId="0" fontId="30" fillId="2" borderId="31" xfId="4" applyFont="1" applyFill="1" applyBorder="1" applyAlignment="1">
      <alignment horizontal="centerContinuous"/>
    </xf>
    <xf numFmtId="0" fontId="30" fillId="2" borderId="14" xfId="4" applyFont="1" applyFill="1" applyBorder="1" applyAlignment="1">
      <alignment horizontal="centerContinuous"/>
    </xf>
    <xf numFmtId="0" fontId="26" fillId="2" borderId="0" xfId="4" applyFont="1" applyFill="1" applyAlignment="1"/>
    <xf numFmtId="0" fontId="1" fillId="2" borderId="0" xfId="4" applyFont="1" applyFill="1" applyAlignment="1"/>
    <xf numFmtId="0" fontId="30" fillId="2" borderId="3" xfId="4" applyFont="1" applyFill="1" applyBorder="1" applyAlignment="1">
      <alignment horizontal="centerContinuous" vertical="top"/>
    </xf>
    <xf numFmtId="0" fontId="30" fillId="2" borderId="2" xfId="4" applyFont="1" applyFill="1" applyBorder="1" applyAlignment="1">
      <alignment horizontal="centerContinuous" vertical="top"/>
    </xf>
    <xf numFmtId="0" fontId="30" fillId="2" borderId="32" xfId="4" applyFont="1" applyFill="1" applyBorder="1" applyAlignment="1">
      <alignment horizontal="centerContinuous" vertical="top"/>
    </xf>
    <xf numFmtId="49" fontId="30" fillId="2" borderId="15" xfId="4" applyNumberFormat="1" applyFont="1" applyFill="1" applyBorder="1" applyAlignment="1">
      <alignment vertical="center"/>
    </xf>
    <xf numFmtId="0" fontId="30" fillId="2" borderId="0" xfId="4" applyFont="1" applyFill="1" applyBorder="1" applyAlignment="1">
      <alignment vertical="center"/>
    </xf>
    <xf numFmtId="0" fontId="30" fillId="2" borderId="16" xfId="4" applyFont="1" applyFill="1" applyBorder="1" applyAlignment="1">
      <alignment vertical="center"/>
    </xf>
    <xf numFmtId="0" fontId="26" fillId="2" borderId="15" xfId="4" applyNumberFormat="1" applyFont="1" applyFill="1" applyBorder="1" applyAlignment="1">
      <alignment horizontal="centerContinuous" vertical="center"/>
    </xf>
    <xf numFmtId="0" fontId="33" fillId="2" borderId="0" xfId="4" applyFont="1" applyFill="1" applyBorder="1" applyAlignment="1">
      <alignment horizontal="centerContinuous" vertical="center"/>
    </xf>
    <xf numFmtId="0" fontId="33" fillId="2" borderId="16" xfId="4" applyFont="1" applyFill="1" applyBorder="1" applyAlignment="1">
      <alignment horizontal="centerContinuous" vertical="center"/>
    </xf>
    <xf numFmtId="0" fontId="34" fillId="2" borderId="15" xfId="4" applyNumberFormat="1" applyFont="1" applyFill="1" applyBorder="1" applyAlignment="1">
      <alignment horizontal="centerContinuous" vertical="center"/>
    </xf>
    <xf numFmtId="0" fontId="30" fillId="2" borderId="0" xfId="4" applyFont="1" applyFill="1" applyBorder="1" applyAlignment="1">
      <alignment horizontal="centerContinuous"/>
    </xf>
    <xf numFmtId="0" fontId="30" fillId="2" borderId="16" xfId="4" applyFont="1" applyFill="1" applyBorder="1" applyAlignment="1">
      <alignment horizontal="centerContinuous"/>
    </xf>
    <xf numFmtId="173" fontId="35" fillId="2" borderId="0" xfId="4" applyNumberFormat="1" applyFont="1" applyFill="1" applyBorder="1" applyAlignment="1" applyProtection="1">
      <alignment horizontal="right"/>
    </xf>
    <xf numFmtId="173" fontId="35" fillId="2" borderId="0" xfId="4" applyNumberFormat="1" applyFont="1" applyFill="1" applyBorder="1" applyProtection="1">
      <protection locked="0"/>
    </xf>
    <xf numFmtId="173" fontId="35" fillId="2" borderId="0" xfId="4" applyNumberFormat="1" applyFont="1" applyFill="1" applyProtection="1">
      <protection locked="0"/>
    </xf>
    <xf numFmtId="0" fontId="30" fillId="2" borderId="15" xfId="4" applyNumberFormat="1" applyFont="1" applyFill="1" applyBorder="1" applyAlignment="1">
      <alignment vertical="center"/>
    </xf>
    <xf numFmtId="0" fontId="30" fillId="2" borderId="20" xfId="4" applyNumberFormat="1" applyFont="1" applyFill="1" applyBorder="1" applyAlignment="1">
      <alignment horizontal="left" vertical="center"/>
    </xf>
    <xf numFmtId="174" fontId="30" fillId="2" borderId="0" xfId="4" applyNumberFormat="1" applyFont="1" applyFill="1" applyBorder="1" applyAlignment="1">
      <alignment horizontal="center" vertical="center"/>
    </xf>
    <xf numFmtId="175" fontId="36" fillId="2" borderId="0" xfId="4" applyNumberFormat="1" applyFont="1" applyFill="1" applyBorder="1" applyAlignment="1">
      <alignment horizontal="center" vertical="center"/>
    </xf>
    <xf numFmtId="175" fontId="36" fillId="2" borderId="16" xfId="4" applyNumberFormat="1" applyFont="1" applyFill="1" applyBorder="1" applyAlignment="1">
      <alignment horizontal="center" vertical="center"/>
    </xf>
    <xf numFmtId="176" fontId="30" fillId="2" borderId="0" xfId="4" applyNumberFormat="1" applyFont="1" applyFill="1" applyBorder="1" applyAlignment="1">
      <alignment horizontal="center"/>
    </xf>
    <xf numFmtId="0" fontId="30" fillId="2" borderId="0" xfId="4" applyFont="1" applyFill="1"/>
    <xf numFmtId="176" fontId="30" fillId="2" borderId="0" xfId="4" applyNumberFormat="1" applyFont="1" applyFill="1"/>
    <xf numFmtId="0" fontId="30" fillId="2" borderId="27" xfId="4" applyNumberFormat="1" applyFont="1" applyFill="1" applyBorder="1" applyAlignment="1">
      <alignment vertical="center"/>
    </xf>
    <xf numFmtId="174" fontId="30" fillId="2" borderId="3" xfId="4" applyNumberFormat="1" applyFont="1" applyFill="1" applyBorder="1" applyAlignment="1">
      <alignment vertical="center"/>
    </xf>
    <xf numFmtId="175" fontId="36" fillId="2" borderId="3" xfId="4" applyNumberFormat="1" applyFont="1" applyFill="1" applyBorder="1" applyAlignment="1">
      <alignment vertical="center"/>
    </xf>
    <xf numFmtId="175" fontId="36" fillId="2" borderId="32" xfId="4" applyNumberFormat="1" applyFont="1" applyFill="1" applyBorder="1" applyAlignment="1">
      <alignment vertical="center"/>
    </xf>
    <xf numFmtId="1" fontId="30" fillId="2" borderId="0" xfId="4" applyNumberFormat="1" applyFont="1" applyFill="1"/>
    <xf numFmtId="0" fontId="30" fillId="2" borderId="20" xfId="4" applyNumberFormat="1" applyFont="1" applyFill="1" applyBorder="1" applyAlignment="1">
      <alignment vertical="center"/>
    </xf>
    <xf numFmtId="174" fontId="37" fillId="2" borderId="0" xfId="4" applyNumberFormat="1" applyFont="1" applyFill="1" applyBorder="1" applyAlignment="1">
      <alignment horizontal="center" vertical="center"/>
    </xf>
    <xf numFmtId="0" fontId="30" fillId="2" borderId="0" xfId="4" applyFont="1" applyFill="1" applyBorder="1"/>
    <xf numFmtId="174" fontId="37" fillId="2" borderId="16" xfId="4" applyNumberFormat="1" applyFont="1" applyFill="1" applyBorder="1" applyAlignment="1">
      <alignment horizontal="center" vertical="center"/>
    </xf>
    <xf numFmtId="0" fontId="30" fillId="2" borderId="3" xfId="4" applyFont="1" applyFill="1" applyBorder="1" applyAlignment="1">
      <alignment vertical="center"/>
    </xf>
    <xf numFmtId="0" fontId="1" fillId="2" borderId="32" xfId="4" applyFont="1" applyFill="1" applyBorder="1"/>
    <xf numFmtId="166" fontId="30" fillId="2" borderId="0" xfId="4" applyNumberFormat="1" applyFont="1" applyFill="1"/>
    <xf numFmtId="176" fontId="30" fillId="2" borderId="15" xfId="4" applyNumberFormat="1" applyFont="1" applyFill="1" applyBorder="1" applyAlignment="1">
      <alignment horizontal="center" vertical="center"/>
    </xf>
    <xf numFmtId="176" fontId="30" fillId="2" borderId="0" xfId="4" applyNumberFormat="1" applyFont="1" applyFill="1" applyBorder="1" applyAlignment="1">
      <alignment horizontal="center" vertical="center"/>
    </xf>
    <xf numFmtId="177" fontId="30" fillId="2" borderId="0" xfId="4" applyNumberFormat="1" applyFont="1" applyFill="1" applyBorder="1" applyAlignment="1">
      <alignment horizontal="center" vertical="center"/>
    </xf>
    <xf numFmtId="166" fontId="30" fillId="2" borderId="16" xfId="4" applyNumberFormat="1" applyFont="1" applyFill="1" applyBorder="1"/>
    <xf numFmtId="174" fontId="30" fillId="2" borderId="3" xfId="4" applyNumberFormat="1" applyFont="1" applyFill="1" applyBorder="1" applyAlignment="1">
      <alignment horizontal="center" vertical="center"/>
    </xf>
    <xf numFmtId="175" fontId="36" fillId="2" borderId="3" xfId="4" applyNumberFormat="1" applyFont="1" applyFill="1" applyBorder="1" applyAlignment="1">
      <alignment horizontal="center" vertical="center"/>
    </xf>
    <xf numFmtId="175" fontId="36" fillId="2" borderId="32" xfId="4" applyNumberFormat="1" applyFont="1" applyFill="1" applyBorder="1" applyAlignment="1">
      <alignment horizontal="center" vertical="center"/>
    </xf>
    <xf numFmtId="0" fontId="30" fillId="2" borderId="28" xfId="4" applyFont="1" applyFill="1" applyBorder="1" applyAlignment="1">
      <alignment horizontal="centerContinuous"/>
    </xf>
    <xf numFmtId="0" fontId="30" fillId="2" borderId="37" xfId="4" applyFont="1" applyFill="1" applyBorder="1" applyAlignment="1">
      <alignment horizontal="centerContinuous"/>
    </xf>
    <xf numFmtId="0" fontId="30" fillId="2" borderId="36" xfId="4" applyFont="1" applyFill="1" applyBorder="1" applyAlignment="1">
      <alignment horizontal="centerContinuous"/>
    </xf>
    <xf numFmtId="0" fontId="30" fillId="2" borderId="29" xfId="4" applyFont="1" applyFill="1" applyBorder="1" applyAlignment="1">
      <alignment horizontal="centerContinuous"/>
    </xf>
    <xf numFmtId="0" fontId="30" fillId="2" borderId="4" xfId="4" applyFont="1" applyFill="1" applyBorder="1" applyAlignment="1">
      <alignment horizontal="centerContinuous" vertical="top"/>
    </xf>
    <xf numFmtId="0" fontId="33" fillId="2" borderId="15" xfId="4" applyNumberFormat="1" applyFont="1" applyFill="1" applyBorder="1" applyAlignment="1">
      <alignment horizontal="centerContinuous" vertical="center"/>
    </xf>
    <xf numFmtId="0" fontId="30" fillId="2" borderId="27" xfId="4" applyNumberFormat="1" applyFont="1" applyFill="1" applyBorder="1" applyAlignment="1">
      <alignment horizontal="left" vertical="center"/>
    </xf>
    <xf numFmtId="174" fontId="37" fillId="2" borderId="3" xfId="4" applyNumberFormat="1" applyFont="1" applyFill="1" applyBorder="1" applyAlignment="1">
      <alignment horizontal="center" vertical="center"/>
    </xf>
    <xf numFmtId="175" fontId="38" fillId="2" borderId="32" xfId="4" applyNumberFormat="1" applyFont="1" applyFill="1" applyBorder="1" applyAlignment="1">
      <alignment horizontal="center" vertical="center"/>
    </xf>
    <xf numFmtId="0" fontId="30" fillId="2" borderId="38" xfId="4" applyNumberFormat="1" applyFont="1" applyFill="1" applyBorder="1" applyAlignment="1">
      <alignment horizontal="left" vertical="center"/>
    </xf>
    <xf numFmtId="174" fontId="30" fillId="2" borderId="39" xfId="4" applyNumberFormat="1" applyFont="1" applyFill="1" applyBorder="1" applyAlignment="1">
      <alignment horizontal="center" vertical="center"/>
    </xf>
    <xf numFmtId="174" fontId="37" fillId="2" borderId="39" xfId="4" applyNumberFormat="1" applyFont="1" applyFill="1" applyBorder="1" applyAlignment="1">
      <alignment horizontal="center" vertical="center"/>
    </xf>
    <xf numFmtId="175" fontId="36" fillId="2" borderId="39" xfId="4" applyNumberFormat="1" applyFont="1" applyFill="1" applyBorder="1" applyAlignment="1">
      <alignment horizontal="center" vertical="center"/>
    </xf>
    <xf numFmtId="166" fontId="30" fillId="2" borderId="0" xfId="4" applyNumberFormat="1" applyFont="1" applyFill="1" applyBorder="1" applyAlignment="1">
      <alignment horizontal="center" vertical="center"/>
    </xf>
    <xf numFmtId="175" fontId="38" fillId="2" borderId="29" xfId="4" applyNumberFormat="1" applyFont="1" applyFill="1" applyBorder="1" applyAlignment="1">
      <alignment horizontal="center" vertical="center"/>
    </xf>
    <xf numFmtId="174" fontId="30" fillId="2" borderId="0" xfId="4" applyNumberFormat="1" applyFont="1" applyFill="1"/>
    <xf numFmtId="49" fontId="30" fillId="2" borderId="0" xfId="4" applyNumberFormat="1" applyFont="1" applyFill="1" applyBorder="1" applyAlignment="1">
      <alignment vertical="center"/>
    </xf>
    <xf numFmtId="174" fontId="30" fillId="2" borderId="0" xfId="4" applyNumberFormat="1" applyFont="1" applyFill="1" applyAlignment="1">
      <alignment horizontal="center" vertical="center"/>
    </xf>
    <xf numFmtId="174" fontId="30" fillId="2" borderId="0" xfId="4" applyNumberFormat="1" applyFont="1" applyFill="1" applyAlignment="1">
      <alignment horizontal="center"/>
    </xf>
    <xf numFmtId="0" fontId="30" fillId="2" borderId="0" xfId="4" applyFont="1" applyFill="1" applyAlignment="1">
      <alignment horizontal="right"/>
    </xf>
    <xf numFmtId="0" fontId="37" fillId="2" borderId="0" xfId="4" applyFont="1" applyFill="1" applyAlignment="1">
      <alignment vertical="center"/>
    </xf>
    <xf numFmtId="0" fontId="26" fillId="0" borderId="0" xfId="4" applyFont="1" applyFill="1"/>
    <xf numFmtId="0" fontId="1" fillId="0" borderId="0" xfId="4" applyFont="1" applyFill="1"/>
    <xf numFmtId="0" fontId="30" fillId="0" borderId="0" xfId="4" applyFont="1" applyFill="1" applyAlignment="1">
      <alignment vertical="center"/>
    </xf>
    <xf numFmtId="0" fontId="1" fillId="0" borderId="0" xfId="4" applyFont="1" applyFill="1" applyAlignment="1"/>
    <xf numFmtId="174" fontId="30" fillId="0" borderId="0" xfId="4" applyNumberFormat="1" applyFont="1" applyFill="1" applyBorder="1" applyAlignment="1">
      <alignment horizontal="center" vertical="center"/>
    </xf>
    <xf numFmtId="0" fontId="30" fillId="0" borderId="0" xfId="4" applyFont="1" applyFill="1"/>
    <xf numFmtId="0" fontId="31" fillId="0" borderId="0" xfId="1" applyFont="1" applyAlignment="1">
      <alignment horizontal="centerContinuous" vertical="center"/>
    </xf>
    <xf numFmtId="0" fontId="1" fillId="0" borderId="0" xfId="1" applyAlignment="1">
      <alignment horizontal="centerContinuous" vertical="center"/>
    </xf>
    <xf numFmtId="0" fontId="1" fillId="0" borderId="0" xfId="1" applyBorder="1" applyAlignment="1">
      <alignment horizontal="centerContinuous" vertical="center"/>
    </xf>
    <xf numFmtId="0" fontId="1" fillId="0" borderId="0" xfId="1"/>
    <xf numFmtId="0" fontId="30" fillId="0" borderId="0" xfId="1" applyFont="1" applyAlignment="1">
      <alignment horizontal="centerContinuous" vertical="center"/>
    </xf>
    <xf numFmtId="166" fontId="30" fillId="0" borderId="0" xfId="1" applyNumberFormat="1" applyFont="1" applyFill="1" applyBorder="1" applyAlignment="1">
      <alignment horizontal="centerContinuous" vertical="center"/>
    </xf>
    <xf numFmtId="0" fontId="30" fillId="0" borderId="2" xfId="1" applyFont="1" applyFill="1" applyBorder="1" applyAlignment="1">
      <alignment horizontal="center" vertical="center"/>
    </xf>
    <xf numFmtId="0" fontId="30" fillId="0" borderId="41" xfId="1" applyFont="1" applyFill="1" applyBorder="1" applyAlignment="1">
      <alignment horizontal="center" vertical="center"/>
    </xf>
    <xf numFmtId="0" fontId="30" fillId="0" borderId="35" xfId="1" applyFont="1" applyBorder="1" applyAlignment="1">
      <alignment horizontal="left" vertical="center" indent="1"/>
    </xf>
    <xf numFmtId="178" fontId="30" fillId="0" borderId="6" xfId="1" applyNumberFormat="1" applyFont="1" applyFill="1" applyBorder="1" applyAlignment="1">
      <alignment horizontal="center" vertical="center"/>
    </xf>
    <xf numFmtId="178" fontId="30" fillId="0" borderId="42" xfId="1" applyNumberFormat="1" applyFont="1" applyFill="1" applyBorder="1" applyAlignment="1">
      <alignment horizontal="center" vertical="center"/>
    </xf>
    <xf numFmtId="0" fontId="30" fillId="0" borderId="20" xfId="1" applyFont="1" applyBorder="1" applyAlignment="1">
      <alignment horizontal="left" vertical="center" indent="1"/>
    </xf>
    <xf numFmtId="178" fontId="30" fillId="0" borderId="42" xfId="1" applyNumberFormat="1" applyFont="1" applyBorder="1" applyAlignment="1">
      <alignment horizontal="center" vertical="center"/>
    </xf>
    <xf numFmtId="178" fontId="37" fillId="0" borderId="18" xfId="1" applyNumberFormat="1" applyFont="1" applyBorder="1" applyAlignment="1">
      <alignment horizontal="center" vertical="center"/>
    </xf>
    <xf numFmtId="178" fontId="30" fillId="0" borderId="18" xfId="1" applyNumberFormat="1" applyFont="1" applyBorder="1" applyAlignment="1">
      <alignment horizontal="center" vertical="center"/>
    </xf>
    <xf numFmtId="166" fontId="1" fillId="0" borderId="0" xfId="1" applyNumberFormat="1"/>
    <xf numFmtId="0" fontId="30" fillId="0" borderId="20" xfId="1" applyFont="1" applyFill="1" applyBorder="1" applyAlignment="1">
      <alignment horizontal="left" vertical="center" indent="1"/>
    </xf>
    <xf numFmtId="178" fontId="30" fillId="0" borderId="18" xfId="0" applyNumberFormat="1" applyFont="1" applyBorder="1" applyAlignment="1">
      <alignment horizontal="center" vertical="center"/>
    </xf>
    <xf numFmtId="0" fontId="30" fillId="0" borderId="38" xfId="1" applyFont="1" applyBorder="1" applyAlignment="1">
      <alignment horizontal="left" vertical="center" indent="1"/>
    </xf>
    <xf numFmtId="178" fontId="30" fillId="0" borderId="43" xfId="1" applyNumberFormat="1" applyFont="1" applyBorder="1" applyAlignment="1">
      <alignment horizontal="center" vertical="center"/>
    </xf>
    <xf numFmtId="178" fontId="30" fillId="0" borderId="44" xfId="1" applyNumberFormat="1" applyFont="1" applyBorder="1" applyAlignment="1">
      <alignment horizontal="center" vertical="center"/>
    </xf>
    <xf numFmtId="178" fontId="30" fillId="0" borderId="41" xfId="1" applyNumberFormat="1" applyFont="1" applyBorder="1" applyAlignment="1">
      <alignment horizontal="center" vertical="center"/>
    </xf>
    <xf numFmtId="0" fontId="30" fillId="0" borderId="21" xfId="1" applyFont="1" applyBorder="1" applyAlignment="1">
      <alignment horizontal="left" vertical="center" indent="1"/>
    </xf>
    <xf numFmtId="178" fontId="30" fillId="0" borderId="25" xfId="1" applyNumberFormat="1" applyFont="1" applyBorder="1" applyAlignment="1">
      <alignment horizontal="center" vertical="center"/>
    </xf>
    <xf numFmtId="178" fontId="30" fillId="0" borderId="23" xfId="1" applyNumberFormat="1" applyFont="1" applyBorder="1" applyAlignment="1">
      <alignment horizontal="center" vertical="center"/>
    </xf>
    <xf numFmtId="178" fontId="30" fillId="0" borderId="45" xfId="1" applyNumberFormat="1" applyFont="1" applyBorder="1" applyAlignment="1">
      <alignment horizontal="center" vertical="center"/>
    </xf>
    <xf numFmtId="0" fontId="30" fillId="0" borderId="0" xfId="1" applyFont="1" applyAlignment="1">
      <alignment vertical="center"/>
    </xf>
    <xf numFmtId="0" fontId="1" fillId="0" borderId="0" xfId="1" applyAlignment="1">
      <alignment vertical="center"/>
    </xf>
    <xf numFmtId="0" fontId="30" fillId="0" borderId="0" xfId="1" quotePrefix="1" applyFont="1" applyAlignment="1">
      <alignment vertical="center"/>
    </xf>
    <xf numFmtId="0" fontId="30" fillId="0" borderId="0" xfId="1" applyFont="1" applyAlignment="1">
      <alignment horizontal="left" vertical="center"/>
    </xf>
    <xf numFmtId="179" fontId="1" fillId="0" borderId="0" xfId="1" applyNumberFormat="1"/>
    <xf numFmtId="0" fontId="31" fillId="0" borderId="0" xfId="1" applyFont="1" applyAlignment="1">
      <alignment horizontal="centerContinuous"/>
    </xf>
    <xf numFmtId="0" fontId="30" fillId="0" borderId="0" xfId="1" applyFont="1" applyAlignment="1">
      <alignment horizontal="centerContinuous"/>
    </xf>
    <xf numFmtId="0" fontId="1" fillId="0" borderId="0" xfId="1" applyFont="1"/>
    <xf numFmtId="0" fontId="26" fillId="0" borderId="0" xfId="1" applyFont="1" applyAlignment="1">
      <alignment horizontal="centerContinuous" vertical="center"/>
    </xf>
    <xf numFmtId="0" fontId="30" fillId="0" borderId="8" xfId="1" applyFont="1" applyBorder="1" applyAlignment="1">
      <alignment horizontal="center" vertical="center"/>
    </xf>
    <xf numFmtId="0" fontId="30" fillId="0" borderId="20" xfId="1" applyFont="1" applyBorder="1" applyAlignment="1">
      <alignment horizontal="centerContinuous" vertical="center"/>
    </xf>
    <xf numFmtId="0" fontId="30" fillId="0" borderId="3" xfId="1" applyFont="1" applyFill="1" applyBorder="1" applyAlignment="1">
      <alignment horizontal="centerContinuous" vertical="center"/>
    </xf>
    <xf numFmtId="0" fontId="30" fillId="0" borderId="44" xfId="1" applyFont="1" applyFill="1" applyBorder="1" applyAlignment="1">
      <alignment horizontal="centerContinuous" vertical="center"/>
    </xf>
    <xf numFmtId="0" fontId="30" fillId="0" borderId="32" xfId="1" applyFont="1" applyFill="1" applyBorder="1" applyAlignment="1">
      <alignment horizontal="centerContinuous" vertical="center"/>
    </xf>
    <xf numFmtId="166" fontId="1" fillId="0" borderId="0" xfId="1" applyNumberFormat="1" applyFont="1" applyAlignment="1">
      <alignment horizontal="right"/>
    </xf>
    <xf numFmtId="0" fontId="30" fillId="0" borderId="27" xfId="1" applyFont="1" applyBorder="1" applyAlignment="1">
      <alignment horizontal="center" vertical="center"/>
    </xf>
    <xf numFmtId="0" fontId="30" fillId="0" borderId="43" xfId="1" applyFont="1" applyFill="1" applyBorder="1" applyAlignment="1">
      <alignment horizontal="center" vertical="center"/>
    </xf>
    <xf numFmtId="0" fontId="30" fillId="0" borderId="39" xfId="1" applyFont="1" applyFill="1" applyBorder="1" applyAlignment="1">
      <alignment horizontal="center" vertical="center"/>
    </xf>
    <xf numFmtId="166" fontId="1" fillId="0" borderId="0" xfId="1" applyNumberFormat="1" applyFont="1"/>
    <xf numFmtId="180" fontId="30" fillId="0" borderId="15" xfId="1" applyNumberFormat="1" applyFont="1" applyBorder="1" applyAlignment="1">
      <alignment vertical="center"/>
    </xf>
    <xf numFmtId="174" fontId="30" fillId="0" borderId="18" xfId="1" applyNumberFormat="1" applyFont="1" applyFill="1" applyBorder="1" applyAlignment="1">
      <alignment horizontal="center" vertical="center"/>
    </xf>
    <xf numFmtId="174" fontId="30" fillId="0" borderId="5" xfId="1" applyNumberFormat="1" applyFont="1" applyFill="1" applyBorder="1" applyAlignment="1">
      <alignment horizontal="center" vertical="center"/>
    </xf>
    <xf numFmtId="174" fontId="30" fillId="0" borderId="42" xfId="1" applyNumberFormat="1" applyFont="1" applyFill="1" applyBorder="1" applyAlignment="1">
      <alignment horizontal="center" vertical="center"/>
    </xf>
    <xf numFmtId="49" fontId="30" fillId="0" borderId="15" xfId="1" applyNumberFormat="1" applyFont="1" applyBorder="1" applyAlignment="1">
      <alignment vertical="center"/>
    </xf>
    <xf numFmtId="166" fontId="30" fillId="0" borderId="18" xfId="1" applyNumberFormat="1" applyFont="1" applyFill="1" applyBorder="1" applyAlignment="1">
      <alignment horizontal="center" vertical="center"/>
    </xf>
    <xf numFmtId="166" fontId="30" fillId="0" borderId="5" xfId="1" applyNumberFormat="1" applyFont="1" applyFill="1" applyBorder="1" applyAlignment="1">
      <alignment horizontal="center" vertical="center"/>
    </xf>
    <xf numFmtId="166" fontId="30" fillId="0" borderId="42" xfId="1" applyNumberFormat="1" applyFont="1" applyFill="1" applyBorder="1" applyAlignment="1">
      <alignment horizontal="center" vertical="center"/>
    </xf>
    <xf numFmtId="181" fontId="30" fillId="0" borderId="15" xfId="1" applyNumberFormat="1" applyFont="1" applyBorder="1" applyAlignment="1">
      <alignment vertical="center"/>
    </xf>
    <xf numFmtId="0" fontId="30" fillId="0" borderId="0" xfId="1" applyFont="1" applyAlignment="1">
      <alignment horizontal="left"/>
    </xf>
    <xf numFmtId="49" fontId="30" fillId="0" borderId="15" xfId="1" applyNumberFormat="1" applyFont="1" applyBorder="1" applyAlignment="1">
      <alignment horizontal="left" vertical="center" indent="2"/>
    </xf>
    <xf numFmtId="180" fontId="30" fillId="0" borderId="47" xfId="1" applyNumberFormat="1" applyFont="1" applyBorder="1" applyAlignment="1">
      <alignment vertical="center"/>
    </xf>
    <xf numFmtId="174" fontId="30" fillId="0" borderId="43" xfId="1" applyNumberFormat="1" applyFont="1" applyFill="1" applyBorder="1" applyAlignment="1">
      <alignment horizontal="center" vertical="center"/>
    </xf>
    <xf numFmtId="174" fontId="30" fillId="0" borderId="48" xfId="1" applyNumberFormat="1" applyFont="1" applyFill="1" applyBorder="1" applyAlignment="1">
      <alignment horizontal="center" vertical="center"/>
    </xf>
    <xf numFmtId="174" fontId="30" fillId="0" borderId="41" xfId="1" applyNumberFormat="1" applyFont="1" applyFill="1" applyBorder="1" applyAlignment="1">
      <alignment horizontal="center" vertical="center"/>
    </xf>
    <xf numFmtId="180" fontId="30" fillId="0" borderId="49" xfId="1" applyNumberFormat="1" applyFont="1" applyBorder="1" applyAlignment="1">
      <alignment vertical="center"/>
    </xf>
    <xf numFmtId="174" fontId="30" fillId="0" borderId="1" xfId="1" applyNumberFormat="1" applyFont="1" applyFill="1" applyBorder="1" applyAlignment="1">
      <alignment horizontal="center" vertical="center"/>
    </xf>
    <xf numFmtId="174" fontId="30" fillId="0" borderId="4" xfId="1" applyNumberFormat="1" applyFont="1" applyFill="1" applyBorder="1" applyAlignment="1">
      <alignment horizontal="center" vertical="center"/>
    </xf>
    <xf numFmtId="174" fontId="30" fillId="0" borderId="34" xfId="1" applyNumberFormat="1" applyFont="1" applyFill="1" applyBorder="1" applyAlignment="1">
      <alignment horizontal="center" vertical="center"/>
    </xf>
    <xf numFmtId="180" fontId="30" fillId="0" borderId="22" xfId="1" applyNumberFormat="1" applyFont="1" applyBorder="1" applyAlignment="1">
      <alignment vertical="center"/>
    </xf>
    <xf numFmtId="174" fontId="30" fillId="0" borderId="25" xfId="1" applyNumberFormat="1" applyFont="1" applyFill="1" applyBorder="1" applyAlignment="1">
      <alignment horizontal="center" vertical="center"/>
    </xf>
    <xf numFmtId="174" fontId="30" fillId="0" borderId="50" xfId="1" applyNumberFormat="1" applyFont="1" applyFill="1" applyBorder="1" applyAlignment="1">
      <alignment horizontal="center" vertical="center"/>
    </xf>
    <xf numFmtId="174" fontId="30" fillId="0" borderId="45" xfId="1" applyNumberFormat="1" applyFont="1" applyFill="1" applyBorder="1" applyAlignment="1">
      <alignment horizontal="center" vertical="center"/>
    </xf>
    <xf numFmtId="0" fontId="40" fillId="0" borderId="0" xfId="2" applyNumberFormat="1" applyFont="1" applyFill="1" applyBorder="1" applyProtection="1">
      <protection hidden="1"/>
    </xf>
    <xf numFmtId="0" fontId="30" fillId="0" borderId="0" xfId="5" applyNumberFormat="1" applyFont="1" applyBorder="1" applyProtection="1">
      <protection hidden="1"/>
    </xf>
    <xf numFmtId="0" fontId="30" fillId="0" borderId="15" xfId="5" applyNumberFormat="1" applyFont="1" applyBorder="1" applyProtection="1">
      <protection hidden="1"/>
    </xf>
    <xf numFmtId="0" fontId="30" fillId="0" borderId="0" xfId="5" applyNumberFormat="1" applyFont="1" applyProtection="1">
      <protection hidden="1"/>
    </xf>
    <xf numFmtId="0" fontId="34" fillId="0" borderId="15" xfId="5" applyNumberFormat="1" applyFont="1" applyBorder="1" applyAlignment="1" applyProtection="1">
      <protection hidden="1"/>
    </xf>
    <xf numFmtId="0" fontId="34" fillId="0" borderId="0" xfId="5" applyNumberFormat="1" applyFont="1" applyBorder="1" applyAlignment="1" applyProtection="1">
      <protection hidden="1"/>
    </xf>
    <xf numFmtId="0" fontId="34" fillId="0" borderId="0" xfId="5" applyNumberFormat="1" applyFont="1" applyAlignment="1" applyProtection="1">
      <protection hidden="1"/>
    </xf>
    <xf numFmtId="0" fontId="30" fillId="0" borderId="15" xfId="5" applyNumberFormat="1" applyFont="1" applyBorder="1" applyAlignment="1" applyProtection="1">
      <protection hidden="1"/>
    </xf>
    <xf numFmtId="0" fontId="30" fillId="0" borderId="0" xfId="5" applyNumberFormat="1" applyFont="1" applyBorder="1" applyAlignment="1" applyProtection="1">
      <protection hidden="1"/>
    </xf>
    <xf numFmtId="0" fontId="30" fillId="0" borderId="0" xfId="5" applyNumberFormat="1" applyFont="1" applyAlignment="1" applyProtection="1">
      <protection hidden="1"/>
    </xf>
    <xf numFmtId="0" fontId="30" fillId="0" borderId="15" xfId="5" applyNumberFormat="1" applyFont="1" applyFill="1" applyBorder="1" applyProtection="1">
      <protection hidden="1"/>
    </xf>
    <xf numFmtId="166" fontId="30" fillId="0" borderId="0" xfId="5" applyNumberFormat="1" applyFont="1" applyBorder="1" applyProtection="1">
      <protection hidden="1"/>
    </xf>
    <xf numFmtId="0" fontId="30" fillId="0" borderId="0" xfId="5" applyNumberFormat="1" applyFont="1" applyBorder="1" applyAlignment="1" applyProtection="1">
      <alignment vertical="top"/>
      <protection hidden="1"/>
    </xf>
    <xf numFmtId="1" fontId="30" fillId="0" borderId="0" xfId="5" applyNumberFormat="1" applyFont="1" applyProtection="1">
      <protection hidden="1"/>
    </xf>
    <xf numFmtId="191" fontId="30" fillId="0" borderId="0" xfId="5" applyNumberFormat="1" applyFont="1" applyProtection="1">
      <protection hidden="1"/>
    </xf>
    <xf numFmtId="192" fontId="30" fillId="0" borderId="0" xfId="5" applyNumberFormat="1" applyFont="1" applyProtection="1">
      <protection hidden="1"/>
    </xf>
    <xf numFmtId="0" fontId="6" fillId="0" borderId="0" xfId="7" applyFont="1" applyAlignment="1">
      <alignment horizontal="left"/>
    </xf>
    <xf numFmtId="0" fontId="6" fillId="0" borderId="0" xfId="8" applyFont="1"/>
    <xf numFmtId="0" fontId="6" fillId="0" borderId="0" xfId="7" applyFont="1" applyAlignment="1">
      <alignment horizontal="right"/>
    </xf>
    <xf numFmtId="0" fontId="4" fillId="0" borderId="0" xfId="9" applyFont="1"/>
    <xf numFmtId="0" fontId="46" fillId="0" borderId="0" xfId="9" applyFont="1" applyAlignment="1">
      <alignment horizontal="centerContinuous" vertical="center"/>
    </xf>
    <xf numFmtId="0" fontId="4" fillId="0" borderId="0" xfId="8" applyFont="1" applyAlignment="1">
      <alignment horizontal="centerContinuous" vertical="center"/>
    </xf>
    <xf numFmtId="0" fontId="4" fillId="0" borderId="0" xfId="8" applyFont="1" applyAlignment="1">
      <alignment vertical="center"/>
    </xf>
    <xf numFmtId="0" fontId="42" fillId="0" borderId="0" xfId="9" applyFont="1" applyAlignment="1">
      <alignment horizontal="centerContinuous" vertical="center"/>
    </xf>
    <xf numFmtId="0" fontId="5" fillId="0" borderId="0" xfId="8" applyFont="1" applyAlignment="1">
      <alignment horizontal="centerContinuous" vertical="center"/>
    </xf>
    <xf numFmtId="0" fontId="5" fillId="0" borderId="0" xfId="8" applyFont="1" applyAlignment="1">
      <alignment vertical="center"/>
    </xf>
    <xf numFmtId="0" fontId="5" fillId="0" borderId="0" xfId="9" applyFont="1" applyBorder="1" applyAlignment="1">
      <alignment horizontal="centerContinuous" vertical="center"/>
    </xf>
    <xf numFmtId="0" fontId="5" fillId="0" borderId="0" xfId="8" applyFont="1" applyBorder="1" applyAlignment="1">
      <alignment horizontal="centerContinuous" vertical="center"/>
    </xf>
    <xf numFmtId="0" fontId="42" fillId="0" borderId="56" xfId="8" applyFont="1" applyBorder="1" applyAlignment="1">
      <alignment horizontal="centerContinuous" vertical="center" wrapText="1"/>
    </xf>
    <xf numFmtId="0" fontId="5" fillId="0" borderId="0" xfId="8" applyFont="1" applyAlignment="1">
      <alignment horizontal="right" vertical="center"/>
    </xf>
    <xf numFmtId="193" fontId="5" fillId="0" borderId="56" xfId="8" applyNumberFormat="1" applyFont="1" applyBorder="1" applyAlignment="1">
      <alignment horizontal="left" vertical="center" indent="3"/>
    </xf>
    <xf numFmtId="194" fontId="5" fillId="0" borderId="58" xfId="8" applyNumberFormat="1" applyFont="1" applyBorder="1" applyAlignment="1">
      <alignment horizontal="left" vertical="center" indent="1"/>
    </xf>
    <xf numFmtId="195" fontId="5" fillId="0" borderId="58" xfId="8" applyNumberFormat="1" applyFont="1" applyBorder="1" applyAlignment="1">
      <alignment horizontal="left" vertical="center" indent="3"/>
    </xf>
    <xf numFmtId="195" fontId="5" fillId="0" borderId="53" xfId="8" applyNumberFormat="1" applyFont="1" applyBorder="1" applyAlignment="1">
      <alignment horizontal="left" vertical="center" indent="3"/>
    </xf>
    <xf numFmtId="195" fontId="5" fillId="0" borderId="16" xfId="8" applyNumberFormat="1" applyFont="1" applyBorder="1" applyAlignment="1">
      <alignment horizontal="left" vertical="center" indent="3"/>
    </xf>
    <xf numFmtId="0" fontId="5" fillId="0" borderId="56" xfId="8" applyFont="1" applyBorder="1" applyAlignment="1">
      <alignment horizontal="left" vertical="center" indent="1"/>
    </xf>
    <xf numFmtId="195" fontId="5" fillId="0" borderId="56" xfId="8" applyNumberFormat="1" applyFont="1" applyBorder="1" applyAlignment="1">
      <alignment horizontal="left" vertical="center" indent="3"/>
    </xf>
    <xf numFmtId="0" fontId="6" fillId="0" borderId="0" xfId="8" applyFont="1" applyAlignment="1">
      <alignment vertical="center"/>
    </xf>
    <xf numFmtId="0" fontId="6" fillId="0" borderId="0" xfId="8" quotePrefix="1" applyFont="1" applyAlignment="1">
      <alignment horizontal="right"/>
    </xf>
    <xf numFmtId="0" fontId="48" fillId="0" borderId="0" xfId="5" applyNumberFormat="1" applyFont="1" applyBorder="1"/>
    <xf numFmtId="9" fontId="6" fillId="0" borderId="0" xfId="8" applyNumberFormat="1" applyFont="1"/>
    <xf numFmtId="0" fontId="30" fillId="0" borderId="0" xfId="6" applyFont="1" applyBorder="1" applyProtection="1">
      <protection locked="0"/>
    </xf>
    <xf numFmtId="182" fontId="1" fillId="0" borderId="0" xfId="6" applyNumberFormat="1" applyFont="1" applyBorder="1" applyAlignment="1" applyProtection="1">
      <alignment vertical="top"/>
      <protection locked="0"/>
    </xf>
    <xf numFmtId="183" fontId="1" fillId="0" borderId="0" xfId="9" applyNumberFormat="1" applyFont="1"/>
    <xf numFmtId="0" fontId="30" fillId="0" borderId="0" xfId="9" applyFont="1" applyAlignment="1">
      <alignment horizontal="right"/>
    </xf>
    <xf numFmtId="166" fontId="30" fillId="0" borderId="0" xfId="6" applyNumberFormat="1" applyFont="1" applyBorder="1" applyProtection="1">
      <protection locked="0"/>
    </xf>
    <xf numFmtId="182" fontId="30" fillId="0" borderId="0" xfId="6" applyNumberFormat="1" applyFont="1" applyBorder="1" applyAlignment="1" applyProtection="1">
      <alignment vertical="top"/>
      <protection locked="0"/>
    </xf>
    <xf numFmtId="0" fontId="30" fillId="0" borderId="0" xfId="6" applyFont="1" applyBorder="1" applyAlignment="1" applyProtection="1">
      <alignment horizontal="right"/>
      <protection locked="0"/>
    </xf>
    <xf numFmtId="166" fontId="30" fillId="0" borderId="0" xfId="9" quotePrefix="1" applyNumberFormat="1" applyFont="1" applyFill="1" applyBorder="1" applyAlignment="1" applyProtection="1">
      <alignment horizontal="right"/>
      <protection locked="0"/>
    </xf>
    <xf numFmtId="0" fontId="30" fillId="0" borderId="0" xfId="9" quotePrefix="1" applyFont="1" applyFill="1" applyBorder="1" applyAlignment="1" applyProtection="1">
      <alignment horizontal="right"/>
      <protection locked="0"/>
    </xf>
    <xf numFmtId="183" fontId="30" fillId="0" borderId="0" xfId="9" applyNumberFormat="1" applyFont="1"/>
    <xf numFmtId="0" fontId="30" fillId="0" borderId="0" xfId="9" quotePrefix="1" applyFont="1" applyFill="1" applyBorder="1" applyAlignment="1" applyProtection="1">
      <alignment horizontal="centerContinuous" vertical="center"/>
      <protection locked="0"/>
    </xf>
    <xf numFmtId="0" fontId="30" fillId="0" borderId="0" xfId="6" applyFont="1" applyBorder="1" applyAlignment="1" applyProtection="1">
      <alignment horizontal="centerContinuous" vertical="center"/>
      <protection locked="0"/>
    </xf>
    <xf numFmtId="182" fontId="30" fillId="0" borderId="0" xfId="6" applyNumberFormat="1" applyFont="1" applyBorder="1" applyAlignment="1" applyProtection="1">
      <alignment horizontal="centerContinuous" vertical="center"/>
      <protection locked="0"/>
    </xf>
    <xf numFmtId="0" fontId="30" fillId="0" borderId="0" xfId="9" quotePrefix="1" applyFont="1" applyFill="1" applyBorder="1" applyAlignment="1" applyProtection="1">
      <alignment horizontal="left" vertical="center"/>
      <protection locked="0"/>
    </xf>
    <xf numFmtId="2" fontId="30" fillId="0" borderId="0" xfId="9" quotePrefix="1" applyNumberFormat="1" applyFont="1" applyFill="1" applyBorder="1" applyAlignment="1" applyProtection="1">
      <alignment horizontal="left" vertical="center"/>
      <protection locked="0"/>
    </xf>
    <xf numFmtId="2" fontId="30" fillId="0" borderId="0" xfId="6" applyNumberFormat="1" applyFont="1" applyBorder="1" applyAlignment="1" applyProtection="1">
      <alignment horizontal="left" vertical="center"/>
      <protection locked="0"/>
    </xf>
    <xf numFmtId="2" fontId="30" fillId="0" borderId="0" xfId="6" quotePrefix="1" applyNumberFormat="1" applyFont="1" applyBorder="1" applyAlignment="1" applyProtection="1">
      <alignment horizontal="left" vertical="center"/>
      <protection locked="0"/>
    </xf>
    <xf numFmtId="0" fontId="30" fillId="0" borderId="10" xfId="6" applyFont="1" applyBorder="1" applyAlignment="1" applyProtection="1">
      <alignment horizontal="right"/>
      <protection locked="0"/>
    </xf>
    <xf numFmtId="183" fontId="30" fillId="0" borderId="10" xfId="9" applyNumberFormat="1" applyFont="1" applyBorder="1"/>
    <xf numFmtId="0" fontId="30" fillId="0" borderId="0" xfId="6" applyFont="1" applyBorder="1" applyAlignment="1" applyProtection="1">
      <alignment vertical="center"/>
      <protection locked="0"/>
    </xf>
    <xf numFmtId="0" fontId="49" fillId="0" borderId="0" xfId="6" applyFont="1" applyBorder="1" applyAlignment="1" applyProtection="1">
      <alignment vertical="center"/>
      <protection locked="0"/>
    </xf>
    <xf numFmtId="3" fontId="30" fillId="0" borderId="0" xfId="6" applyNumberFormat="1" applyFont="1" applyBorder="1" applyAlignment="1" applyProtection="1">
      <alignment vertical="center"/>
      <protection locked="0"/>
    </xf>
    <xf numFmtId="185" fontId="36" fillId="0" borderId="52" xfId="9" applyNumberFormat="1" applyFont="1" applyBorder="1" applyAlignment="1">
      <alignment horizontal="center" vertical="center"/>
    </xf>
    <xf numFmtId="184" fontId="30" fillId="0" borderId="55" xfId="6" applyNumberFormat="1" applyFont="1" applyFill="1" applyBorder="1" applyAlignment="1" applyProtection="1">
      <alignment vertical="center"/>
      <protection locked="0"/>
    </xf>
    <xf numFmtId="183" fontId="30" fillId="0" borderId="54" xfId="6" quotePrefix="1" applyNumberFormat="1" applyFont="1" applyBorder="1" applyAlignment="1">
      <alignment horizontal="left" vertical="center" indent="1"/>
    </xf>
    <xf numFmtId="3" fontId="30" fillId="0" borderId="0" xfId="6" applyNumberFormat="1" applyFont="1" applyBorder="1" applyProtection="1">
      <protection locked="0"/>
    </xf>
    <xf numFmtId="185" fontId="36" fillId="0" borderId="16" xfId="9" applyNumberFormat="1" applyFont="1" applyBorder="1" applyAlignment="1">
      <alignment horizontal="center" vertical="center"/>
    </xf>
    <xf numFmtId="184" fontId="30" fillId="0" borderId="0" xfId="6" applyNumberFormat="1" applyFont="1" applyFill="1" applyBorder="1" applyAlignment="1" applyProtection="1">
      <alignment vertical="center"/>
      <protection locked="0"/>
    </xf>
    <xf numFmtId="183" fontId="30" fillId="0" borderId="20" xfId="9" applyNumberFormat="1" applyFont="1" applyBorder="1" applyAlignment="1">
      <alignment horizontal="left" indent="1"/>
    </xf>
    <xf numFmtId="0" fontId="50" fillId="0" borderId="0" xfId="6" applyFont="1" applyBorder="1" applyAlignment="1" applyProtection="1">
      <alignment vertical="center"/>
      <protection locked="0"/>
    </xf>
    <xf numFmtId="0" fontId="51" fillId="0" borderId="14" xfId="6" applyFont="1" applyBorder="1" applyAlignment="1" applyProtection="1">
      <alignment horizontal="centerContinuous" vertical="center"/>
      <protection locked="0"/>
    </xf>
    <xf numFmtId="0" fontId="50" fillId="0" borderId="10" xfId="6" applyFont="1" applyBorder="1" applyAlignment="1" applyProtection="1">
      <alignment horizontal="centerContinuous" vertical="center"/>
      <protection locked="0"/>
    </xf>
    <xf numFmtId="196" fontId="50" fillId="0" borderId="10" xfId="6" applyNumberFormat="1" applyFont="1" applyBorder="1" applyAlignment="1" applyProtection="1">
      <alignment horizontal="centerContinuous" vertical="center"/>
      <protection locked="0"/>
    </xf>
    <xf numFmtId="182" fontId="51" fillId="0" borderId="14" xfId="6" applyNumberFormat="1" applyFont="1" applyBorder="1" applyAlignment="1" applyProtection="1">
      <alignment horizontal="centerContinuous" vertical="center"/>
      <protection locked="0"/>
    </xf>
    <xf numFmtId="183" fontId="50" fillId="0" borderId="30" xfId="9" applyNumberFormat="1" applyFont="1" applyBorder="1" applyAlignment="1">
      <alignment vertical="center"/>
    </xf>
    <xf numFmtId="183" fontId="30" fillId="0" borderId="54" xfId="9" applyNumberFormat="1" applyFont="1" applyBorder="1" applyAlignment="1">
      <alignment horizontal="left" indent="1"/>
    </xf>
    <xf numFmtId="197" fontId="30" fillId="0" borderId="0" xfId="6" applyNumberFormat="1" applyFont="1" applyFill="1" applyBorder="1" applyAlignment="1" applyProtection="1">
      <alignment vertical="center"/>
      <protection locked="0"/>
    </xf>
    <xf numFmtId="184" fontId="30" fillId="0" borderId="0" xfId="6" applyNumberFormat="1" applyFont="1" applyBorder="1" applyProtection="1">
      <protection locked="0"/>
    </xf>
    <xf numFmtId="198" fontId="30" fillId="0" borderId="0" xfId="6" applyNumberFormat="1" applyFont="1" applyFill="1" applyBorder="1" applyAlignment="1" applyProtection="1">
      <alignment vertical="center"/>
      <protection locked="0"/>
    </xf>
    <xf numFmtId="0" fontId="34" fillId="0" borderId="0" xfId="6" applyFont="1" applyBorder="1" applyAlignment="1" applyProtection="1">
      <alignment vertical="center"/>
      <protection locked="0"/>
    </xf>
    <xf numFmtId="0" fontId="50" fillId="0" borderId="14" xfId="6" applyFont="1" applyBorder="1" applyAlignment="1" applyProtection="1">
      <alignment horizontal="centerContinuous" vertical="center"/>
      <protection locked="0"/>
    </xf>
    <xf numFmtId="0" fontId="34" fillId="0" borderId="10" xfId="6" applyFont="1" applyBorder="1" applyAlignment="1" applyProtection="1">
      <alignment vertical="center"/>
      <protection locked="0"/>
    </xf>
    <xf numFmtId="182" fontId="34" fillId="0" borderId="14" xfId="6" applyNumberFormat="1" applyFont="1" applyBorder="1" applyAlignment="1" applyProtection="1">
      <alignment horizontal="centerContinuous" vertical="center"/>
      <protection locked="0"/>
    </xf>
    <xf numFmtId="199" fontId="34" fillId="0" borderId="10" xfId="6" applyNumberFormat="1" applyFont="1" applyBorder="1" applyAlignment="1" applyProtection="1">
      <alignment horizontal="centerContinuous" vertical="center"/>
      <protection locked="0"/>
    </xf>
    <xf numFmtId="183" fontId="34" fillId="0" borderId="30" xfId="9" applyNumberFormat="1" applyFont="1" applyBorder="1" applyAlignment="1">
      <alignment vertical="center"/>
    </xf>
    <xf numFmtId="182" fontId="30" fillId="0" borderId="29" xfId="6" applyNumberFormat="1" applyFont="1" applyBorder="1" applyAlignment="1" applyProtection="1">
      <alignment horizontal="centerContinuous" vertical="center" wrapText="1"/>
      <protection locked="0"/>
    </xf>
    <xf numFmtId="0" fontId="30" fillId="0" borderId="0" xfId="6" applyFont="1" applyBorder="1" applyAlignment="1" applyProtection="1">
      <alignment horizontal="center" vertical="center"/>
      <protection locked="0"/>
    </xf>
    <xf numFmtId="182" fontId="30" fillId="0" borderId="37" xfId="6" applyNumberFormat="1" applyFont="1" applyBorder="1" applyAlignment="1" applyProtection="1">
      <alignment horizontal="centerContinuous" vertical="center" wrapText="1"/>
      <protection locked="0"/>
    </xf>
    <xf numFmtId="182" fontId="30" fillId="0" borderId="19" xfId="6" applyNumberFormat="1" applyFont="1" applyBorder="1" applyAlignment="1" applyProtection="1">
      <alignment horizontal="centerContinuous" vertical="top"/>
      <protection locked="0"/>
    </xf>
    <xf numFmtId="0" fontId="30" fillId="0" borderId="12" xfId="6" applyFont="1" applyBorder="1" applyAlignment="1" applyProtection="1">
      <alignment horizontal="centerContinuous" vertical="center" wrapText="1"/>
      <protection locked="0"/>
    </xf>
    <xf numFmtId="0" fontId="30" fillId="0" borderId="11" xfId="6" applyFont="1" applyBorder="1" applyAlignment="1" applyProtection="1">
      <alignment horizontal="centerContinuous" vertical="center" wrapText="1"/>
      <protection locked="0"/>
    </xf>
    <xf numFmtId="182" fontId="30" fillId="0" borderId="11" xfId="6" applyNumberFormat="1" applyFont="1" applyBorder="1" applyAlignment="1" applyProtection="1">
      <alignment horizontal="centerContinuous" vertical="top"/>
      <protection locked="0"/>
    </xf>
    <xf numFmtId="0" fontId="30" fillId="0" borderId="46" xfId="6" applyFont="1" applyBorder="1" applyAlignment="1" applyProtection="1">
      <alignment horizontal="centerContinuous" vertical="center" wrapText="1"/>
      <protection locked="0"/>
    </xf>
    <xf numFmtId="0" fontId="26" fillId="0" borderId="0" xfId="6" applyFont="1" applyBorder="1" applyAlignment="1" applyProtection="1">
      <alignment vertical="top"/>
      <protection locked="0"/>
    </xf>
    <xf numFmtId="0" fontId="26" fillId="0" borderId="24" xfId="9" applyFont="1" applyBorder="1" applyAlignment="1">
      <alignment horizontal="centerContinuous" vertical="center"/>
    </xf>
    <xf numFmtId="0" fontId="34" fillId="0" borderId="24" xfId="9" applyFont="1" applyBorder="1" applyAlignment="1">
      <alignment horizontal="centerContinuous" vertical="center"/>
    </xf>
    <xf numFmtId="0" fontId="26" fillId="0" borderId="0" xfId="9" applyFont="1" applyBorder="1" applyAlignment="1">
      <alignment horizontal="centerContinuous" vertical="center"/>
    </xf>
    <xf numFmtId="0" fontId="31" fillId="0" borderId="0" xfId="6" applyFont="1" applyBorder="1" applyAlignment="1" applyProtection="1">
      <alignment vertical="center"/>
      <protection locked="0"/>
    </xf>
    <xf numFmtId="0" fontId="54" fillId="0" borderId="0" xfId="6" applyFont="1" applyBorder="1" applyAlignment="1" applyProtection="1">
      <alignment vertical="center"/>
      <protection locked="0"/>
    </xf>
    <xf numFmtId="0" fontId="49" fillId="0" borderId="0" xfId="6" applyFont="1" applyBorder="1" applyAlignment="1" applyProtection="1">
      <alignment horizontal="centerContinuous" vertical="center"/>
      <protection locked="0"/>
    </xf>
    <xf numFmtId="182" fontId="49" fillId="0" borderId="0" xfId="6" applyNumberFormat="1" applyFont="1" applyBorder="1" applyAlignment="1" applyProtection="1">
      <alignment horizontal="centerContinuous" vertical="center"/>
      <protection locked="0"/>
    </xf>
    <xf numFmtId="0" fontId="30" fillId="0" borderId="0" xfId="6" applyAlignment="1">
      <alignment horizontal="centerContinuous" vertical="center"/>
    </xf>
    <xf numFmtId="0" fontId="30" fillId="0" borderId="0" xfId="6" applyAlignment="1" applyProtection="1">
      <alignment horizontal="centerContinuous" vertical="center"/>
      <protection locked="0"/>
    </xf>
    <xf numFmtId="0" fontId="31" fillId="0" borderId="0" xfId="9" applyFont="1" applyAlignment="1">
      <alignment horizontal="centerContinuous" vertical="center"/>
    </xf>
    <xf numFmtId="172" fontId="1" fillId="0" borderId="0" xfId="4" applyNumberFormat="1" applyFont="1" applyFill="1"/>
    <xf numFmtId="0" fontId="55" fillId="0" borderId="0" xfId="4" applyFont="1" applyFill="1" applyAlignment="1">
      <alignment vertical="center"/>
    </xf>
    <xf numFmtId="172" fontId="30" fillId="0" borderId="0" xfId="4" applyNumberFormat="1" applyFont="1" applyFill="1" applyAlignment="1">
      <alignment vertical="center"/>
    </xf>
    <xf numFmtId="0" fontId="25" fillId="0" borderId="0" xfId="4" applyFill="1" applyAlignment="1">
      <alignment vertical="center"/>
    </xf>
    <xf numFmtId="0" fontId="34" fillId="0" borderId="0" xfId="4" applyFont="1" applyFill="1" applyAlignment="1">
      <alignment horizontal="right" vertical="center"/>
    </xf>
    <xf numFmtId="0" fontId="26" fillId="0" borderId="0" xfId="4" applyFont="1" applyFill="1" applyAlignment="1">
      <alignment vertical="center"/>
    </xf>
    <xf numFmtId="0" fontId="56" fillId="0" borderId="0" xfId="4" applyFont="1" applyFill="1" applyAlignment="1">
      <alignment horizontal="right" vertical="center"/>
    </xf>
    <xf numFmtId="0" fontId="1" fillId="0" borderId="24" xfId="4" applyFont="1" applyFill="1" applyBorder="1" applyAlignment="1"/>
    <xf numFmtId="0" fontId="1" fillId="0" borderId="0" xfId="4" applyFont="1" applyFill="1" applyBorder="1" applyAlignment="1"/>
    <xf numFmtId="0" fontId="30" fillId="0" borderId="0" xfId="4" applyFont="1" applyFill="1" applyBorder="1" applyAlignment="1">
      <alignment horizontal="center" vertical="center" wrapText="1"/>
    </xf>
    <xf numFmtId="0" fontId="1" fillId="0" borderId="0" xfId="4" applyFont="1" applyFill="1" applyBorder="1" applyAlignment="1">
      <alignment horizontal="center" vertical="center" wrapText="1"/>
    </xf>
    <xf numFmtId="0" fontId="30" fillId="0" borderId="15" xfId="4" applyFont="1" applyFill="1" applyBorder="1" applyAlignment="1">
      <alignment vertical="center"/>
    </xf>
    <xf numFmtId="0" fontId="30" fillId="0" borderId="0" xfId="4" applyFont="1" applyFill="1" applyBorder="1" applyAlignment="1">
      <alignment horizontal="center" vertical="center"/>
    </xf>
    <xf numFmtId="172" fontId="30" fillId="0" borderId="0" xfId="4" applyNumberFormat="1" applyFont="1" applyFill="1" applyBorder="1" applyAlignment="1">
      <alignment vertical="center"/>
    </xf>
    <xf numFmtId="0" fontId="1" fillId="0" borderId="16" xfId="4" applyFont="1" applyFill="1" applyBorder="1"/>
    <xf numFmtId="0" fontId="1" fillId="0" borderId="0" xfId="4" applyFont="1" applyFill="1" applyBorder="1"/>
    <xf numFmtId="0" fontId="33" fillId="0" borderId="0" xfId="4" applyFont="1" applyFill="1" applyAlignment="1">
      <alignment horizontal="center" vertical="center"/>
    </xf>
    <xf numFmtId="0" fontId="50" fillId="0" borderId="15" xfId="4" applyFont="1" applyFill="1" applyBorder="1" applyAlignment="1">
      <alignment horizontal="centerContinuous"/>
    </xf>
    <xf numFmtId="0" fontId="1" fillId="0" borderId="0" xfId="4" applyFont="1" applyFill="1" applyBorder="1" applyAlignment="1">
      <alignment horizontal="centerContinuous" vertical="center"/>
    </xf>
    <xf numFmtId="0" fontId="26" fillId="0" borderId="0" xfId="4" applyFont="1" applyFill="1" applyAlignment="1">
      <alignment horizontal="center" vertical="center"/>
    </xf>
    <xf numFmtId="0" fontId="37" fillId="0" borderId="0" xfId="4" applyFont="1" applyFill="1" applyBorder="1" applyAlignment="1">
      <alignment horizontal="left" vertical="center"/>
    </xf>
    <xf numFmtId="0" fontId="30" fillId="0" borderId="0" xfId="4" applyFont="1" applyFill="1" applyBorder="1" applyAlignment="1">
      <alignment vertical="center"/>
    </xf>
    <xf numFmtId="172" fontId="30" fillId="0" borderId="0" xfId="4" applyNumberFormat="1" applyFont="1" applyFill="1" applyBorder="1" applyAlignment="1">
      <alignment horizontal="center" vertical="center"/>
    </xf>
    <xf numFmtId="172" fontId="37" fillId="0" borderId="16" xfId="4" applyNumberFormat="1" applyFont="1" applyFill="1" applyBorder="1" applyAlignment="1">
      <alignment horizontal="center"/>
    </xf>
    <xf numFmtId="172" fontId="37" fillId="0" borderId="0" xfId="4" applyNumberFormat="1" applyFont="1" applyFill="1" applyBorder="1" applyAlignment="1">
      <alignment horizontal="center"/>
    </xf>
    <xf numFmtId="0" fontId="30" fillId="0" borderId="0" xfId="4" applyFont="1" applyFill="1" applyBorder="1" applyAlignment="1">
      <alignment horizontal="right" vertical="center"/>
    </xf>
    <xf numFmtId="172" fontId="1" fillId="0" borderId="0" xfId="4" applyNumberFormat="1" applyFont="1" applyFill="1" applyBorder="1"/>
    <xf numFmtId="172" fontId="30" fillId="0" borderId="16" xfId="4" applyNumberFormat="1" applyFont="1" applyFill="1" applyBorder="1" applyAlignment="1">
      <alignment vertical="center"/>
    </xf>
    <xf numFmtId="0" fontId="1" fillId="0" borderId="0" xfId="4" applyFont="1" applyFill="1" applyAlignment="1">
      <alignment vertical="center"/>
    </xf>
    <xf numFmtId="172" fontId="30" fillId="0" borderId="16" xfId="4" applyNumberFormat="1" applyFont="1" applyFill="1" applyBorder="1" applyAlignment="1">
      <alignment horizontal="center" vertical="center"/>
    </xf>
    <xf numFmtId="172" fontId="36" fillId="0" borderId="0" xfId="4" applyNumberFormat="1" applyFont="1" applyFill="1" applyBorder="1" applyAlignment="1">
      <alignment horizontal="center" vertical="center"/>
    </xf>
    <xf numFmtId="0" fontId="57" fillId="0" borderId="0" xfId="4" applyFont="1" applyFill="1" applyAlignment="1">
      <alignment vertical="center"/>
    </xf>
    <xf numFmtId="172" fontId="36" fillId="0" borderId="16" xfId="4" applyNumberFormat="1" applyFont="1" applyFill="1" applyBorder="1" applyAlignment="1">
      <alignment horizontal="center" vertical="center"/>
    </xf>
    <xf numFmtId="0" fontId="1" fillId="0" borderId="0" xfId="4" applyFont="1" applyFill="1" applyBorder="1" applyAlignment="1">
      <alignment vertical="center"/>
    </xf>
    <xf numFmtId="172" fontId="1" fillId="0" borderId="16" xfId="4" applyNumberFormat="1" applyFont="1" applyFill="1" applyBorder="1"/>
    <xf numFmtId="0" fontId="50" fillId="0" borderId="0" xfId="4" applyFont="1" applyFill="1" applyBorder="1" applyAlignment="1">
      <alignment horizontal="center" vertical="center"/>
    </xf>
    <xf numFmtId="4" fontId="1" fillId="0" borderId="0" xfId="4" applyNumberFormat="1" applyFont="1" applyFill="1"/>
    <xf numFmtId="0" fontId="50" fillId="0" borderId="0" xfId="4" applyFont="1" applyFill="1" applyBorder="1" applyAlignment="1">
      <alignment horizontal="center"/>
    </xf>
    <xf numFmtId="0" fontId="30" fillId="0" borderId="22" xfId="4" applyFont="1" applyFill="1" applyBorder="1" applyAlignment="1">
      <alignment vertical="center"/>
    </xf>
    <xf numFmtId="0" fontId="1" fillId="0" borderId="24" xfId="4" applyFont="1" applyFill="1" applyBorder="1" applyAlignment="1">
      <alignment vertical="center"/>
    </xf>
    <xf numFmtId="0" fontId="30" fillId="0" borderId="23" xfId="4" applyFont="1" applyFill="1" applyBorder="1" applyAlignment="1">
      <alignment horizontal="center" vertical="center"/>
    </xf>
    <xf numFmtId="172" fontId="36" fillId="0" borderId="24" xfId="4" applyNumberFormat="1" applyFont="1" applyFill="1" applyBorder="1" applyAlignment="1">
      <alignment horizontal="center" vertical="center"/>
    </xf>
    <xf numFmtId="0" fontId="57" fillId="0" borderId="26" xfId="4" applyFont="1" applyFill="1" applyBorder="1"/>
    <xf numFmtId="0" fontId="57" fillId="0" borderId="0" xfId="4" applyFont="1" applyFill="1" applyBorder="1"/>
    <xf numFmtId="172" fontId="26" fillId="0" borderId="0" xfId="4" applyNumberFormat="1" applyFont="1" applyFill="1"/>
    <xf numFmtId="0" fontId="30" fillId="0" borderId="0" xfId="4" applyFont="1" applyFill="1" applyAlignment="1">
      <alignment horizontal="right" vertical="center"/>
    </xf>
    <xf numFmtId="172" fontId="38" fillId="0" borderId="0" xfId="4" applyNumberFormat="1" applyFont="1" applyFill="1" applyBorder="1" applyAlignment="1">
      <alignment horizontal="center" vertical="center"/>
    </xf>
    <xf numFmtId="0" fontId="30" fillId="0" borderId="24" xfId="4" applyFont="1" applyFill="1" applyBorder="1" applyAlignment="1">
      <alignment horizontal="center" vertical="center"/>
    </xf>
    <xf numFmtId="172" fontId="30" fillId="0" borderId="50" xfId="4" applyNumberFormat="1" applyFont="1" applyFill="1" applyBorder="1" applyAlignment="1">
      <alignment horizontal="center" vertical="center"/>
    </xf>
    <xf numFmtId="172" fontId="30" fillId="0" borderId="24" xfId="4" applyNumberFormat="1" applyFont="1" applyFill="1" applyBorder="1" applyAlignment="1">
      <alignment horizontal="center" vertical="center"/>
    </xf>
    <xf numFmtId="0" fontId="1" fillId="0" borderId="26" xfId="4" applyFont="1" applyFill="1" applyBorder="1"/>
    <xf numFmtId="172" fontId="30" fillId="0" borderId="0" xfId="4" applyNumberFormat="1" applyFont="1" applyFill="1"/>
    <xf numFmtId="172" fontId="30" fillId="0" borderId="28" xfId="4" applyNumberFormat="1" applyFont="1" applyFill="1" applyBorder="1" applyAlignment="1">
      <alignment vertical="center"/>
    </xf>
    <xf numFmtId="0" fontId="1" fillId="0" borderId="29" xfId="4" applyFont="1" applyFill="1" applyBorder="1"/>
    <xf numFmtId="0" fontId="1" fillId="0" borderId="0" xfId="4" applyFont="1" applyFill="1" applyAlignment="1">
      <alignment horizontal="centerContinuous" vertical="center"/>
    </xf>
    <xf numFmtId="0" fontId="30" fillId="0" borderId="0" xfId="4" applyFont="1" applyFill="1" applyAlignment="1">
      <alignment horizontal="centerContinuous" vertical="center"/>
    </xf>
    <xf numFmtId="0" fontId="50" fillId="0" borderId="0" xfId="4" applyFont="1" applyFill="1" applyBorder="1" applyAlignment="1">
      <alignment horizontal="centerContinuous"/>
    </xf>
    <xf numFmtId="0" fontId="50" fillId="0" borderId="6" xfId="4" applyFont="1" applyFill="1" applyBorder="1" applyAlignment="1">
      <alignment horizontal="centerContinuous"/>
    </xf>
    <xf numFmtId="0" fontId="34" fillId="0" borderId="0" xfId="4" applyFont="1" applyFill="1" applyBorder="1" applyAlignment="1">
      <alignment horizontal="centerContinuous"/>
    </xf>
    <xf numFmtId="0" fontId="50" fillId="0" borderId="16" xfId="4" applyFont="1" applyFill="1" applyBorder="1" applyAlignment="1">
      <alignment horizontal="centerContinuous"/>
    </xf>
    <xf numFmtId="0" fontId="30" fillId="0" borderId="6" xfId="4" applyFont="1" applyFill="1" applyBorder="1" applyAlignment="1">
      <alignment horizontal="center" vertical="center"/>
    </xf>
    <xf numFmtId="0" fontId="30" fillId="0" borderId="16" xfId="4" applyFont="1" applyFill="1" applyBorder="1" applyAlignment="1">
      <alignment vertical="center"/>
    </xf>
    <xf numFmtId="0" fontId="30" fillId="0" borderId="6" xfId="4" applyFont="1" applyFill="1" applyBorder="1" applyAlignment="1">
      <alignment vertical="center"/>
    </xf>
    <xf numFmtId="172" fontId="37" fillId="0" borderId="0" xfId="4" applyNumberFormat="1" applyFont="1" applyFill="1" applyBorder="1" applyAlignment="1">
      <alignment horizontal="center" vertical="center"/>
    </xf>
    <xf numFmtId="2" fontId="1" fillId="0" borderId="0" xfId="4" applyNumberFormat="1" applyFont="1" applyFill="1"/>
    <xf numFmtId="4" fontId="30" fillId="0" borderId="24" xfId="4" applyNumberFormat="1" applyFont="1" applyFill="1" applyBorder="1" applyAlignment="1">
      <alignment horizontal="center" vertical="center"/>
    </xf>
    <xf numFmtId="0" fontId="30" fillId="0" borderId="0" xfId="11" applyNumberFormat="1" applyFont="1" applyFill="1" applyBorder="1" applyAlignment="1">
      <alignment horizontal="right" vertical="center"/>
    </xf>
    <xf numFmtId="0" fontId="31" fillId="0" borderId="0" xfId="4" applyFont="1" applyFill="1" applyAlignment="1">
      <alignment horizontal="center" vertical="center"/>
    </xf>
    <xf numFmtId="172" fontId="37" fillId="0" borderId="16" xfId="4" applyNumberFormat="1" applyFont="1" applyFill="1" applyBorder="1" applyAlignment="1">
      <alignment horizontal="center" vertical="center"/>
    </xf>
    <xf numFmtId="172" fontId="1" fillId="0" borderId="16" xfId="4" applyNumberFormat="1" applyFont="1" applyFill="1" applyBorder="1" applyAlignment="1">
      <alignment vertical="center"/>
    </xf>
    <xf numFmtId="172" fontId="1" fillId="0" borderId="0" xfId="4" applyNumberFormat="1" applyFont="1" applyFill="1" applyBorder="1" applyAlignment="1">
      <alignment vertical="center"/>
    </xf>
    <xf numFmtId="0" fontId="57" fillId="0" borderId="0" xfId="4" applyFont="1" applyFill="1" applyBorder="1" applyAlignment="1">
      <alignment vertical="center"/>
    </xf>
    <xf numFmtId="172" fontId="57" fillId="0" borderId="16" xfId="4" applyNumberFormat="1" applyFont="1" applyFill="1" applyBorder="1" applyAlignment="1">
      <alignment vertical="center"/>
    </xf>
    <xf numFmtId="172" fontId="57" fillId="0" borderId="0" xfId="4" applyNumberFormat="1" applyFont="1" applyFill="1" applyBorder="1" applyAlignment="1">
      <alignment vertical="center"/>
    </xf>
    <xf numFmtId="0" fontId="57" fillId="0" borderId="0" xfId="4" applyFont="1" applyFill="1"/>
    <xf numFmtId="2" fontId="1" fillId="0" borderId="16" xfId="4" applyNumberFormat="1" applyFont="1" applyFill="1" applyBorder="1" applyAlignment="1">
      <alignment vertical="center"/>
    </xf>
    <xf numFmtId="2" fontId="1" fillId="0" borderId="0" xfId="4" applyNumberFormat="1" applyFont="1" applyFill="1" applyBorder="1" applyAlignment="1">
      <alignment vertical="center"/>
    </xf>
    <xf numFmtId="0" fontId="0" fillId="0" borderId="0" xfId="0" applyFill="1"/>
    <xf numFmtId="0" fontId="58" fillId="0" borderId="0" xfId="0" applyFont="1"/>
    <xf numFmtId="0" fontId="58" fillId="0" borderId="0" xfId="0" applyFont="1" applyFill="1"/>
    <xf numFmtId="0" fontId="31" fillId="0" borderId="0" xfId="0" applyFont="1" applyFill="1" applyAlignment="1">
      <alignment horizontal="centerContinuous" vertical="center"/>
    </xf>
    <xf numFmtId="0" fontId="26" fillId="0" borderId="0" xfId="0" applyFont="1" applyFill="1" applyAlignment="1">
      <alignment horizontal="centerContinuous" vertical="center"/>
    </xf>
    <xf numFmtId="0" fontId="60" fillId="0" borderId="0" xfId="0" applyFont="1" applyAlignment="1">
      <alignment horizontal="right" vertical="center"/>
    </xf>
    <xf numFmtId="0" fontId="56" fillId="0" borderId="0" xfId="0" applyFont="1" applyAlignment="1">
      <alignment horizontal="right" vertical="center"/>
    </xf>
    <xf numFmtId="0" fontId="1" fillId="0" borderId="0" xfId="12"/>
    <xf numFmtId="0" fontId="26" fillId="0" borderId="0" xfId="12" applyFont="1" applyFill="1" applyAlignment="1">
      <alignment horizontal="center" vertical="center"/>
    </xf>
    <xf numFmtId="0" fontId="30" fillId="0" borderId="15" xfId="12" applyFont="1" applyFill="1" applyBorder="1" applyAlignment="1">
      <alignment vertical="center"/>
    </xf>
    <xf numFmtId="0" fontId="37" fillId="0" borderId="0" xfId="12" applyFont="1" applyFill="1" applyBorder="1" applyAlignment="1">
      <alignment horizontal="left" vertical="center"/>
    </xf>
    <xf numFmtId="0" fontId="30" fillId="0" borderId="0" xfId="12" applyFont="1" applyFill="1" applyBorder="1" applyAlignment="1">
      <alignment horizontal="center" vertical="center"/>
    </xf>
    <xf numFmtId="0" fontId="30" fillId="0" borderId="0" xfId="0" applyFont="1" applyFill="1" applyBorder="1" applyAlignment="1">
      <alignment vertical="center"/>
    </xf>
    <xf numFmtId="0" fontId="1" fillId="0" borderId="16" xfId="0" applyFont="1" applyFill="1" applyBorder="1" applyAlignment="1">
      <alignment vertical="center"/>
    </xf>
    <xf numFmtId="0" fontId="30" fillId="0" borderId="0" xfId="12" applyFont="1" applyFill="1" applyBorder="1" applyAlignment="1">
      <alignment vertical="center"/>
    </xf>
    <xf numFmtId="172" fontId="30" fillId="0" borderId="0" xfId="0" applyNumberFormat="1" applyFont="1" applyFill="1" applyBorder="1" applyAlignment="1">
      <alignment horizontal="center" vertical="center"/>
    </xf>
    <xf numFmtId="4" fontId="37" fillId="0" borderId="16" xfId="0" applyNumberFormat="1" applyFont="1" applyFill="1" applyBorder="1" applyAlignment="1">
      <alignment horizontal="center" vertical="center"/>
    </xf>
    <xf numFmtId="172" fontId="0" fillId="0" borderId="0" xfId="0" applyNumberFormat="1"/>
    <xf numFmtId="172" fontId="30" fillId="0" borderId="0" xfId="0" applyNumberFormat="1" applyFont="1" applyFill="1" applyBorder="1" applyAlignment="1">
      <alignment vertical="center"/>
    </xf>
    <xf numFmtId="0" fontId="50" fillId="0" borderId="15" xfId="12" applyFont="1" applyFill="1" applyBorder="1" applyAlignment="1">
      <alignment horizontal="centerContinuous"/>
    </xf>
    <xf numFmtId="172" fontId="36" fillId="0" borderId="0" xfId="0" applyNumberFormat="1" applyFont="1" applyFill="1" applyBorder="1" applyAlignment="1">
      <alignment horizontal="center" vertical="center"/>
    </xf>
    <xf numFmtId="0" fontId="57" fillId="0" borderId="0" xfId="12" applyFont="1" applyFill="1" applyBorder="1" applyAlignment="1">
      <alignment vertical="center"/>
    </xf>
    <xf numFmtId="0" fontId="30" fillId="0" borderId="22" xfId="12" applyFont="1" applyFill="1" applyBorder="1"/>
    <xf numFmtId="0" fontId="1" fillId="0" borderId="24" xfId="12" applyFont="1" applyFill="1" applyBorder="1"/>
    <xf numFmtId="0" fontId="1" fillId="0" borderId="26" xfId="12" applyFont="1" applyFill="1" applyBorder="1"/>
    <xf numFmtId="0" fontId="30" fillId="0" borderId="0" xfId="12" applyFont="1" applyFill="1"/>
    <xf numFmtId="0" fontId="26" fillId="0" borderId="0" xfId="12" applyFont="1"/>
    <xf numFmtId="0" fontId="30" fillId="0" borderId="0" xfId="12" applyFont="1" applyAlignment="1">
      <alignment horizontal="right" vertical="center"/>
    </xf>
    <xf numFmtId="0" fontId="37" fillId="0" borderId="0" xfId="12" applyFont="1" applyFill="1"/>
    <xf numFmtId="0" fontId="1" fillId="0" borderId="0" xfId="12" applyAlignment="1">
      <alignment vertical="center"/>
    </xf>
    <xf numFmtId="0" fontId="61" fillId="0" borderId="0" xfId="2" applyFont="1"/>
    <xf numFmtId="0" fontId="30" fillId="0" borderId="0" xfId="1" applyFont="1"/>
    <xf numFmtId="0" fontId="30" fillId="0" borderId="0" xfId="1" applyFont="1" applyFill="1" applyAlignment="1">
      <alignment vertical="center"/>
    </xf>
    <xf numFmtId="200" fontId="1" fillId="0" borderId="0" xfId="1" applyNumberFormat="1" applyFont="1"/>
    <xf numFmtId="0" fontId="35" fillId="0" borderId="0" xfId="1" applyFont="1" applyAlignment="1">
      <alignment horizontal="center"/>
    </xf>
    <xf numFmtId="0" fontId="30" fillId="0" borderId="0" xfId="1" applyFont="1" applyAlignment="1">
      <alignment horizontal="center"/>
    </xf>
    <xf numFmtId="0" fontId="62" fillId="0" borderId="0" xfId="1" applyFont="1" applyAlignment="1">
      <alignment horizontal="center"/>
    </xf>
    <xf numFmtId="200" fontId="30" fillId="0" borderId="0" xfId="1" applyNumberFormat="1" applyFont="1" applyAlignment="1">
      <alignment horizontal="center"/>
    </xf>
    <xf numFmtId="200" fontId="30" fillId="0" borderId="0" xfId="1" applyNumberFormat="1" applyFont="1" applyFill="1" applyBorder="1" applyAlignment="1">
      <alignment horizontal="right" vertical="center"/>
    </xf>
    <xf numFmtId="0" fontId="30" fillId="0" borderId="0" xfId="1" applyNumberFormat="1" applyFont="1" applyFill="1" applyAlignment="1">
      <alignment horizontal="center" vertical="center"/>
    </xf>
    <xf numFmtId="0" fontId="1" fillId="0" borderId="0" xfId="1" applyFont="1" applyFill="1"/>
    <xf numFmtId="0" fontId="30" fillId="0" borderId="0" xfId="1" applyNumberFormat="1" applyFont="1" applyFill="1" applyBorder="1" applyAlignment="1">
      <alignment horizontal="center" vertical="center"/>
    </xf>
    <xf numFmtId="2" fontId="30" fillId="0" borderId="0" xfId="1" applyNumberFormat="1" applyFont="1" applyFill="1" applyBorder="1" applyAlignment="1">
      <alignment horizontal="center" vertical="center"/>
    </xf>
    <xf numFmtId="0" fontId="30" fillId="0" borderId="0" xfId="1" applyFont="1" applyFill="1" applyBorder="1" applyAlignment="1">
      <alignment vertical="center"/>
    </xf>
    <xf numFmtId="200" fontId="30" fillId="0" borderId="0" xfId="1" applyNumberFormat="1" applyFont="1" applyFill="1" applyBorder="1" applyAlignment="1">
      <alignment horizontal="center" vertical="center"/>
    </xf>
    <xf numFmtId="0" fontId="30" fillId="0" borderId="28" xfId="1" applyFont="1" applyFill="1" applyBorder="1" applyAlignment="1">
      <alignment vertical="center"/>
    </xf>
    <xf numFmtId="0" fontId="30" fillId="0" borderId="3" xfId="1" applyNumberFormat="1" applyFont="1" applyBorder="1" applyAlignment="1">
      <alignment horizontal="center" vertical="center" wrapText="1"/>
    </xf>
    <xf numFmtId="0" fontId="30" fillId="0" borderId="2" xfId="1" applyNumberFormat="1" applyFont="1" applyBorder="1" applyAlignment="1">
      <alignment horizontal="center" vertical="center"/>
    </xf>
    <xf numFmtId="0" fontId="30" fillId="0" borderId="1" xfId="1" applyNumberFormat="1" applyFont="1" applyBorder="1" applyAlignment="1">
      <alignment horizontal="center" vertical="center"/>
    </xf>
    <xf numFmtId="0" fontId="30" fillId="0" borderId="1" xfId="1" applyFont="1" applyBorder="1" applyAlignment="1">
      <alignment horizontal="center" vertical="center"/>
    </xf>
    <xf numFmtId="0" fontId="30" fillId="0" borderId="0" xfId="1" applyFont="1" applyBorder="1" applyAlignment="1">
      <alignment vertical="center"/>
    </xf>
    <xf numFmtId="0" fontId="34" fillId="0" borderId="0" xfId="13" applyFont="1"/>
    <xf numFmtId="0" fontId="66" fillId="0" borderId="0" xfId="13" applyFont="1" applyFill="1" applyAlignment="1">
      <alignment vertical="center"/>
    </xf>
    <xf numFmtId="0" fontId="1" fillId="0" borderId="0" xfId="13" applyFont="1" applyFill="1" applyAlignment="1">
      <alignment horizontal="centerContinuous" vertical="center"/>
    </xf>
    <xf numFmtId="0" fontId="64" fillId="0" borderId="0" xfId="13"/>
    <xf numFmtId="14" fontId="1" fillId="0" borderId="0" xfId="13" applyNumberFormat="1" applyFont="1" applyFill="1" applyAlignment="1">
      <alignment horizontal="centerContinuous" vertical="center"/>
    </xf>
    <xf numFmtId="0" fontId="1" fillId="0" borderId="0" xfId="13" applyFont="1"/>
    <xf numFmtId="0" fontId="31" fillId="0" borderId="0" xfId="13" applyFont="1" applyFill="1" applyAlignment="1" applyProtection="1">
      <alignment horizontal="centerContinuous"/>
    </xf>
    <xf numFmtId="0" fontId="1" fillId="0" borderId="0" xfId="13" applyFont="1" applyFill="1" applyAlignment="1">
      <alignment horizontal="centerContinuous"/>
    </xf>
    <xf numFmtId="0" fontId="1" fillId="0" borderId="0" xfId="13" applyFont="1" applyAlignment="1"/>
    <xf numFmtId="0" fontId="26" fillId="3" borderId="0" xfId="13" applyFont="1" applyFill="1" applyAlignment="1" applyProtection="1">
      <alignment horizontal="centerContinuous" vertical="top"/>
    </xf>
    <xf numFmtId="0" fontId="68" fillId="3" borderId="0" xfId="13" applyFont="1" applyFill="1" applyAlignment="1">
      <alignment horizontal="centerContinuous" vertical="center"/>
    </xf>
    <xf numFmtId="0" fontId="68" fillId="0" borderId="0" xfId="13" applyFont="1" applyFill="1" applyAlignment="1">
      <alignment horizontal="centerContinuous" vertical="center"/>
    </xf>
    <xf numFmtId="0" fontId="26" fillId="3" borderId="0" xfId="13" applyFont="1" applyFill="1" applyAlignment="1">
      <alignment horizontal="centerContinuous" vertical="center"/>
    </xf>
    <xf numFmtId="0" fontId="68" fillId="0" borderId="0" xfId="13" applyFont="1"/>
    <xf numFmtId="0" fontId="26" fillId="0" borderId="0" xfId="13" applyFont="1" applyFill="1" applyAlignment="1">
      <alignment horizontal="centerContinuous" vertical="top"/>
    </xf>
    <xf numFmtId="0" fontId="26" fillId="0" borderId="0" xfId="13" applyFont="1" applyFill="1" applyAlignment="1">
      <alignment horizontal="centerContinuous" vertical="center"/>
    </xf>
    <xf numFmtId="0" fontId="26" fillId="0" borderId="0" xfId="13" applyFont="1"/>
    <xf numFmtId="0" fontId="26" fillId="3" borderId="0" xfId="13" applyFont="1" applyFill="1" applyAlignment="1">
      <alignment horizontal="centerContinuous" vertical="top"/>
    </xf>
    <xf numFmtId="0" fontId="64" fillId="3" borderId="0" xfId="13" applyFill="1" applyAlignment="1">
      <alignment horizontal="centerContinuous" vertical="top"/>
    </xf>
    <xf numFmtId="0" fontId="26" fillId="0" borderId="0" xfId="13" applyFont="1" applyAlignment="1">
      <alignment vertical="top"/>
    </xf>
    <xf numFmtId="0" fontId="30" fillId="0" borderId="60" xfId="13" applyFont="1" applyFill="1" applyBorder="1" applyAlignment="1">
      <alignment horizontal="center" vertical="center"/>
    </xf>
    <xf numFmtId="0" fontId="30" fillId="0" borderId="61" xfId="13" applyFont="1" applyFill="1" applyBorder="1" applyAlignment="1">
      <alignment horizontal="center" vertical="center"/>
    </xf>
    <xf numFmtId="0" fontId="30" fillId="3" borderId="62" xfId="13" applyFont="1" applyFill="1" applyBorder="1" applyAlignment="1">
      <alignment horizontal="center" vertical="center"/>
    </xf>
    <xf numFmtId="0" fontId="30" fillId="3" borderId="63" xfId="13" applyFont="1" applyFill="1" applyBorder="1" applyAlignment="1" applyProtection="1">
      <alignment horizontal="center" vertical="center"/>
    </xf>
    <xf numFmtId="0" fontId="30" fillId="0" borderId="62" xfId="13" applyFont="1" applyFill="1" applyBorder="1" applyAlignment="1" applyProtection="1">
      <alignment horizontal="centerContinuous" vertical="center"/>
    </xf>
    <xf numFmtId="0" fontId="30" fillId="0" borderId="63" xfId="13" applyFont="1" applyFill="1" applyBorder="1" applyAlignment="1" applyProtection="1">
      <alignment horizontal="centerContinuous" vertical="center"/>
    </xf>
    <xf numFmtId="0" fontId="30" fillId="0" borderId="62" xfId="13" quotePrefix="1" applyFont="1" applyFill="1" applyBorder="1" applyAlignment="1" applyProtection="1">
      <alignment horizontal="centerContinuous" vertical="center"/>
    </xf>
    <xf numFmtId="0" fontId="30" fillId="3" borderId="64" xfId="13" applyFont="1" applyFill="1" applyBorder="1" applyAlignment="1" applyProtection="1">
      <alignment horizontal="center" vertical="center"/>
    </xf>
    <xf numFmtId="0" fontId="30" fillId="0" borderId="65" xfId="13" applyFont="1" applyFill="1" applyBorder="1" applyAlignment="1">
      <alignment horizontal="centerContinuous" vertical="center"/>
    </xf>
    <xf numFmtId="0" fontId="30" fillId="0" borderId="0" xfId="13" applyFont="1"/>
    <xf numFmtId="0" fontId="30" fillId="0" borderId="66" xfId="13" applyFont="1" applyFill="1" applyBorder="1" applyAlignment="1">
      <alignment horizontal="center" vertical="center"/>
    </xf>
    <xf numFmtId="0" fontId="30" fillId="0" borderId="58" xfId="13" applyFont="1" applyFill="1" applyBorder="1" applyAlignment="1" applyProtection="1">
      <alignment horizontal="center"/>
    </xf>
    <xf numFmtId="0" fontId="30" fillId="3" borderId="56" xfId="13" applyFont="1" applyFill="1" applyBorder="1" applyAlignment="1" applyProtection="1">
      <alignment horizontal="center" vertical="center"/>
    </xf>
    <xf numFmtId="0" fontId="30" fillId="0" borderId="68" xfId="13" applyFont="1" applyFill="1" applyBorder="1" applyAlignment="1" applyProtection="1">
      <alignment horizontal="center" vertical="center"/>
    </xf>
    <xf numFmtId="0" fontId="30" fillId="0" borderId="58" xfId="13" applyFont="1" applyFill="1" applyBorder="1" applyAlignment="1" applyProtection="1">
      <alignment horizontal="center" vertical="center"/>
    </xf>
    <xf numFmtId="0" fontId="30" fillId="3" borderId="8" xfId="13" applyFont="1" applyFill="1" applyBorder="1" applyAlignment="1">
      <alignment horizontal="center" vertical="center"/>
    </xf>
    <xf numFmtId="0" fontId="30" fillId="0" borderId="10" xfId="13" applyFont="1" applyFill="1" applyBorder="1" applyAlignment="1">
      <alignment horizontal="center" vertical="center"/>
    </xf>
    <xf numFmtId="0" fontId="30" fillId="0" borderId="14" xfId="13" applyFont="1" applyFill="1" applyBorder="1" applyAlignment="1">
      <alignment horizontal="center" vertical="center"/>
    </xf>
    <xf numFmtId="0" fontId="30" fillId="0" borderId="69" xfId="13" applyFont="1" applyFill="1" applyBorder="1" applyAlignment="1" applyProtection="1">
      <alignment horizontal="center"/>
    </xf>
    <xf numFmtId="0" fontId="30" fillId="3" borderId="15" xfId="13" applyFont="1" applyFill="1" applyBorder="1" applyAlignment="1">
      <alignment vertical="center"/>
    </xf>
    <xf numFmtId="0" fontId="30" fillId="0" borderId="0" xfId="13" applyFont="1" applyFill="1" applyBorder="1" applyAlignment="1">
      <alignment vertical="center"/>
    </xf>
    <xf numFmtId="0" fontId="30" fillId="0" borderId="0" xfId="13" applyFont="1" applyFill="1" applyBorder="1" applyAlignment="1" applyProtection="1">
      <alignment vertical="center"/>
    </xf>
    <xf numFmtId="0" fontId="30" fillId="0" borderId="16" xfId="13" applyFont="1" applyFill="1" applyBorder="1" applyAlignment="1">
      <alignment vertical="center"/>
    </xf>
    <xf numFmtId="0" fontId="30" fillId="0" borderId="70" xfId="13" applyFont="1" applyFill="1" applyBorder="1" applyAlignment="1" applyProtection="1">
      <alignment horizontal="center" vertical="center"/>
    </xf>
    <xf numFmtId="0" fontId="30" fillId="0" borderId="71" xfId="13" applyFont="1" applyFill="1" applyBorder="1" applyAlignment="1">
      <alignment horizontal="center" vertical="center"/>
    </xf>
    <xf numFmtId="0" fontId="30" fillId="0" borderId="57" xfId="13" applyFont="1" applyFill="1" applyBorder="1" applyAlignment="1" applyProtection="1">
      <alignment horizontal="center" vertical="top"/>
    </xf>
    <xf numFmtId="0" fontId="30" fillId="3" borderId="22" xfId="13" applyFont="1" applyFill="1" applyBorder="1" applyAlignment="1">
      <alignment horizontal="center" vertical="center"/>
    </xf>
    <xf numFmtId="0" fontId="30" fillId="0" borderId="24" xfId="13" applyFont="1" applyFill="1" applyBorder="1" applyAlignment="1">
      <alignment horizontal="center" vertical="center"/>
    </xf>
    <xf numFmtId="0" fontId="30" fillId="0" borderId="26" xfId="13" applyFont="1" applyFill="1" applyBorder="1" applyAlignment="1">
      <alignment horizontal="center" vertical="center"/>
    </xf>
    <xf numFmtId="0" fontId="30" fillId="0" borderId="72" xfId="13" applyFont="1" applyFill="1" applyBorder="1" applyAlignment="1" applyProtection="1">
      <alignment horizontal="center" vertical="top"/>
    </xf>
    <xf numFmtId="201" fontId="30" fillId="3" borderId="73" xfId="13" applyNumberFormat="1" applyFont="1" applyFill="1" applyBorder="1" applyAlignment="1"/>
    <xf numFmtId="0" fontId="64" fillId="3" borderId="8" xfId="13" applyFill="1" applyBorder="1"/>
    <xf numFmtId="0" fontId="64" fillId="3" borderId="14" xfId="13" applyFill="1" applyBorder="1"/>
    <xf numFmtId="0" fontId="64" fillId="0" borderId="10" xfId="13" applyFill="1" applyBorder="1"/>
    <xf numFmtId="0" fontId="64" fillId="3" borderId="10" xfId="13" applyFill="1" applyBorder="1"/>
    <xf numFmtId="0" fontId="36" fillId="3" borderId="10" xfId="13" applyFont="1" applyFill="1" applyBorder="1"/>
    <xf numFmtId="0" fontId="36" fillId="3" borderId="14" xfId="13" applyFont="1" applyFill="1" applyBorder="1"/>
    <xf numFmtId="0" fontId="36" fillId="3" borderId="74" xfId="13" applyFont="1" applyFill="1" applyBorder="1"/>
    <xf numFmtId="201" fontId="30" fillId="3" borderId="66" xfId="13" applyNumberFormat="1" applyFont="1" applyFill="1" applyBorder="1" applyAlignment="1">
      <alignment vertical="top"/>
    </xf>
    <xf numFmtId="202" fontId="36" fillId="0" borderId="58" xfId="13" applyNumberFormat="1" applyFont="1" applyFill="1" applyBorder="1" applyAlignment="1">
      <alignment vertical="center"/>
    </xf>
    <xf numFmtId="166" fontId="30" fillId="0" borderId="15" xfId="13" applyNumberFormat="1" applyFont="1" applyFill="1" applyBorder="1" applyAlignment="1">
      <alignment vertical="center"/>
    </xf>
    <xf numFmtId="203" fontId="30" fillId="0" borderId="16" xfId="13" applyNumberFormat="1" applyFont="1" applyFill="1" applyBorder="1" applyAlignment="1">
      <alignment vertical="center"/>
    </xf>
    <xf numFmtId="203" fontId="30" fillId="0" borderId="0" xfId="13" applyNumberFormat="1" applyFont="1" applyFill="1" applyBorder="1" applyAlignment="1">
      <alignment vertical="center"/>
    </xf>
    <xf numFmtId="203" fontId="62" fillId="0" borderId="0" xfId="13" applyNumberFormat="1" applyFont="1" applyFill="1" applyBorder="1" applyAlignment="1">
      <alignment vertical="center"/>
    </xf>
    <xf numFmtId="166" fontId="30" fillId="0" borderId="0" xfId="13" applyNumberFormat="1" applyFont="1" applyFill="1" applyBorder="1" applyAlignment="1">
      <alignment vertical="center"/>
    </xf>
    <xf numFmtId="0" fontId="30" fillId="0" borderId="0" xfId="13" applyFont="1" applyAlignment="1">
      <alignment vertical="top"/>
    </xf>
    <xf numFmtId="166" fontId="30" fillId="0" borderId="0" xfId="13" applyNumberFormat="1" applyFont="1" applyBorder="1" applyAlignment="1">
      <alignment vertical="center"/>
    </xf>
    <xf numFmtId="204" fontId="36" fillId="0" borderId="0" xfId="13" applyNumberFormat="1" applyFont="1" applyFill="1" applyBorder="1" applyAlignment="1">
      <alignment horizontal="center" vertical="center"/>
    </xf>
    <xf numFmtId="204" fontId="36" fillId="0" borderId="16" xfId="13" applyNumberFormat="1" applyFont="1" applyFill="1" applyBorder="1" applyAlignment="1">
      <alignment horizontal="center" vertical="center"/>
    </xf>
    <xf numFmtId="204" fontId="36" fillId="0" borderId="70" xfId="13" applyNumberFormat="1" applyFont="1" applyFill="1" applyBorder="1" applyAlignment="1">
      <alignment horizontal="center" vertical="center"/>
    </xf>
    <xf numFmtId="201" fontId="30" fillId="3" borderId="66" xfId="13" applyNumberFormat="1" applyFont="1" applyFill="1" applyBorder="1" applyAlignment="1"/>
    <xf numFmtId="0" fontId="69" fillId="0" borderId="15" xfId="13" applyFont="1" applyFill="1" applyBorder="1" applyAlignment="1">
      <alignment vertical="center"/>
    </xf>
    <xf numFmtId="0" fontId="34" fillId="0" borderId="15" xfId="13" applyFont="1" applyFill="1" applyBorder="1" applyAlignment="1">
      <alignment vertical="center"/>
    </xf>
    <xf numFmtId="0" fontId="34" fillId="0" borderId="16" xfId="13" applyFont="1" applyFill="1" applyBorder="1"/>
    <xf numFmtId="0" fontId="30" fillId="0" borderId="0" xfId="13" applyFont="1" applyFill="1" applyAlignment="1">
      <alignment vertical="center"/>
    </xf>
    <xf numFmtId="0" fontId="62" fillId="0" borderId="0" xfId="13" applyFont="1" applyFill="1" applyAlignment="1">
      <alignment vertical="center"/>
    </xf>
    <xf numFmtId="0" fontId="30" fillId="0" borderId="16" xfId="13" applyFont="1" applyBorder="1"/>
    <xf numFmtId="172" fontId="36" fillId="0" borderId="57" xfId="13" applyNumberFormat="1" applyFont="1" applyFill="1" applyBorder="1" applyAlignment="1">
      <alignment vertical="center"/>
    </xf>
    <xf numFmtId="166" fontId="30" fillId="0" borderId="22" xfId="13" applyNumberFormat="1" applyFont="1" applyFill="1" applyBorder="1" applyAlignment="1">
      <alignment vertical="center"/>
    </xf>
    <xf numFmtId="203" fontId="30" fillId="0" borderId="26" xfId="13" applyNumberFormat="1" applyFont="1" applyFill="1" applyBorder="1" applyAlignment="1">
      <alignment vertical="top"/>
    </xf>
    <xf numFmtId="203" fontId="30" fillId="0" borderId="0" xfId="13" applyNumberFormat="1" applyFont="1" applyFill="1" applyAlignment="1">
      <alignment vertical="center"/>
    </xf>
    <xf numFmtId="203" fontId="62" fillId="0" borderId="0" xfId="13" applyNumberFormat="1" applyFont="1" applyFill="1" applyAlignment="1">
      <alignment vertical="center"/>
    </xf>
    <xf numFmtId="166" fontId="30" fillId="0" borderId="24" xfId="13" applyNumberFormat="1" applyFont="1" applyFill="1" applyBorder="1" applyAlignment="1">
      <alignment vertical="center"/>
    </xf>
    <xf numFmtId="203" fontId="30" fillId="0" borderId="26" xfId="13" applyNumberFormat="1" applyFont="1" applyFill="1" applyBorder="1" applyAlignment="1">
      <alignment vertical="center"/>
    </xf>
    <xf numFmtId="204" fontId="36" fillId="0" borderId="22" xfId="13" applyNumberFormat="1" applyFont="1" applyFill="1" applyBorder="1" applyAlignment="1">
      <alignment horizontal="center" vertical="center"/>
    </xf>
    <xf numFmtId="204" fontId="36" fillId="0" borderId="24" xfId="13" applyNumberFormat="1" applyFont="1" applyFill="1" applyBorder="1" applyAlignment="1">
      <alignment horizontal="center" vertical="center"/>
    </xf>
    <xf numFmtId="204" fontId="36" fillId="0" borderId="26" xfId="13" applyNumberFormat="1" applyFont="1" applyFill="1" applyBorder="1" applyAlignment="1">
      <alignment horizontal="center" vertical="center"/>
    </xf>
    <xf numFmtId="204" fontId="36" fillId="0" borderId="72" xfId="13" applyNumberFormat="1" applyFont="1" applyFill="1" applyBorder="1" applyAlignment="1">
      <alignment horizontal="center" vertical="center"/>
    </xf>
    <xf numFmtId="172" fontId="36" fillId="0" borderId="58" xfId="13" applyNumberFormat="1" applyFont="1" applyFill="1" applyBorder="1" applyAlignment="1">
      <alignment vertical="center"/>
    </xf>
    <xf numFmtId="166" fontId="30" fillId="0" borderId="8" xfId="13" applyNumberFormat="1" applyFont="1" applyFill="1" applyBorder="1" applyAlignment="1">
      <alignment vertical="center"/>
    </xf>
    <xf numFmtId="203" fontId="30" fillId="0" borderId="14" xfId="13" applyNumberFormat="1" applyFont="1" applyFill="1" applyBorder="1" applyAlignment="1">
      <alignment vertical="center"/>
    </xf>
    <xf numFmtId="203" fontId="30" fillId="0" borderId="10" xfId="13" applyNumberFormat="1" applyFont="1" applyFill="1" applyBorder="1" applyAlignment="1">
      <alignment vertical="center"/>
    </xf>
    <xf numFmtId="203" fontId="62" fillId="0" borderId="10" xfId="13" applyNumberFormat="1" applyFont="1" applyFill="1" applyBorder="1" applyAlignment="1">
      <alignment vertical="center"/>
    </xf>
    <xf numFmtId="166" fontId="30" fillId="0" borderId="10" xfId="13" applyNumberFormat="1" applyFont="1" applyFill="1" applyBorder="1" applyAlignment="1">
      <alignment vertical="center"/>
    </xf>
    <xf numFmtId="204" fontId="36" fillId="0" borderId="14" xfId="13" applyNumberFormat="1" applyFont="1" applyFill="1" applyBorder="1" applyAlignment="1">
      <alignment horizontal="center" vertical="center"/>
    </xf>
    <xf numFmtId="203" fontId="30" fillId="0" borderId="16" xfId="13" applyNumberFormat="1" applyFont="1" applyFill="1" applyBorder="1" applyAlignment="1">
      <alignment vertical="top"/>
    </xf>
    <xf numFmtId="203" fontId="30" fillId="0" borderId="0" xfId="13" applyNumberFormat="1" applyFont="1" applyFill="1" applyBorder="1" applyAlignment="1">
      <alignment vertical="top"/>
    </xf>
    <xf numFmtId="203" fontId="62" fillId="0" borderId="0" xfId="13" applyNumberFormat="1" applyFont="1" applyFill="1" applyBorder="1" applyAlignment="1">
      <alignment vertical="top"/>
    </xf>
    <xf numFmtId="166" fontId="30" fillId="0" borderId="0" xfId="13" applyNumberFormat="1" applyFont="1" applyFill="1" applyBorder="1" applyAlignment="1">
      <alignment vertical="top"/>
    </xf>
    <xf numFmtId="0" fontId="30" fillId="0" borderId="0" xfId="13" applyFont="1" applyBorder="1" applyAlignment="1">
      <alignment vertical="top"/>
    </xf>
    <xf numFmtId="201" fontId="30" fillId="3" borderId="66" xfId="13" applyNumberFormat="1" applyFont="1" applyFill="1" applyBorder="1" applyAlignment="1">
      <alignment vertical="center"/>
    </xf>
    <xf numFmtId="0" fontId="30" fillId="0" borderId="0" xfId="13" applyFont="1" applyBorder="1"/>
    <xf numFmtId="166" fontId="30" fillId="0" borderId="0" xfId="13" applyNumberFormat="1" applyFont="1"/>
    <xf numFmtId="201" fontId="30" fillId="3" borderId="0" xfId="13" applyNumberFormat="1" applyFont="1" applyFill="1" applyBorder="1" applyAlignment="1">
      <alignment vertical="center"/>
    </xf>
    <xf numFmtId="172" fontId="36" fillId="4" borderId="58" xfId="13" applyNumberFormat="1" applyFont="1" applyFill="1" applyBorder="1" applyAlignment="1">
      <alignment vertical="center"/>
    </xf>
    <xf numFmtId="166" fontId="30" fillId="0" borderId="0" xfId="13" applyNumberFormat="1" applyFont="1" applyBorder="1"/>
    <xf numFmtId="204" fontId="30" fillId="0" borderId="0" xfId="13" applyNumberFormat="1" applyFont="1" applyFill="1" applyBorder="1" applyAlignment="1">
      <alignment horizontal="center" vertical="center"/>
    </xf>
    <xf numFmtId="0" fontId="30" fillId="0" borderId="0" xfId="13" applyFont="1" applyFill="1"/>
    <xf numFmtId="0" fontId="30" fillId="0" borderId="0" xfId="13" applyFont="1" applyFill="1" applyBorder="1"/>
    <xf numFmtId="0" fontId="62" fillId="0" borderId="0" xfId="13" applyFont="1" applyFill="1" applyBorder="1"/>
    <xf numFmtId="0" fontId="30" fillId="0" borderId="16" xfId="13" applyFont="1" applyFill="1" applyBorder="1"/>
    <xf numFmtId="203" fontId="30" fillId="0" borderId="0" xfId="13" applyNumberFormat="1" applyFont="1" applyFill="1" applyBorder="1" applyAlignment="1"/>
    <xf numFmtId="203" fontId="62" fillId="0" borderId="0" xfId="13" applyNumberFormat="1" applyFont="1" applyFill="1" applyBorder="1" applyAlignment="1"/>
    <xf numFmtId="166" fontId="30" fillId="0" borderId="0" xfId="13" applyNumberFormat="1" applyFont="1" applyFill="1" applyBorder="1" applyAlignment="1"/>
    <xf numFmtId="203" fontId="30" fillId="0" borderId="16" xfId="13" applyNumberFormat="1" applyFont="1" applyFill="1" applyBorder="1" applyAlignment="1"/>
    <xf numFmtId="204" fontId="36" fillId="0" borderId="15" xfId="13" applyNumberFormat="1" applyFont="1" applyFill="1" applyBorder="1" applyAlignment="1">
      <alignment horizontal="center" vertical="center"/>
    </xf>
    <xf numFmtId="203" fontId="30" fillId="0" borderId="24" xfId="13" applyNumberFormat="1" applyFont="1" applyFill="1" applyBorder="1" applyAlignment="1">
      <alignment vertical="center"/>
    </xf>
    <xf numFmtId="203" fontId="70" fillId="0" borderId="24" xfId="13" applyNumberFormat="1" applyFont="1" applyFill="1" applyBorder="1"/>
    <xf numFmtId="0" fontId="30" fillId="0" borderId="24" xfId="13" applyFont="1" applyBorder="1"/>
    <xf numFmtId="166" fontId="30" fillId="0" borderId="24" xfId="13" applyNumberFormat="1" applyFont="1" applyBorder="1"/>
    <xf numFmtId="203" fontId="71" fillId="0" borderId="26" xfId="13" applyNumberFormat="1" applyFont="1" applyFill="1" applyBorder="1"/>
    <xf numFmtId="172" fontId="36" fillId="0" borderId="53" xfId="13" applyNumberFormat="1" applyFont="1" applyFill="1" applyBorder="1" applyAlignment="1">
      <alignment vertical="center"/>
    </xf>
    <xf numFmtId="203" fontId="30" fillId="0" borderId="14" xfId="13" applyNumberFormat="1" applyFont="1" applyFill="1" applyBorder="1" applyAlignment="1"/>
    <xf numFmtId="0" fontId="30" fillId="0" borderId="0" xfId="13" applyFont="1" applyAlignment="1"/>
    <xf numFmtId="166" fontId="30" fillId="0" borderId="0" xfId="13" applyNumberFormat="1" applyFont="1" applyAlignment="1"/>
    <xf numFmtId="201" fontId="30" fillId="3" borderId="75" xfId="13" applyNumberFormat="1" applyFont="1" applyFill="1" applyBorder="1" applyAlignment="1">
      <alignment vertical="center"/>
    </xf>
    <xf numFmtId="201" fontId="30" fillId="3" borderId="76" xfId="13" applyNumberFormat="1" applyFont="1" applyFill="1" applyBorder="1" applyAlignment="1">
      <alignment vertical="center"/>
    </xf>
    <xf numFmtId="172" fontId="36" fillId="0" borderId="77" xfId="13" applyNumberFormat="1" applyFont="1" applyFill="1" applyBorder="1" applyAlignment="1">
      <alignment vertical="center"/>
    </xf>
    <xf numFmtId="166" fontId="30" fillId="0" borderId="78" xfId="13" applyNumberFormat="1" applyFont="1" applyFill="1" applyBorder="1" applyAlignment="1">
      <alignment vertical="center"/>
    </xf>
    <xf numFmtId="203" fontId="30" fillId="0" borderId="79" xfId="13" applyNumberFormat="1" applyFont="1" applyFill="1" applyBorder="1" applyAlignment="1">
      <alignment vertical="center"/>
    </xf>
    <xf numFmtId="203" fontId="30" fillId="0" borderId="80" xfId="13" applyNumberFormat="1" applyFont="1" applyFill="1" applyBorder="1" applyAlignment="1">
      <alignment vertical="center"/>
    </xf>
    <xf numFmtId="203" fontId="62" fillId="0" borderId="80" xfId="13" applyNumberFormat="1" applyFont="1" applyFill="1" applyBorder="1" applyAlignment="1">
      <alignment vertical="center"/>
    </xf>
    <xf numFmtId="166" fontId="30" fillId="0" borderId="80" xfId="13" applyNumberFormat="1" applyFont="1" applyFill="1" applyBorder="1" applyAlignment="1">
      <alignment vertical="center"/>
    </xf>
    <xf numFmtId="204" fontId="36" fillId="0" borderId="78" xfId="13" applyNumberFormat="1" applyFont="1" applyFill="1" applyBorder="1" applyAlignment="1">
      <alignment horizontal="center" vertical="center"/>
    </xf>
    <xf numFmtId="204" fontId="36" fillId="0" borderId="80" xfId="13" applyNumberFormat="1" applyFont="1" applyFill="1" applyBorder="1" applyAlignment="1">
      <alignment horizontal="center" vertical="center"/>
    </xf>
    <xf numFmtId="204" fontId="36" fillId="0" borderId="79" xfId="13" applyNumberFormat="1" applyFont="1" applyFill="1" applyBorder="1" applyAlignment="1">
      <alignment horizontal="center" vertical="center"/>
    </xf>
    <xf numFmtId="204" fontId="36" fillId="0" borderId="81" xfId="13" applyNumberFormat="1" applyFont="1" applyFill="1" applyBorder="1" applyAlignment="1">
      <alignment horizontal="center" vertical="center"/>
    </xf>
    <xf numFmtId="201" fontId="30" fillId="0" borderId="0" xfId="13" applyNumberFormat="1" applyFont="1" applyFill="1" applyAlignment="1"/>
    <xf numFmtId="2" fontId="30" fillId="0" borderId="0" xfId="13" applyNumberFormat="1" applyFont="1" applyFill="1" applyAlignment="1"/>
    <xf numFmtId="0" fontId="30" fillId="0" borderId="0" xfId="13" applyFont="1" applyFill="1" applyAlignment="1"/>
    <xf numFmtId="203" fontId="30" fillId="0" borderId="0" xfId="13" applyNumberFormat="1" applyFont="1" applyFill="1" applyAlignment="1"/>
    <xf numFmtId="203" fontId="30" fillId="3" borderId="0" xfId="13" applyNumberFormat="1" applyFont="1" applyFill="1" applyAlignment="1"/>
    <xf numFmtId="0" fontId="30" fillId="3" borderId="0" xfId="13" applyFont="1" applyFill="1" applyAlignment="1">
      <alignment horizontal="right"/>
    </xf>
    <xf numFmtId="2" fontId="30" fillId="0" borderId="0" xfId="13" applyNumberFormat="1" applyFont="1" applyFill="1" applyAlignment="1">
      <alignment vertical="center"/>
    </xf>
    <xf numFmtId="0" fontId="34" fillId="0" borderId="0" xfId="13" applyFont="1" applyAlignment="1">
      <alignment vertical="center"/>
    </xf>
    <xf numFmtId="0" fontId="34" fillId="0" borderId="0" xfId="13" applyFont="1" applyFill="1"/>
    <xf numFmtId="201" fontId="30" fillId="0" borderId="0" xfId="13" applyNumberFormat="1" applyFont="1" applyFill="1" applyAlignment="1">
      <alignment vertical="center"/>
    </xf>
    <xf numFmtId="0" fontId="34" fillId="0" borderId="0" xfId="13" applyFont="1" applyAlignment="1" applyProtection="1">
      <alignment horizontal="fill"/>
    </xf>
    <xf numFmtId="2" fontId="34" fillId="0" borderId="0" xfId="13" applyNumberFormat="1" applyFont="1"/>
    <xf numFmtId="203" fontId="34" fillId="0" borderId="0" xfId="13" applyNumberFormat="1" applyFont="1" applyFill="1"/>
    <xf numFmtId="203" fontId="34" fillId="0" borderId="0" xfId="13" applyNumberFormat="1" applyFont="1"/>
    <xf numFmtId="0" fontId="34" fillId="0" borderId="0" xfId="13" applyFont="1" applyFill="1" applyBorder="1"/>
    <xf numFmtId="0" fontId="31" fillId="0" borderId="0" xfId="13" applyFont="1" applyFill="1" applyAlignment="1">
      <alignment horizontal="centerContinuous"/>
    </xf>
    <xf numFmtId="0" fontId="31" fillId="0" borderId="0" xfId="13" applyFont="1" applyFill="1" applyBorder="1" applyAlignment="1">
      <alignment horizontal="centerContinuous"/>
    </xf>
    <xf numFmtId="0" fontId="31" fillId="0" borderId="0" xfId="13" applyFont="1" applyFill="1" applyBorder="1" applyAlignment="1"/>
    <xf numFmtId="0" fontId="31" fillId="0" borderId="0" xfId="13" applyFont="1" applyFill="1" applyAlignment="1"/>
    <xf numFmtId="0" fontId="26" fillId="0" borderId="0" xfId="13" applyFont="1" applyFill="1" applyBorder="1" applyAlignment="1" applyProtection="1">
      <alignment horizontal="centerContinuous" vertical="center"/>
    </xf>
    <xf numFmtId="2" fontId="26" fillId="0" borderId="0" xfId="13" applyNumberFormat="1" applyFont="1" applyFill="1" applyBorder="1" applyAlignment="1">
      <alignment horizontal="centerContinuous" vertical="center"/>
    </xf>
    <xf numFmtId="0" fontId="26" fillId="0" borderId="0" xfId="13" applyFont="1" applyFill="1" applyBorder="1" applyAlignment="1">
      <alignment horizontal="centerContinuous" vertical="center"/>
    </xf>
    <xf numFmtId="0" fontId="26" fillId="0" borderId="0" xfId="13" applyFont="1" applyFill="1" applyBorder="1" applyAlignment="1">
      <alignment vertical="top"/>
    </xf>
    <xf numFmtId="0" fontId="26" fillId="0" borderId="0" xfId="13" applyFont="1" applyFill="1" applyAlignment="1">
      <alignment vertical="top"/>
    </xf>
    <xf numFmtId="0" fontId="26" fillId="0" borderId="0" xfId="13" applyFont="1" applyFill="1" applyBorder="1" applyAlignment="1">
      <alignment horizontal="centerContinuous" vertical="top"/>
    </xf>
    <xf numFmtId="0" fontId="26" fillId="3" borderId="0" xfId="13" applyFont="1" applyFill="1" applyBorder="1" applyAlignment="1">
      <alignment horizontal="centerContinuous" vertical="center"/>
    </xf>
    <xf numFmtId="0" fontId="26" fillId="0" borderId="0" xfId="13" applyFont="1" applyFill="1" applyBorder="1" applyAlignment="1"/>
    <xf numFmtId="0" fontId="26" fillId="0" borderId="0" xfId="13" applyFont="1" applyFill="1" applyAlignment="1"/>
    <xf numFmtId="2" fontId="26" fillId="0" borderId="0" xfId="13" applyNumberFormat="1" applyFont="1" applyFill="1" applyBorder="1" applyAlignment="1">
      <alignment horizontal="centerContinuous" vertical="top"/>
    </xf>
    <xf numFmtId="0" fontId="26" fillId="3" borderId="0" xfId="13" applyFont="1" applyFill="1" applyBorder="1" applyAlignment="1">
      <alignment horizontal="centerContinuous" vertical="top"/>
    </xf>
    <xf numFmtId="0" fontId="30" fillId="0" borderId="82" xfId="13" applyNumberFormat="1" applyFont="1" applyFill="1" applyBorder="1" applyAlignment="1" applyProtection="1">
      <alignment horizontal="centerContinuous" vertical="center"/>
    </xf>
    <xf numFmtId="0" fontId="30" fillId="3" borderId="62" xfId="13" applyNumberFormat="1" applyFont="1" applyFill="1" applyBorder="1" applyAlignment="1" applyProtection="1">
      <alignment horizontal="center" vertical="center"/>
    </xf>
    <xf numFmtId="0" fontId="30" fillId="3" borderId="63" xfId="13" applyNumberFormat="1" applyFont="1" applyFill="1" applyBorder="1" applyAlignment="1" applyProtection="1">
      <alignment horizontal="center" vertical="center"/>
    </xf>
    <xf numFmtId="17" fontId="30" fillId="0" borderId="83" xfId="13" applyNumberFormat="1" applyFont="1" applyFill="1" applyBorder="1" applyAlignment="1" applyProtection="1">
      <alignment horizontal="center" vertical="center"/>
    </xf>
    <xf numFmtId="0" fontId="30" fillId="0" borderId="63" xfId="13" applyNumberFormat="1" applyFont="1" applyFill="1" applyBorder="1" applyAlignment="1" applyProtection="1">
      <alignment horizontal="center" vertical="center"/>
    </xf>
    <xf numFmtId="0" fontId="30" fillId="0" borderId="83" xfId="13" applyNumberFormat="1" applyFont="1" applyFill="1" applyBorder="1" applyAlignment="1" applyProtection="1">
      <alignment horizontal="center" vertical="center"/>
    </xf>
    <xf numFmtId="0" fontId="30" fillId="0" borderId="62" xfId="13" applyNumberFormat="1" applyFont="1" applyFill="1" applyBorder="1" applyAlignment="1" applyProtection="1">
      <alignment horizontal="centerContinuous" vertical="center"/>
    </xf>
    <xf numFmtId="0" fontId="30" fillId="0" borderId="62" xfId="13" quotePrefix="1" applyNumberFormat="1" applyFont="1" applyFill="1" applyBorder="1" applyAlignment="1" applyProtection="1">
      <alignment horizontal="centerContinuous" vertical="center"/>
    </xf>
    <xf numFmtId="0" fontId="30" fillId="0" borderId="65" xfId="13" applyNumberFormat="1" applyFont="1" applyFill="1" applyBorder="1" applyAlignment="1">
      <alignment horizontal="centerContinuous" vertical="center"/>
    </xf>
    <xf numFmtId="0" fontId="30" fillId="0" borderId="75" xfId="13" applyNumberFormat="1" applyFont="1" applyFill="1" applyBorder="1" applyAlignment="1" applyProtection="1">
      <alignment horizontal="center" vertical="center"/>
    </xf>
    <xf numFmtId="0" fontId="30" fillId="3" borderId="14" xfId="13" applyNumberFormat="1" applyFont="1" applyFill="1" applyBorder="1" applyAlignment="1" applyProtection="1">
      <alignment horizontal="center" vertical="center"/>
    </xf>
    <xf numFmtId="0" fontId="30" fillId="3" borderId="52" xfId="13" applyNumberFormat="1" applyFont="1" applyFill="1" applyBorder="1" applyAlignment="1" applyProtection="1">
      <alignment horizontal="center" vertical="center"/>
    </xf>
    <xf numFmtId="0" fontId="30" fillId="3" borderId="16" xfId="13" applyNumberFormat="1" applyFont="1" applyFill="1" applyBorder="1" applyAlignment="1" applyProtection="1">
      <alignment horizontal="center" vertical="center"/>
    </xf>
    <xf numFmtId="0" fontId="30" fillId="0" borderId="84" xfId="13" applyNumberFormat="1" applyFont="1" applyFill="1" applyBorder="1" applyAlignment="1" applyProtection="1">
      <alignment horizontal="center" vertical="center"/>
    </xf>
    <xf numFmtId="0" fontId="30" fillId="3" borderId="26" xfId="13" applyNumberFormat="1" applyFont="1" applyFill="1" applyBorder="1" applyAlignment="1" applyProtection="1">
      <alignment horizontal="center" vertical="center"/>
    </xf>
    <xf numFmtId="180" fontId="30" fillId="0" borderId="66" xfId="13" applyNumberFormat="1" applyFont="1" applyFill="1" applyBorder="1" applyAlignment="1">
      <alignment vertical="center"/>
    </xf>
    <xf numFmtId="205" fontId="36" fillId="0" borderId="58" xfId="13" applyNumberFormat="1" applyFont="1" applyFill="1" applyBorder="1" applyAlignment="1">
      <alignment horizontal="center" vertical="center"/>
    </xf>
    <xf numFmtId="175" fontId="30" fillId="3" borderId="8" xfId="13" applyNumberFormat="1" applyFont="1" applyFill="1" applyBorder="1" applyAlignment="1">
      <alignment horizontal="center" vertical="center"/>
    </xf>
    <xf numFmtId="175" fontId="30" fillId="3" borderId="14" xfId="13" applyNumberFormat="1" applyFont="1" applyFill="1" applyBorder="1" applyAlignment="1">
      <alignment horizontal="center" vertical="center"/>
    </xf>
    <xf numFmtId="175" fontId="30" fillId="0" borderId="0" xfId="13" applyNumberFormat="1" applyFont="1" applyFill="1" applyBorder="1" applyAlignment="1">
      <alignment horizontal="center" vertical="center"/>
    </xf>
    <xf numFmtId="0" fontId="36" fillId="3" borderId="15" xfId="13" applyFont="1" applyFill="1" applyBorder="1" applyAlignment="1">
      <alignment horizontal="center" vertical="center"/>
    </xf>
    <xf numFmtId="0" fontId="36" fillId="0" borderId="8" xfId="13" applyFont="1" applyFill="1" applyBorder="1" applyAlignment="1">
      <alignment horizontal="center" vertical="center"/>
    </xf>
    <xf numFmtId="0" fontId="36" fillId="0" borderId="0" xfId="13" applyFont="1" applyFill="1" applyBorder="1" applyAlignment="1">
      <alignment horizontal="center" vertical="center"/>
    </xf>
    <xf numFmtId="0" fontId="36" fillId="0" borderId="6" xfId="13" applyFont="1" applyFill="1" applyBorder="1" applyAlignment="1">
      <alignment horizontal="center" vertical="center"/>
    </xf>
    <xf numFmtId="0" fontId="36" fillId="0" borderId="70" xfId="13" applyFont="1" applyFill="1" applyBorder="1" applyAlignment="1">
      <alignment horizontal="center" vertical="center"/>
    </xf>
    <xf numFmtId="180" fontId="30" fillId="0" borderId="66" xfId="13" applyNumberFormat="1" applyFont="1" applyFill="1" applyBorder="1" applyAlignment="1" applyProtection="1">
      <alignment horizontal="left" vertical="center"/>
    </xf>
    <xf numFmtId="205" fontId="38" fillId="0" borderId="58" xfId="13" applyNumberFormat="1" applyFont="1" applyFill="1" applyBorder="1" applyAlignment="1">
      <alignment horizontal="center" vertical="center"/>
    </xf>
    <xf numFmtId="175" fontId="30" fillId="0" borderId="15" xfId="13" applyNumberFormat="1" applyFont="1" applyFill="1" applyBorder="1" applyAlignment="1">
      <alignment horizontal="center" vertical="center"/>
    </xf>
    <xf numFmtId="175" fontId="30" fillId="0" borderId="16" xfId="13" applyNumberFormat="1" applyFont="1" applyFill="1" applyBorder="1" applyAlignment="1">
      <alignment horizontal="center" vertical="center"/>
    </xf>
    <xf numFmtId="204" fontId="36" fillId="0" borderId="58" xfId="13" applyNumberFormat="1" applyFont="1" applyFill="1" applyBorder="1" applyAlignment="1">
      <alignment horizontal="center" vertical="center"/>
    </xf>
    <xf numFmtId="204" fontId="36" fillId="0" borderId="85" xfId="13" applyNumberFormat="1" applyFont="1" applyFill="1" applyBorder="1" applyAlignment="1">
      <alignment horizontal="center" vertical="center"/>
    </xf>
    <xf numFmtId="175" fontId="30" fillId="0" borderId="58" xfId="13" applyNumberFormat="1" applyFont="1" applyFill="1" applyBorder="1" applyAlignment="1">
      <alignment horizontal="center" vertical="center"/>
    </xf>
    <xf numFmtId="180" fontId="30" fillId="0" borderId="68" xfId="13" applyNumberFormat="1" applyFont="1" applyFill="1" applyBorder="1" applyAlignment="1" applyProtection="1">
      <alignment horizontal="left" vertical="center"/>
    </xf>
    <xf numFmtId="0" fontId="30" fillId="0" borderId="58" xfId="13" applyFont="1" applyFill="1" applyBorder="1"/>
    <xf numFmtId="0" fontId="30" fillId="0" borderId="85" xfId="13" applyFont="1" applyFill="1" applyBorder="1"/>
    <xf numFmtId="180" fontId="30" fillId="0" borderId="75" xfId="13" applyNumberFormat="1" applyFont="1" applyFill="1" applyBorder="1" applyAlignment="1" applyProtection="1">
      <alignment horizontal="left" vertical="center"/>
    </xf>
    <xf numFmtId="0" fontId="30" fillId="0" borderId="0" xfId="13" applyFont="1" applyFill="1" applyAlignment="1">
      <alignment vertical="top"/>
    </xf>
    <xf numFmtId="180" fontId="30" fillId="0" borderId="86" xfId="13" applyNumberFormat="1" applyFont="1" applyFill="1" applyBorder="1" applyAlignment="1" applyProtection="1">
      <alignment horizontal="left" vertical="center"/>
    </xf>
    <xf numFmtId="205" fontId="36" fillId="0" borderId="77" xfId="13" applyNumberFormat="1" applyFont="1" applyFill="1" applyBorder="1" applyAlignment="1">
      <alignment horizontal="center" vertical="center"/>
    </xf>
    <xf numFmtId="175" fontId="30" fillId="3" borderId="78" xfId="13" applyNumberFormat="1" applyFont="1" applyFill="1" applyBorder="1" applyAlignment="1">
      <alignment horizontal="center" vertical="center"/>
    </xf>
    <xf numFmtId="175" fontId="30" fillId="3" borderId="80" xfId="13" applyNumberFormat="1" applyFont="1" applyFill="1" applyBorder="1" applyAlignment="1">
      <alignment horizontal="center" vertical="center"/>
    </xf>
    <xf numFmtId="0" fontId="30" fillId="0" borderId="78" xfId="13" applyFont="1" applyFill="1" applyBorder="1" applyAlignment="1">
      <alignment vertical="top"/>
    </xf>
    <xf numFmtId="0" fontId="30" fillId="0" borderId="80" xfId="13" applyFont="1" applyFill="1" applyBorder="1" applyAlignment="1">
      <alignment vertical="top"/>
    </xf>
    <xf numFmtId="0" fontId="30" fillId="0" borderId="81" xfId="13" applyFont="1" applyFill="1" applyBorder="1" applyAlignment="1">
      <alignment vertical="top"/>
    </xf>
    <xf numFmtId="180" fontId="30" fillId="0" borderId="0" xfId="13" applyNumberFormat="1" applyFont="1" applyFill="1" applyBorder="1" applyAlignment="1" applyProtection="1">
      <alignment horizontal="left" vertical="center"/>
    </xf>
    <xf numFmtId="205" fontId="36" fillId="0" borderId="0" xfId="13" applyNumberFormat="1" applyFont="1" applyFill="1" applyBorder="1" applyAlignment="1">
      <alignment horizontal="center" vertical="center"/>
    </xf>
    <xf numFmtId="0" fontId="34" fillId="0" borderId="0" xfId="13" applyFont="1" applyFill="1" applyAlignment="1">
      <alignment vertical="center"/>
    </xf>
    <xf numFmtId="2" fontId="34" fillId="0" borderId="0" xfId="13" applyNumberFormat="1" applyFont="1" applyFill="1" applyAlignment="1">
      <alignment vertical="center"/>
    </xf>
    <xf numFmtId="0" fontId="64" fillId="0" borderId="0" xfId="13" applyFill="1"/>
    <xf numFmtId="0" fontId="34" fillId="0" borderId="0" xfId="13" applyFont="1" applyFill="1" applyAlignment="1"/>
    <xf numFmtId="0" fontId="36" fillId="0" borderId="0" xfId="5" applyFont="1" applyFill="1" applyBorder="1" applyAlignment="1">
      <alignment horizontal="center" vertical="center"/>
    </xf>
    <xf numFmtId="2" fontId="34" fillId="0" borderId="0" xfId="13" applyNumberFormat="1" applyFont="1" applyFill="1"/>
    <xf numFmtId="0" fontId="34" fillId="0" borderId="0" xfId="13" applyFont="1" applyFill="1" applyAlignment="1" applyProtection="1">
      <alignment horizontal="fill"/>
    </xf>
    <xf numFmtId="0" fontId="1" fillId="0" borderId="0" xfId="14" applyFont="1"/>
    <xf numFmtId="166" fontId="1" fillId="0" borderId="0" xfId="14" applyNumberFormat="1" applyFont="1" applyAlignment="1">
      <alignment horizontal="right" vertical="center"/>
    </xf>
    <xf numFmtId="166" fontId="1" fillId="0" borderId="0" xfId="14" applyNumberFormat="1" applyFont="1"/>
    <xf numFmtId="0" fontId="1" fillId="0" borderId="0" xfId="14" applyFont="1" applyFill="1"/>
    <xf numFmtId="0" fontId="1" fillId="5" borderId="0" xfId="14" applyFont="1" applyFill="1"/>
    <xf numFmtId="0" fontId="26" fillId="0" borderId="0" xfId="14" applyFont="1"/>
    <xf numFmtId="0" fontId="31" fillId="0" borderId="0" xfId="14" applyFont="1" applyFill="1" applyAlignment="1" applyProtection="1">
      <alignment horizontal="centerContinuous" vertical="center"/>
    </xf>
    <xf numFmtId="0" fontId="1" fillId="0" borderId="0" xfId="14" applyFont="1" applyFill="1" applyAlignment="1">
      <alignment horizontal="centerContinuous" vertical="center"/>
    </xf>
    <xf numFmtId="0" fontId="1" fillId="0" borderId="0" xfId="14" applyFont="1" applyAlignment="1">
      <alignment horizontal="centerContinuous" vertical="center"/>
    </xf>
    <xf numFmtId="0" fontId="26" fillId="0" borderId="0" xfId="14" applyFont="1" applyFill="1" applyAlignment="1" applyProtection="1">
      <alignment horizontal="centerContinuous" vertical="center"/>
    </xf>
    <xf numFmtId="0" fontId="1" fillId="0" borderId="0" xfId="14" applyFont="1" applyAlignment="1">
      <alignment vertical="center"/>
    </xf>
    <xf numFmtId="166" fontId="1" fillId="0" borderId="0" xfId="14" applyNumberFormat="1" applyFont="1" applyAlignment="1">
      <alignment vertical="center"/>
    </xf>
    <xf numFmtId="0" fontId="1" fillId="0" borderId="0" xfId="14" applyFont="1" applyFill="1" applyAlignment="1">
      <alignment vertical="center"/>
    </xf>
    <xf numFmtId="0" fontId="26" fillId="0" borderId="0" xfId="14" applyFont="1" applyFill="1" applyAlignment="1">
      <alignment horizontal="centerContinuous" vertical="center"/>
    </xf>
    <xf numFmtId="0" fontId="26" fillId="0" borderId="0" xfId="14" applyFont="1" applyAlignment="1">
      <alignment horizontal="centerContinuous" vertical="center"/>
    </xf>
    <xf numFmtId="14" fontId="26" fillId="0" borderId="0" xfId="14" applyNumberFormat="1" applyFont="1" applyAlignment="1">
      <alignment horizontal="centerContinuous" vertical="center"/>
    </xf>
    <xf numFmtId="0" fontId="26" fillId="0" borderId="0" xfId="14" applyFont="1" applyAlignment="1">
      <alignment vertical="center"/>
    </xf>
    <xf numFmtId="166" fontId="26" fillId="0" borderId="0" xfId="14" applyNumberFormat="1" applyFont="1" applyAlignment="1">
      <alignment horizontal="right" vertical="center"/>
    </xf>
    <xf numFmtId="166" fontId="26" fillId="0" borderId="0" xfId="14" applyNumberFormat="1" applyFont="1" applyAlignment="1">
      <alignment vertical="center"/>
    </xf>
    <xf numFmtId="0" fontId="26" fillId="0" borderId="0" xfId="14" applyFont="1" applyFill="1" applyAlignment="1">
      <alignment vertical="center"/>
    </xf>
    <xf numFmtId="0" fontId="26" fillId="0" borderId="0" xfId="14" applyFont="1" applyAlignment="1">
      <alignment horizontal="centerContinuous" vertical="top"/>
    </xf>
    <xf numFmtId="0" fontId="26" fillId="0" borderId="0" xfId="14" applyFont="1" applyAlignment="1">
      <alignment vertical="top"/>
    </xf>
    <xf numFmtId="166" fontId="26" fillId="0" borderId="0" xfId="14" applyNumberFormat="1" applyFont="1" applyAlignment="1">
      <alignment vertical="top"/>
    </xf>
    <xf numFmtId="0" fontId="26" fillId="0" borderId="0" xfId="14" applyFont="1" applyFill="1" applyAlignment="1">
      <alignment vertical="top"/>
    </xf>
    <xf numFmtId="0" fontId="30" fillId="0" borderId="9" xfId="14" applyFont="1" applyFill="1" applyBorder="1" applyAlignment="1">
      <alignment horizontal="center" vertical="center"/>
    </xf>
    <xf numFmtId="0" fontId="30" fillId="0" borderId="9" xfId="14" applyFont="1" applyFill="1" applyBorder="1" applyAlignment="1" applyProtection="1">
      <alignment horizontal="center" vertical="center"/>
    </xf>
    <xf numFmtId="0" fontId="30" fillId="0" borderId="0" xfId="14" applyFont="1"/>
    <xf numFmtId="166" fontId="30" fillId="0" borderId="0" xfId="14" applyNumberFormat="1" applyFont="1" applyAlignment="1">
      <alignment horizontal="right" vertical="center"/>
    </xf>
    <xf numFmtId="166" fontId="30" fillId="0" borderId="0" xfId="14" applyNumberFormat="1" applyFont="1"/>
    <xf numFmtId="0" fontId="30" fillId="0" borderId="0" xfId="14" applyFont="1" applyFill="1"/>
    <xf numFmtId="0" fontId="30" fillId="0" borderId="17" xfId="14" applyFont="1" applyFill="1" applyBorder="1" applyAlignment="1" applyProtection="1">
      <alignment horizontal="center" vertical="center"/>
    </xf>
    <xf numFmtId="0" fontId="30" fillId="0" borderId="0" xfId="10" applyNumberFormat="1" applyFont="1" applyFill="1" applyBorder="1" applyAlignment="1" applyProtection="1">
      <alignment horizontal="center" vertical="center" wrapText="1"/>
    </xf>
    <xf numFmtId="0" fontId="30" fillId="0" borderId="0" xfId="14" applyFont="1" applyFill="1" applyBorder="1"/>
    <xf numFmtId="0" fontId="30" fillId="0" borderId="48" xfId="10" applyFont="1" applyBorder="1" applyAlignment="1">
      <alignment horizontal="centerContinuous" vertical="center" wrapText="1"/>
    </xf>
    <xf numFmtId="0" fontId="30" fillId="0" borderId="39" xfId="10" applyFont="1" applyBorder="1" applyAlignment="1">
      <alignment horizontal="centerContinuous" vertical="center" wrapText="1"/>
    </xf>
    <xf numFmtId="0" fontId="30" fillId="0" borderId="88" xfId="10" applyFont="1" applyBorder="1" applyAlignment="1">
      <alignment horizontal="centerContinuous" vertical="center" wrapText="1"/>
    </xf>
    <xf numFmtId="0" fontId="30" fillId="0" borderId="0" xfId="10" applyFont="1" applyBorder="1" applyAlignment="1">
      <alignment horizontal="center" vertical="center" wrapText="1"/>
    </xf>
    <xf numFmtId="201" fontId="30" fillId="0" borderId="15" xfId="14" applyNumberFormat="1" applyFont="1" applyFill="1" applyBorder="1" applyAlignment="1" applyProtection="1">
      <alignment horizontal="left" vertical="center"/>
    </xf>
    <xf numFmtId="206" fontId="36" fillId="0" borderId="18" xfId="14" applyNumberFormat="1" applyFont="1" applyFill="1" applyBorder="1" applyAlignment="1">
      <alignment horizontal="right" vertical="center"/>
    </xf>
    <xf numFmtId="207" fontId="30" fillId="0" borderId="18" xfId="14" applyNumberFormat="1" applyFont="1" applyFill="1" applyBorder="1" applyAlignment="1">
      <alignment horizontal="right" vertical="center"/>
    </xf>
    <xf numFmtId="207" fontId="30" fillId="0" borderId="0" xfId="14" applyNumberFormat="1" applyFont="1" applyFill="1" applyBorder="1" applyAlignment="1">
      <alignment horizontal="right" vertical="center"/>
    </xf>
    <xf numFmtId="207" fontId="30" fillId="0" borderId="39" xfId="14" applyNumberFormat="1" applyFont="1" applyFill="1" applyBorder="1" applyAlignment="1">
      <alignment horizontal="right" vertical="center"/>
    </xf>
    <xf numFmtId="207" fontId="30" fillId="0" borderId="44" xfId="14" applyNumberFormat="1" applyFont="1" applyFill="1" applyBorder="1" applyAlignment="1">
      <alignment horizontal="right" vertical="center"/>
    </xf>
    <xf numFmtId="208" fontId="36" fillId="0" borderId="43" xfId="10" applyNumberFormat="1" applyFont="1" applyFill="1" applyBorder="1" applyAlignment="1">
      <alignment horizontal="right" vertical="center"/>
    </xf>
    <xf numFmtId="208" fontId="36" fillId="0" borderId="39" xfId="10" applyNumberFormat="1" applyFont="1" applyFill="1" applyBorder="1" applyAlignment="1">
      <alignment horizontal="right" vertical="center"/>
    </xf>
    <xf numFmtId="208" fontId="36" fillId="0" borderId="41" xfId="10" applyNumberFormat="1" applyFont="1" applyFill="1" applyBorder="1" applyAlignment="1">
      <alignment horizontal="right" vertical="center"/>
    </xf>
    <xf numFmtId="201" fontId="30" fillId="0" borderId="89" xfId="14" applyNumberFormat="1" applyFont="1" applyFill="1" applyBorder="1" applyAlignment="1" applyProtection="1">
      <alignment horizontal="left" vertical="center"/>
    </xf>
    <xf numFmtId="209" fontId="36" fillId="0" borderId="17" xfId="14" applyNumberFormat="1" applyFont="1" applyFill="1" applyBorder="1" applyAlignment="1">
      <alignment horizontal="right" vertical="center"/>
    </xf>
    <xf numFmtId="207" fontId="30" fillId="0" borderId="17" xfId="14" applyNumberFormat="1" applyFont="1" applyFill="1" applyBorder="1" applyAlignment="1">
      <alignment horizontal="right" vertical="center"/>
    </xf>
    <xf numFmtId="207" fontId="30" fillId="0" borderId="28" xfId="14" applyNumberFormat="1" applyFont="1" applyFill="1" applyBorder="1" applyAlignment="1">
      <alignment horizontal="right" vertical="center"/>
    </xf>
    <xf numFmtId="208" fontId="36" fillId="0" borderId="18" xfId="10" applyNumberFormat="1" applyFont="1" applyFill="1" applyBorder="1" applyAlignment="1">
      <alignment horizontal="right" vertical="center"/>
    </xf>
    <xf numFmtId="208" fontId="36" fillId="0" borderId="0" xfId="10" applyNumberFormat="1" applyFont="1" applyFill="1" applyBorder="1" applyAlignment="1">
      <alignment horizontal="right" vertical="center"/>
    </xf>
    <xf numFmtId="208" fontId="36" fillId="0" borderId="42" xfId="10" applyNumberFormat="1" applyFont="1" applyFill="1" applyBorder="1" applyAlignment="1">
      <alignment horizontal="right" vertical="center"/>
    </xf>
    <xf numFmtId="201" fontId="30" fillId="0" borderId="49" xfId="14" applyNumberFormat="1" applyFont="1" applyFill="1" applyBorder="1" applyAlignment="1" applyProtection="1">
      <alignment horizontal="left" vertical="center"/>
    </xf>
    <xf numFmtId="209" fontId="36" fillId="0" borderId="1" xfId="14" applyNumberFormat="1" applyFont="1" applyFill="1" applyBorder="1" applyAlignment="1">
      <alignment horizontal="right" vertical="center"/>
    </xf>
    <xf numFmtId="207" fontId="30" fillId="0" borderId="1" xfId="14" applyNumberFormat="1" applyFont="1" applyFill="1" applyBorder="1" applyAlignment="1">
      <alignment horizontal="right" vertical="center"/>
    </xf>
    <xf numFmtId="207" fontId="30" fillId="0" borderId="3" xfId="14" applyNumberFormat="1" applyFont="1" applyFill="1" applyBorder="1" applyAlignment="1">
      <alignment horizontal="right" vertical="center"/>
    </xf>
    <xf numFmtId="208" fontId="36" fillId="0" borderId="1" xfId="10" applyNumberFormat="1" applyFont="1" applyFill="1" applyBorder="1" applyAlignment="1">
      <alignment horizontal="right" vertical="center"/>
    </xf>
    <xf numFmtId="208" fontId="36" fillId="0" borderId="3" xfId="10" applyNumberFormat="1" applyFont="1" applyFill="1" applyBorder="1" applyAlignment="1">
      <alignment horizontal="right" vertical="center"/>
    </xf>
    <xf numFmtId="208" fontId="36" fillId="0" borderId="34" xfId="10" applyNumberFormat="1" applyFont="1" applyFill="1" applyBorder="1" applyAlignment="1">
      <alignment horizontal="right" vertical="center"/>
    </xf>
    <xf numFmtId="201" fontId="30" fillId="0" borderId="89" xfId="14" applyNumberFormat="1" applyFont="1" applyFill="1" applyBorder="1" applyAlignment="1" applyProtection="1">
      <alignment horizontal="left"/>
    </xf>
    <xf numFmtId="209" fontId="36" fillId="0" borderId="17" xfId="14" applyNumberFormat="1" applyFont="1" applyFill="1" applyBorder="1" applyAlignment="1"/>
    <xf numFmtId="207" fontId="30" fillId="0" borderId="17" xfId="14" applyNumberFormat="1" applyFont="1" applyFill="1" applyBorder="1" applyAlignment="1">
      <alignment horizontal="right"/>
    </xf>
    <xf numFmtId="207" fontId="30" fillId="0" borderId="0" xfId="14" applyNumberFormat="1" applyFont="1" applyFill="1" applyBorder="1" applyAlignment="1">
      <alignment horizontal="right"/>
    </xf>
    <xf numFmtId="208" fontId="36" fillId="0" borderId="18" xfId="10" applyNumberFormat="1" applyFont="1" applyFill="1" applyBorder="1" applyAlignment="1">
      <alignment horizontal="right"/>
    </xf>
    <xf numFmtId="208" fontId="36" fillId="0" borderId="0" xfId="10" applyNumberFormat="1" applyFont="1" applyFill="1" applyBorder="1" applyAlignment="1">
      <alignment horizontal="right"/>
    </xf>
    <xf numFmtId="208" fontId="36" fillId="0" borderId="42" xfId="10" applyNumberFormat="1" applyFont="1" applyFill="1" applyBorder="1" applyAlignment="1">
      <alignment horizontal="right"/>
    </xf>
    <xf numFmtId="0" fontId="30" fillId="0" borderId="0" xfId="14" applyFont="1" applyFill="1" applyBorder="1" applyAlignment="1" applyProtection="1">
      <alignment horizontal="center" vertical="center"/>
    </xf>
    <xf numFmtId="0" fontId="30" fillId="0" borderId="0" xfId="14" applyFont="1" applyBorder="1"/>
    <xf numFmtId="166" fontId="30" fillId="0" borderId="0" xfId="14" applyNumberFormat="1" applyFont="1" applyBorder="1" applyAlignment="1">
      <alignment horizontal="right" vertical="center"/>
    </xf>
    <xf numFmtId="166" fontId="30" fillId="0" borderId="0" xfId="14" applyNumberFormat="1" applyFont="1" applyBorder="1"/>
    <xf numFmtId="209" fontId="36" fillId="0" borderId="18" xfId="14" applyNumberFormat="1" applyFont="1" applyFill="1" applyBorder="1" applyAlignment="1">
      <alignment vertical="center"/>
    </xf>
    <xf numFmtId="210" fontId="30" fillId="0" borderId="15" xfId="14" applyNumberFormat="1" applyFont="1" applyFill="1" applyBorder="1" applyAlignment="1" applyProtection="1">
      <alignment horizontal="left" vertical="center"/>
    </xf>
    <xf numFmtId="0" fontId="30" fillId="0" borderId="0" xfId="10" applyFont="1" applyFill="1" applyBorder="1" applyAlignment="1" applyProtection="1">
      <alignment horizontal="center" vertical="center" wrapText="1"/>
    </xf>
    <xf numFmtId="201" fontId="30" fillId="0" borderId="15" xfId="14" applyNumberFormat="1" applyFont="1" applyFill="1" applyBorder="1" applyAlignment="1">
      <alignment horizontal="left" vertical="center"/>
    </xf>
    <xf numFmtId="0" fontId="30" fillId="0" borderId="20" xfId="14" applyFont="1" applyFill="1" applyBorder="1"/>
    <xf numFmtId="166" fontId="30" fillId="0" borderId="0" xfId="14" applyNumberFormat="1" applyFont="1" applyFill="1" applyAlignment="1">
      <alignment horizontal="right" vertical="center"/>
    </xf>
    <xf numFmtId="166" fontId="30" fillId="0" borderId="0" xfId="14" applyNumberFormat="1" applyFont="1" applyFill="1"/>
    <xf numFmtId="208" fontId="30" fillId="0" borderId="0" xfId="14" applyNumberFormat="1" applyFont="1"/>
    <xf numFmtId="201" fontId="30" fillId="0" borderId="15" xfId="14" applyNumberFormat="1" applyFont="1" applyFill="1" applyBorder="1" applyAlignment="1">
      <alignment vertical="center"/>
    </xf>
    <xf numFmtId="201" fontId="30" fillId="0" borderId="49" xfId="14" applyNumberFormat="1" applyFont="1" applyFill="1" applyBorder="1" applyAlignment="1">
      <alignment vertical="top"/>
    </xf>
    <xf numFmtId="209" fontId="36" fillId="0" borderId="1" xfId="14" applyNumberFormat="1" applyFont="1" applyFill="1" applyBorder="1" applyAlignment="1">
      <alignment horizontal="right" vertical="top"/>
    </xf>
    <xf numFmtId="207" fontId="30" fillId="0" borderId="1" xfId="14" applyNumberFormat="1" applyFont="1" applyFill="1" applyBorder="1" applyAlignment="1">
      <alignment horizontal="right" vertical="top"/>
    </xf>
    <xf numFmtId="207" fontId="30" fillId="0" borderId="3" xfId="14" applyNumberFormat="1" applyFont="1" applyFill="1" applyBorder="1" applyAlignment="1">
      <alignment horizontal="right" vertical="top"/>
    </xf>
    <xf numFmtId="208" fontId="36" fillId="0" borderId="1" xfId="10" applyNumberFormat="1" applyFont="1" applyFill="1" applyBorder="1" applyAlignment="1">
      <alignment horizontal="right" vertical="top"/>
    </xf>
    <xf numFmtId="208" fontId="36" fillId="0" borderId="3" xfId="10" applyNumberFormat="1" applyFont="1" applyFill="1" applyBorder="1" applyAlignment="1">
      <alignment horizontal="right" vertical="top"/>
    </xf>
    <xf numFmtId="208" fontId="36" fillId="0" borderId="34" xfId="10" applyNumberFormat="1" applyFont="1" applyFill="1" applyBorder="1" applyAlignment="1">
      <alignment horizontal="right" vertical="top"/>
    </xf>
    <xf numFmtId="0" fontId="26" fillId="0" borderId="0" xfId="14" applyFont="1" applyFill="1"/>
    <xf numFmtId="166" fontId="26" fillId="0" borderId="0" xfId="14" applyNumberFormat="1" applyFont="1"/>
    <xf numFmtId="201" fontId="30" fillId="0" borderId="89" xfId="14" applyNumberFormat="1" applyFont="1" applyFill="1" applyBorder="1" applyAlignment="1">
      <alignment horizontal="left" vertical="center"/>
    </xf>
    <xf numFmtId="209" fontId="36" fillId="0" borderId="17" xfId="14" applyNumberFormat="1" applyFont="1" applyFill="1" applyBorder="1" applyAlignment="1">
      <alignment vertical="top"/>
    </xf>
    <xf numFmtId="208" fontId="36" fillId="0" borderId="17" xfId="10" applyNumberFormat="1" applyFont="1" applyFill="1" applyBorder="1" applyAlignment="1">
      <alignment horizontal="right" vertical="center"/>
    </xf>
    <xf numFmtId="201" fontId="30" fillId="0" borderId="15" xfId="14" applyNumberFormat="1" applyFont="1" applyFill="1" applyBorder="1" applyAlignment="1">
      <alignment horizontal="left"/>
    </xf>
    <xf numFmtId="209" fontId="36" fillId="0" borderId="18" xfId="14" applyNumberFormat="1" applyFont="1" applyFill="1" applyBorder="1" applyAlignment="1"/>
    <xf numFmtId="209" fontId="36" fillId="0" borderId="18" xfId="14" applyNumberFormat="1" applyFont="1" applyFill="1" applyBorder="1" applyAlignment="1" applyProtection="1">
      <alignment vertical="center"/>
    </xf>
    <xf numFmtId="0" fontId="30" fillId="0" borderId="15" xfId="14" applyFont="1" applyFill="1" applyBorder="1" applyAlignment="1" applyProtection="1">
      <alignment horizontal="left" vertical="center"/>
    </xf>
    <xf numFmtId="201" fontId="30" fillId="0" borderId="15" xfId="14" applyNumberFormat="1" applyFont="1" applyFill="1" applyBorder="1" applyAlignment="1" applyProtection="1">
      <alignment horizontal="left" vertical="top"/>
    </xf>
    <xf numFmtId="209" fontId="36" fillId="0" borderId="18" xfId="14" applyNumberFormat="1" applyFont="1" applyFill="1" applyBorder="1" applyAlignment="1">
      <alignment horizontal="right" vertical="top"/>
    </xf>
    <xf numFmtId="207" fontId="30" fillId="0" borderId="18" xfId="14" applyNumberFormat="1" applyFont="1" applyFill="1" applyBorder="1" applyAlignment="1">
      <alignment horizontal="right" vertical="top"/>
    </xf>
    <xf numFmtId="203" fontId="30" fillId="0" borderId="17" xfId="14" applyNumberFormat="1" applyFont="1" applyFill="1" applyBorder="1" applyAlignment="1">
      <alignment horizontal="right"/>
    </xf>
    <xf numFmtId="203" fontId="30" fillId="0" borderId="0" xfId="14" applyNumberFormat="1" applyFont="1" applyFill="1" applyBorder="1" applyAlignment="1">
      <alignment horizontal="right"/>
    </xf>
    <xf numFmtId="201" fontId="30" fillId="0" borderId="21" xfId="14" applyNumberFormat="1" applyFont="1" applyFill="1" applyBorder="1" applyAlignment="1" applyProtection="1">
      <alignment horizontal="left" vertical="center"/>
    </xf>
    <xf numFmtId="209" fontId="36" fillId="0" borderId="25" xfId="14" applyNumberFormat="1" applyFont="1" applyFill="1" applyBorder="1" applyAlignment="1">
      <alignment vertical="center"/>
    </xf>
    <xf numFmtId="203" fontId="30" fillId="0" borderId="25" xfId="14" applyNumberFormat="1" applyFont="1" applyFill="1" applyBorder="1" applyAlignment="1">
      <alignment horizontal="right" vertical="center"/>
    </xf>
    <xf numFmtId="203" fontId="30" fillId="0" borderId="24" xfId="14" applyNumberFormat="1" applyFont="1" applyFill="1" applyBorder="1" applyAlignment="1">
      <alignment horizontal="right" vertical="center"/>
    </xf>
    <xf numFmtId="211" fontId="36" fillId="0" borderId="25" xfId="14" applyNumberFormat="1" applyFont="1" applyFill="1" applyBorder="1" applyAlignment="1">
      <alignment horizontal="center" vertical="center"/>
    </xf>
    <xf numFmtId="211" fontId="36" fillId="0" borderId="24" xfId="14" applyNumberFormat="1" applyFont="1" applyFill="1" applyBorder="1" applyAlignment="1">
      <alignment horizontal="center" vertical="center"/>
    </xf>
    <xf numFmtId="211" fontId="36" fillId="0" borderId="45" xfId="14" applyNumberFormat="1" applyFont="1" applyFill="1" applyBorder="1" applyAlignment="1">
      <alignment horizontal="center" vertical="center"/>
    </xf>
    <xf numFmtId="201" fontId="30" fillId="0" borderId="0" xfId="14" applyNumberFormat="1" applyFont="1" applyFill="1" applyBorder="1" applyAlignment="1" applyProtection="1">
      <alignment horizontal="left" vertical="center"/>
    </xf>
    <xf numFmtId="212" fontId="36" fillId="0" borderId="0" xfId="14" applyNumberFormat="1" applyFont="1" applyFill="1" applyBorder="1" applyAlignment="1">
      <alignment vertical="center"/>
    </xf>
    <xf numFmtId="213" fontId="36" fillId="0" borderId="0" xfId="14" applyNumberFormat="1" applyFont="1" applyFill="1" applyBorder="1" applyAlignment="1">
      <alignment vertical="center"/>
    </xf>
    <xf numFmtId="213" fontId="30" fillId="0" borderId="0" xfId="14" applyNumberFormat="1" applyFont="1" applyFill="1" applyBorder="1" applyAlignment="1">
      <alignment horizontal="right" vertical="center"/>
    </xf>
    <xf numFmtId="166" fontId="30" fillId="0" borderId="0" xfId="14" applyNumberFormat="1" applyFont="1" applyFill="1" applyBorder="1" applyAlignment="1">
      <alignment horizontal="right" vertical="center"/>
    </xf>
    <xf numFmtId="0" fontId="1" fillId="0" borderId="0" xfId="14" applyFill="1" applyBorder="1"/>
    <xf numFmtId="166" fontId="30" fillId="0" borderId="0" xfId="14" applyNumberFormat="1" applyFont="1" applyFill="1" applyBorder="1"/>
    <xf numFmtId="0" fontId="30" fillId="0" borderId="0" xfId="10" applyFont="1" applyFill="1" applyBorder="1" applyAlignment="1" applyProtection="1">
      <alignment horizontal="center" vertical="center"/>
    </xf>
    <xf numFmtId="0" fontId="30" fillId="0" borderId="0" xfId="14" applyFont="1" applyFill="1" applyBorder="1" applyAlignment="1">
      <alignment horizontal="center" vertical="center"/>
    </xf>
    <xf numFmtId="166" fontId="30" fillId="0" borderId="0" xfId="14" applyNumberFormat="1" applyFont="1" applyFill="1" applyBorder="1" applyAlignment="1">
      <alignment horizontal="center" vertical="center"/>
    </xf>
    <xf numFmtId="0" fontId="18" fillId="0" borderId="0" xfId="10" applyFill="1" applyBorder="1" applyAlignment="1">
      <alignment horizontal="center" vertical="center"/>
    </xf>
    <xf numFmtId="0" fontId="30" fillId="0" borderId="0" xfId="14" applyFont="1" applyFill="1" applyBorder="1" applyAlignment="1"/>
    <xf numFmtId="0" fontId="30" fillId="0" borderId="0" xfId="14" applyNumberFormat="1" applyFont="1" applyFill="1" applyBorder="1" applyAlignment="1" applyProtection="1">
      <alignment horizontal="center" vertical="center"/>
    </xf>
    <xf numFmtId="0" fontId="37" fillId="0" borderId="0" xfId="14" applyNumberFormat="1" applyFont="1" applyFill="1" applyBorder="1" applyAlignment="1" applyProtection="1">
      <alignment horizontal="center" vertical="center"/>
    </xf>
    <xf numFmtId="0" fontId="30" fillId="0" borderId="0" xfId="10" applyFont="1" applyFill="1" applyBorder="1" applyAlignment="1">
      <alignment horizontal="center" vertical="center"/>
    </xf>
    <xf numFmtId="0" fontId="37" fillId="0" borderId="0" xfId="10" applyFont="1" applyFill="1" applyBorder="1" applyAlignment="1">
      <alignment horizontal="center" vertical="center"/>
    </xf>
    <xf numFmtId="1" fontId="30" fillId="0" borderId="0" xfId="14" applyNumberFormat="1" applyFont="1" applyFill="1" applyBorder="1" applyAlignment="1" applyProtection="1">
      <alignment horizontal="right" vertical="center"/>
    </xf>
    <xf numFmtId="1" fontId="30" fillId="0" borderId="0" xfId="14" applyNumberFormat="1" applyFont="1" applyFill="1" applyBorder="1" applyAlignment="1" applyProtection="1">
      <alignment horizontal="center" vertical="center"/>
    </xf>
    <xf numFmtId="0" fontId="72" fillId="0" borderId="0" xfId="10" applyFont="1" applyFill="1" applyBorder="1" applyAlignment="1">
      <alignment horizontal="center" vertical="center"/>
    </xf>
    <xf numFmtId="1" fontId="18" fillId="0" borderId="0" xfId="10" applyNumberFormat="1" applyFill="1" applyBorder="1" applyAlignment="1">
      <alignment horizontal="right" vertical="center"/>
    </xf>
    <xf numFmtId="1" fontId="18" fillId="0" borderId="0" xfId="10" applyNumberFormat="1" applyFill="1" applyBorder="1" applyAlignment="1">
      <alignment horizontal="center" vertical="center"/>
    </xf>
    <xf numFmtId="0" fontId="30" fillId="0" borderId="0" xfId="10" applyNumberFormat="1" applyFont="1" applyFill="1" applyBorder="1" applyAlignment="1" applyProtection="1">
      <alignment horizontal="center" vertical="center"/>
    </xf>
    <xf numFmtId="206" fontId="36" fillId="0" borderId="0" xfId="14" applyNumberFormat="1" applyFont="1" applyFill="1" applyBorder="1" applyAlignment="1">
      <alignment vertical="center"/>
    </xf>
    <xf numFmtId="201" fontId="30" fillId="0" borderId="0" xfId="14" applyNumberFormat="1" applyFont="1" applyFill="1" applyBorder="1" applyAlignment="1" applyProtection="1">
      <alignment horizontal="left"/>
    </xf>
    <xf numFmtId="209" fontId="36" fillId="0" borderId="0" xfId="14" applyNumberFormat="1" applyFont="1" applyFill="1" applyBorder="1" applyAlignment="1">
      <alignment vertical="center"/>
    </xf>
    <xf numFmtId="201" fontId="30" fillId="0" borderId="0" xfId="14" applyNumberFormat="1" applyFont="1" applyFill="1" applyBorder="1" applyAlignment="1" applyProtection="1">
      <alignment horizontal="left" vertical="top"/>
    </xf>
    <xf numFmtId="208" fontId="36" fillId="0" borderId="0" xfId="10" applyNumberFormat="1" applyFont="1" applyFill="1" applyBorder="1" applyAlignment="1">
      <alignment horizontal="right" vertical="top"/>
    </xf>
    <xf numFmtId="209" fontId="36" fillId="0" borderId="0" xfId="14" applyNumberFormat="1" applyFont="1" applyFill="1" applyBorder="1" applyAlignment="1"/>
    <xf numFmtId="49" fontId="30" fillId="0" borderId="0" xfId="10" applyNumberFormat="1" applyFont="1" applyFill="1" applyBorder="1" applyAlignment="1">
      <alignment horizontal="left"/>
    </xf>
    <xf numFmtId="2" fontId="30" fillId="0" borderId="0" xfId="10" applyNumberFormat="1" applyFont="1" applyFill="1" applyBorder="1" applyAlignment="1">
      <alignment horizontal="right"/>
    </xf>
    <xf numFmtId="210" fontId="30" fillId="0" borderId="0" xfId="14" applyNumberFormat="1" applyFont="1" applyFill="1" applyBorder="1" applyAlignment="1" applyProtection="1">
      <alignment horizontal="left" vertical="center"/>
    </xf>
    <xf numFmtId="208" fontId="30" fillId="0" borderId="0" xfId="14" applyNumberFormat="1" applyFont="1" applyFill="1" applyBorder="1" applyAlignment="1">
      <alignment horizontal="right" vertical="center"/>
    </xf>
    <xf numFmtId="0" fontId="30" fillId="0" borderId="0" xfId="14" applyFont="1" applyFill="1" applyBorder="1" applyAlignment="1">
      <alignment vertical="center"/>
    </xf>
    <xf numFmtId="201" fontId="30" fillId="0" borderId="0" xfId="14" applyNumberFormat="1" applyFont="1" applyFill="1" applyBorder="1" applyAlignment="1">
      <alignment horizontal="left" vertical="center"/>
    </xf>
    <xf numFmtId="0" fontId="34" fillId="0" borderId="0" xfId="14" applyFont="1" applyFill="1" applyBorder="1"/>
    <xf numFmtId="0" fontId="1" fillId="0" borderId="0" xfId="14" applyFont="1" applyFill="1" applyBorder="1"/>
    <xf numFmtId="201" fontId="30" fillId="0" borderId="0" xfId="14" applyNumberFormat="1" applyFont="1" applyFill="1" applyBorder="1" applyAlignment="1">
      <alignment vertical="center"/>
    </xf>
    <xf numFmtId="201" fontId="30" fillId="0" borderId="0" xfId="14" applyNumberFormat="1" applyFont="1" applyFill="1" applyBorder="1" applyAlignment="1">
      <alignment vertical="top"/>
    </xf>
    <xf numFmtId="209" fontId="36" fillId="0" borderId="0" xfId="14" applyNumberFormat="1" applyFont="1" applyFill="1" applyBorder="1" applyAlignment="1">
      <alignment vertical="top"/>
    </xf>
    <xf numFmtId="201" fontId="30" fillId="0" borderId="0" xfId="14" applyNumberFormat="1" applyFont="1" applyFill="1" applyBorder="1" applyAlignment="1">
      <alignment horizontal="left"/>
    </xf>
    <xf numFmtId="209" fontId="36" fillId="0" borderId="0" xfId="14" applyNumberFormat="1" applyFont="1" applyFill="1" applyBorder="1" applyAlignment="1" applyProtection="1">
      <alignment vertical="center"/>
    </xf>
    <xf numFmtId="0" fontId="30" fillId="0" borderId="0" xfId="14" applyFont="1" applyFill="1" applyBorder="1" applyAlignment="1" applyProtection="1">
      <alignment horizontal="left" vertical="center"/>
    </xf>
    <xf numFmtId="203" fontId="30" fillId="0" borderId="0" xfId="14" applyNumberFormat="1" applyFont="1" applyFill="1" applyBorder="1" applyAlignment="1">
      <alignment horizontal="right" vertical="center"/>
    </xf>
    <xf numFmtId="211" fontId="36" fillId="0" borderId="0" xfId="14" applyNumberFormat="1" applyFont="1" applyFill="1" applyBorder="1" applyAlignment="1">
      <alignment horizontal="center" vertical="center"/>
    </xf>
    <xf numFmtId="166" fontId="36" fillId="0" borderId="0" xfId="14" applyNumberFormat="1" applyFont="1" applyFill="1" applyBorder="1" applyAlignment="1">
      <alignment horizontal="right" vertical="center"/>
    </xf>
    <xf numFmtId="166" fontId="36" fillId="0" borderId="0" xfId="14" applyNumberFormat="1" applyFont="1" applyFill="1" applyBorder="1" applyAlignment="1">
      <alignment horizontal="center" vertical="center"/>
    </xf>
    <xf numFmtId="201" fontId="30" fillId="6" borderId="0" xfId="14" applyNumberFormat="1" applyFont="1" applyFill="1" applyBorder="1" applyAlignment="1" applyProtection="1">
      <alignment horizontal="left" vertical="center"/>
    </xf>
    <xf numFmtId="0" fontId="1" fillId="0" borderId="0" xfId="14" applyFont="1" applyBorder="1"/>
    <xf numFmtId="0" fontId="1" fillId="8" borderId="0" xfId="14" applyFont="1" applyFill="1"/>
    <xf numFmtId="0" fontId="1" fillId="9" borderId="0" xfId="14" applyFont="1" applyFill="1" applyAlignment="1">
      <alignment wrapText="1"/>
    </xf>
    <xf numFmtId="0" fontId="18" fillId="9" borderId="0" xfId="10" applyFill="1" applyAlignment="1">
      <alignment wrapText="1"/>
    </xf>
    <xf numFmtId="0" fontId="1" fillId="10" borderId="0" xfId="14" applyFont="1" applyFill="1" applyAlignment="1">
      <alignment wrapText="1"/>
    </xf>
    <xf numFmtId="0" fontId="1" fillId="0" borderId="0" xfId="14" applyFont="1" applyAlignment="1">
      <alignment wrapText="1"/>
    </xf>
    <xf numFmtId="0" fontId="31" fillId="0" borderId="0" xfId="14" applyFont="1" applyFill="1" applyBorder="1" applyAlignment="1">
      <alignment horizontal="centerContinuous" vertical="center"/>
    </xf>
    <xf numFmtId="0" fontId="31" fillId="0" borderId="0" xfId="14" applyFont="1" applyFill="1" applyAlignment="1">
      <alignment horizontal="centerContinuous" vertical="center"/>
    </xf>
    <xf numFmtId="0" fontId="26" fillId="0" borderId="0" xfId="14" applyFont="1" applyFill="1" applyBorder="1" applyAlignment="1">
      <alignment horizontal="centerContinuous" vertical="center"/>
    </xf>
    <xf numFmtId="0" fontId="26" fillId="0" borderId="0" xfId="14" applyFont="1" applyAlignment="1">
      <alignment horizontal="center" vertical="center"/>
    </xf>
    <xf numFmtId="0" fontId="26" fillId="0" borderId="15" xfId="14" applyFont="1" applyBorder="1" applyAlignment="1">
      <alignment horizontal="centerContinuous" vertical="center"/>
    </xf>
    <xf numFmtId="0" fontId="49" fillId="0" borderId="0" xfId="14" applyFont="1" applyAlignment="1">
      <alignment horizontal="centerContinuous" vertical="center"/>
    </xf>
    <xf numFmtId="0" fontId="30" fillId="0" borderId="12" xfId="14" applyFont="1" applyFill="1" applyBorder="1" applyAlignment="1" applyProtection="1">
      <alignment horizontal="center" vertical="center"/>
    </xf>
    <xf numFmtId="0" fontId="30" fillId="0" borderId="11" xfId="14" applyFont="1" applyFill="1" applyBorder="1" applyAlignment="1" applyProtection="1">
      <alignment horizontal="center" vertical="center"/>
    </xf>
    <xf numFmtId="0" fontId="30" fillId="0" borderId="44" xfId="14" applyFont="1" applyFill="1" applyBorder="1" applyAlignment="1" applyProtection="1">
      <alignment horizontal="center" vertical="center"/>
    </xf>
    <xf numFmtId="0" fontId="30" fillId="0" borderId="4" xfId="10" applyFont="1" applyBorder="1" applyAlignment="1">
      <alignment horizontal="centerContinuous" vertical="center" wrapText="1"/>
    </xf>
    <xf numFmtId="0" fontId="30" fillId="0" borderId="3" xfId="10" applyFont="1" applyBorder="1" applyAlignment="1">
      <alignment horizontal="centerContinuous" vertical="center" wrapText="1"/>
    </xf>
    <xf numFmtId="0" fontId="30" fillId="0" borderId="32" xfId="10" applyFont="1" applyBorder="1" applyAlignment="1">
      <alignment horizontal="centerContinuous" vertical="center" wrapText="1"/>
    </xf>
    <xf numFmtId="201" fontId="30" fillId="0" borderId="20" xfId="14" applyNumberFormat="1" applyFont="1" applyFill="1" applyBorder="1" applyAlignment="1" applyProtection="1">
      <alignment horizontal="left" vertical="center"/>
    </xf>
    <xf numFmtId="206" fontId="36" fillId="0" borderId="18" xfId="14" applyNumberFormat="1" applyFont="1" applyFill="1" applyBorder="1" applyAlignment="1">
      <alignment vertical="center"/>
    </xf>
    <xf numFmtId="203" fontId="30" fillId="0" borderId="39" xfId="14" applyNumberFormat="1" applyFont="1" applyBorder="1" applyAlignment="1">
      <alignment horizontal="right" vertical="center"/>
    </xf>
    <xf numFmtId="166" fontId="30" fillId="0" borderId="44" xfId="14" applyNumberFormat="1" applyFont="1" applyBorder="1" applyAlignment="1">
      <alignment horizontal="center" vertical="center"/>
    </xf>
    <xf numFmtId="208" fontId="36" fillId="0" borderId="17" xfId="14" applyNumberFormat="1" applyFont="1" applyFill="1" applyBorder="1" applyAlignment="1">
      <alignment horizontal="center" vertical="center"/>
    </xf>
    <xf numFmtId="208" fontId="36" fillId="0" borderId="39" xfId="14" applyNumberFormat="1" applyFont="1" applyBorder="1" applyAlignment="1">
      <alignment horizontal="right" vertical="center"/>
    </xf>
    <xf numFmtId="208" fontId="30" fillId="0" borderId="44" xfId="14" applyNumberFormat="1" applyFont="1" applyBorder="1" applyAlignment="1">
      <alignment horizontal="right" vertical="center"/>
    </xf>
    <xf numFmtId="208" fontId="30" fillId="0" borderId="39" xfId="14" applyNumberFormat="1" applyFont="1" applyBorder="1" applyAlignment="1">
      <alignment horizontal="right" vertical="center"/>
    </xf>
    <xf numFmtId="201" fontId="30" fillId="0" borderId="35" xfId="14" applyNumberFormat="1" applyFont="1" applyFill="1" applyBorder="1" applyAlignment="1" applyProtection="1">
      <alignment horizontal="left"/>
    </xf>
    <xf numFmtId="207" fontId="30" fillId="0" borderId="17" xfId="14" applyNumberFormat="1" applyFont="1" applyFill="1" applyBorder="1" applyAlignment="1"/>
    <xf numFmtId="207" fontId="30" fillId="0" borderId="28" xfId="14" applyNumberFormat="1" applyFont="1" applyFill="1" applyBorder="1" applyAlignment="1"/>
    <xf numFmtId="203" fontId="30" fillId="0" borderId="0" xfId="14" applyNumberFormat="1" applyFont="1" applyAlignment="1"/>
    <xf numFmtId="166" fontId="30" fillId="0" borderId="0" xfId="14" applyNumberFormat="1" applyFont="1" applyAlignment="1">
      <alignment horizontal="center"/>
    </xf>
    <xf numFmtId="208" fontId="36" fillId="0" borderId="17" xfId="14" applyNumberFormat="1" applyFont="1" applyFill="1" applyBorder="1" applyAlignment="1"/>
    <xf numFmtId="208" fontId="36" fillId="0" borderId="0" xfId="10" applyNumberFormat="1" applyFont="1" applyFill="1" applyBorder="1" applyAlignment="1"/>
    <xf numFmtId="208" fontId="36" fillId="0" borderId="0" xfId="14" applyNumberFormat="1" applyFont="1" applyAlignment="1"/>
    <xf numFmtId="208" fontId="30" fillId="0" borderId="0" xfId="14" applyNumberFormat="1" applyFont="1" applyAlignment="1"/>
    <xf numFmtId="208" fontId="36" fillId="0" borderId="42" xfId="10" applyNumberFormat="1" applyFont="1" applyFill="1" applyBorder="1" applyAlignment="1"/>
    <xf numFmtId="207" fontId="30" fillId="0" borderId="0" xfId="14" applyNumberFormat="1" applyFont="1" applyFill="1" applyBorder="1" applyAlignment="1" applyProtection="1">
      <alignment horizontal="right" vertical="center"/>
    </xf>
    <xf numFmtId="203" fontId="30" fillId="0" borderId="0" xfId="14" applyNumberFormat="1" applyFont="1" applyAlignment="1">
      <alignment horizontal="right" vertical="center"/>
    </xf>
    <xf numFmtId="166" fontId="30" fillId="0" borderId="0" xfId="14" applyNumberFormat="1" applyFont="1" applyAlignment="1">
      <alignment horizontal="center" vertical="center"/>
    </xf>
    <xf numFmtId="208" fontId="36" fillId="0" borderId="18" xfId="14" applyNumberFormat="1" applyFont="1" applyFill="1" applyBorder="1" applyAlignment="1">
      <alignment horizontal="center" vertical="center"/>
    </xf>
    <xf numFmtId="208" fontId="30" fillId="0" borderId="0" xfId="14" applyNumberFormat="1" applyFont="1" applyAlignment="1">
      <alignment horizontal="right" vertical="center"/>
    </xf>
    <xf numFmtId="208" fontId="36" fillId="0" borderId="0" xfId="14" applyNumberFormat="1" applyFont="1" applyAlignment="1">
      <alignment horizontal="right"/>
    </xf>
    <xf numFmtId="203" fontId="30" fillId="0" borderId="0" xfId="14" applyNumberFormat="1" applyFont="1" applyAlignment="1">
      <alignment horizontal="right"/>
    </xf>
    <xf numFmtId="203" fontId="30" fillId="0" borderId="0" xfId="14" applyNumberFormat="1" applyFont="1"/>
    <xf numFmtId="166" fontId="30" fillId="0" borderId="20" xfId="15" applyNumberFormat="1" applyFont="1" applyBorder="1" applyAlignment="1" applyProtection="1">
      <alignment horizontal="left"/>
    </xf>
    <xf numFmtId="0" fontId="30" fillId="0" borderId="0" xfId="14" applyFont="1" applyAlignment="1">
      <alignment horizontal="right"/>
    </xf>
    <xf numFmtId="208" fontId="36" fillId="0" borderId="0" xfId="14" applyNumberFormat="1" applyFont="1"/>
    <xf numFmtId="166" fontId="30" fillId="0" borderId="0" xfId="14" applyNumberFormat="1" applyFont="1" applyFill="1" applyAlignment="1">
      <alignment horizontal="center" vertical="center"/>
    </xf>
    <xf numFmtId="203" fontId="30" fillId="0" borderId="18" xfId="14" applyNumberFormat="1" applyFont="1" applyFill="1" applyBorder="1" applyAlignment="1">
      <alignment horizontal="right" vertical="center"/>
    </xf>
    <xf numFmtId="211" fontId="36" fillId="0" borderId="50" xfId="14" applyNumberFormat="1" applyFont="1" applyFill="1" applyBorder="1" applyAlignment="1">
      <alignment horizontal="center" vertical="center"/>
    </xf>
    <xf numFmtId="211" fontId="36" fillId="0" borderId="15" xfId="14" applyNumberFormat="1" applyFont="1" applyFill="1" applyBorder="1" applyAlignment="1">
      <alignment horizontal="center" vertical="center"/>
    </xf>
    <xf numFmtId="0" fontId="30" fillId="4" borderId="0" xfId="14" applyFont="1" applyFill="1"/>
    <xf numFmtId="0" fontId="1" fillId="0" borderId="0" xfId="14" applyBorder="1"/>
    <xf numFmtId="0" fontId="1" fillId="0" borderId="0" xfId="14"/>
    <xf numFmtId="0" fontId="1" fillId="0" borderId="0" xfId="14" applyFill="1"/>
    <xf numFmtId="0" fontId="18" fillId="0" borderId="0" xfId="10" applyFill="1" applyBorder="1" applyAlignment="1"/>
    <xf numFmtId="0" fontId="37" fillId="0" borderId="0" xfId="14" applyFont="1" applyFill="1" applyBorder="1" applyAlignment="1" applyProtection="1">
      <alignment horizontal="center" vertical="center"/>
    </xf>
    <xf numFmtId="166" fontId="30" fillId="0" borderId="0" xfId="14" applyNumberFormat="1" applyFont="1" applyFill="1" applyBorder="1" applyAlignment="1"/>
    <xf numFmtId="0" fontId="30" fillId="0" borderId="0" xfId="14" applyFont="1" applyFill="1" applyBorder="1" applyAlignment="1">
      <alignment horizontal="right" vertical="center"/>
    </xf>
    <xf numFmtId="208" fontId="36" fillId="0" borderId="0" xfId="14" applyNumberFormat="1" applyFont="1" applyFill="1" applyBorder="1" applyAlignment="1">
      <alignment horizontal="center" vertical="center"/>
    </xf>
    <xf numFmtId="208" fontId="36" fillId="0" borderId="0" xfId="14" applyNumberFormat="1" applyFont="1" applyFill="1" applyBorder="1" applyAlignment="1">
      <alignment horizontal="right" vertical="center"/>
    </xf>
    <xf numFmtId="208" fontId="30" fillId="0" borderId="0" xfId="14" applyNumberFormat="1" applyFont="1" applyFill="1" applyBorder="1" applyAlignment="1"/>
    <xf numFmtId="208" fontId="36" fillId="0" borderId="0" xfId="14" applyNumberFormat="1" applyFont="1" applyFill="1" applyBorder="1" applyAlignment="1">
      <alignment horizontal="center"/>
    </xf>
    <xf numFmtId="208" fontId="36" fillId="0" borderId="0" xfId="14" applyNumberFormat="1" applyFont="1" applyFill="1" applyBorder="1" applyAlignment="1">
      <alignment horizontal="right"/>
    </xf>
    <xf numFmtId="203" fontId="30" fillId="0" borderId="0" xfId="14" applyNumberFormat="1" applyFont="1" applyFill="1" applyBorder="1" applyAlignment="1"/>
    <xf numFmtId="166" fontId="30" fillId="0" borderId="0" xfId="15" applyNumberFormat="1" applyFont="1" applyFill="1" applyBorder="1" applyAlignment="1" applyProtection="1">
      <alignment horizontal="left"/>
    </xf>
    <xf numFmtId="208" fontId="36" fillId="0" borderId="0" xfId="14" applyNumberFormat="1" applyFont="1" applyFill="1" applyBorder="1" applyAlignment="1"/>
    <xf numFmtId="0" fontId="1" fillId="0" borderId="0" xfId="14" applyFont="1" applyFill="1" applyBorder="1" applyAlignment="1"/>
    <xf numFmtId="0" fontId="34" fillId="0" borderId="0" xfId="14" applyFont="1" applyFill="1" applyBorder="1" applyAlignment="1"/>
    <xf numFmtId="208" fontId="30" fillId="0" borderId="0" xfId="14" applyNumberFormat="1" applyFont="1" applyFill="1" applyBorder="1"/>
    <xf numFmtId="203" fontId="30" fillId="0" borderId="0" xfId="14" applyNumberFormat="1" applyFont="1" applyFill="1" applyBorder="1"/>
    <xf numFmtId="208" fontId="36" fillId="0" borderId="0" xfId="14" applyNumberFormat="1" applyFont="1" applyFill="1" applyBorder="1"/>
    <xf numFmtId="2" fontId="1" fillId="0" borderId="0" xfId="14" applyNumberFormat="1" applyFont="1" applyFill="1" applyBorder="1"/>
    <xf numFmtId="208" fontId="1" fillId="0" borderId="0" xfId="14" applyNumberFormat="1" applyFont="1"/>
    <xf numFmtId="0" fontId="75" fillId="0" borderId="0" xfId="16" applyFont="1" applyFill="1" applyBorder="1" applyAlignment="1">
      <alignment horizontal="centerContinuous" vertical="center"/>
    </xf>
    <xf numFmtId="0" fontId="0" fillId="0" borderId="0" xfId="0" applyAlignment="1">
      <alignment horizontal="centerContinuous" vertical="center"/>
    </xf>
    <xf numFmtId="0" fontId="75" fillId="0" borderId="0" xfId="16" applyFont="1" applyFill="1"/>
    <xf numFmtId="0" fontId="45" fillId="0" borderId="0" xfId="16" applyFont="1" applyFill="1" applyBorder="1" applyAlignment="1">
      <alignment horizontal="centerContinuous" vertical="center"/>
    </xf>
    <xf numFmtId="0" fontId="5" fillId="0" borderId="0" xfId="16" applyFont="1" applyFill="1"/>
    <xf numFmtId="0" fontId="5" fillId="0" borderId="26" xfId="16" applyFont="1" applyFill="1" applyBorder="1" applyAlignment="1">
      <alignment horizontal="center" vertical="center"/>
    </xf>
    <xf numFmtId="20" fontId="5" fillId="0" borderId="24" xfId="16" applyNumberFormat="1" applyFont="1" applyFill="1" applyBorder="1" applyAlignment="1">
      <alignment horizontal="center" vertical="center"/>
    </xf>
    <xf numFmtId="0" fontId="5" fillId="0" borderId="57" xfId="16" applyFont="1" applyFill="1" applyBorder="1" applyAlignment="1">
      <alignment horizontal="center" vertical="center"/>
    </xf>
    <xf numFmtId="0" fontId="5" fillId="0" borderId="22" xfId="16" applyFont="1" applyFill="1" applyBorder="1" applyAlignment="1">
      <alignment horizontal="center" vertical="center"/>
    </xf>
    <xf numFmtId="0" fontId="5" fillId="0" borderId="0" xfId="16" applyFont="1" applyFill="1" applyAlignment="1">
      <alignment vertical="center"/>
    </xf>
    <xf numFmtId="0" fontId="5" fillId="0" borderId="0" xfId="16" applyFont="1" applyFill="1" applyBorder="1" applyAlignment="1">
      <alignment horizontal="center" vertical="center"/>
    </xf>
    <xf numFmtId="0" fontId="5" fillId="0" borderId="0" xfId="16" applyFont="1" applyFill="1" applyBorder="1" applyAlignment="1">
      <alignment vertical="center"/>
    </xf>
    <xf numFmtId="214" fontId="5" fillId="0" borderId="0" xfId="16" applyNumberFormat="1" applyFont="1" applyFill="1" applyBorder="1" applyAlignment="1">
      <alignment horizontal="right" vertical="center"/>
    </xf>
    <xf numFmtId="215" fontId="5" fillId="0" borderId="0" xfId="16" applyNumberFormat="1" applyFont="1" applyFill="1" applyBorder="1" applyAlignment="1">
      <alignment horizontal="right" vertical="center"/>
    </xf>
    <xf numFmtId="215" fontId="5" fillId="0" borderId="0" xfId="16" applyNumberFormat="1" applyFont="1" applyFill="1" applyAlignment="1">
      <alignment horizontal="right" vertical="center"/>
    </xf>
    <xf numFmtId="0" fontId="42" fillId="0" borderId="0" xfId="16" applyFont="1" applyFill="1" applyBorder="1" applyAlignment="1">
      <alignment horizontal="left" vertical="center"/>
    </xf>
    <xf numFmtId="214" fontId="42" fillId="0" borderId="0" xfId="16" applyNumberFormat="1" applyFont="1" applyFill="1" applyBorder="1" applyAlignment="1">
      <alignment horizontal="right" vertical="center"/>
    </xf>
    <xf numFmtId="215" fontId="42" fillId="0" borderId="0" xfId="16" applyNumberFormat="1" applyFont="1" applyFill="1" applyBorder="1" applyAlignment="1">
      <alignment horizontal="right" vertical="center"/>
    </xf>
    <xf numFmtId="215" fontId="42" fillId="0" borderId="0" xfId="16" applyNumberFormat="1" applyFont="1" applyFill="1" applyAlignment="1">
      <alignment horizontal="right" vertical="center"/>
    </xf>
    <xf numFmtId="0" fontId="42" fillId="0" borderId="0" xfId="16" applyFont="1" applyFill="1"/>
    <xf numFmtId="0" fontId="45" fillId="0" borderId="24" xfId="16" applyFont="1" applyFill="1" applyBorder="1" applyAlignment="1">
      <alignment horizontal="centerContinuous" vertical="center"/>
    </xf>
    <xf numFmtId="0" fontId="0" fillId="0" borderId="24" xfId="0" applyBorder="1" applyAlignment="1">
      <alignment horizontal="centerContinuous" vertical="center"/>
    </xf>
    <xf numFmtId="0" fontId="5" fillId="0" borderId="56" xfId="16" applyFont="1" applyFill="1" applyBorder="1" applyAlignment="1">
      <alignment horizontal="center" vertical="center"/>
    </xf>
    <xf numFmtId="20" fontId="5" fillId="0" borderId="56" xfId="16" applyNumberFormat="1" applyFont="1" applyFill="1" applyBorder="1" applyAlignment="1">
      <alignment horizontal="center" vertical="center"/>
    </xf>
    <xf numFmtId="0" fontId="5" fillId="0" borderId="10" xfId="16" applyFont="1" applyFill="1" applyBorder="1" applyAlignment="1">
      <alignment horizontal="center" vertical="center"/>
    </xf>
    <xf numFmtId="0" fontId="5" fillId="0" borderId="10" xfId="16" applyFont="1" applyFill="1" applyBorder="1" applyAlignment="1">
      <alignment vertical="center"/>
    </xf>
    <xf numFmtId="216" fontId="5" fillId="0" borderId="10" xfId="16" applyNumberFormat="1" applyFont="1" applyFill="1" applyBorder="1" applyAlignment="1">
      <alignment horizontal="right" vertical="center"/>
    </xf>
    <xf numFmtId="216" fontId="5" fillId="0" borderId="14" xfId="16" applyNumberFormat="1" applyFont="1" applyFill="1" applyBorder="1" applyAlignment="1">
      <alignment horizontal="right" vertical="center"/>
    </xf>
    <xf numFmtId="216" fontId="5" fillId="0" borderId="0" xfId="16" applyNumberFormat="1" applyFont="1" applyFill="1" applyBorder="1" applyAlignment="1">
      <alignment horizontal="right" vertical="center"/>
    </xf>
    <xf numFmtId="216" fontId="5" fillId="0" borderId="16" xfId="16" applyNumberFormat="1" applyFont="1" applyFill="1" applyBorder="1" applyAlignment="1">
      <alignment horizontal="right" vertical="center"/>
    </xf>
    <xf numFmtId="216" fontId="42" fillId="0" borderId="0" xfId="16" applyNumberFormat="1" applyFont="1" applyFill="1" applyBorder="1" applyAlignment="1">
      <alignment horizontal="right" vertical="center"/>
    </xf>
    <xf numFmtId="216" fontId="42" fillId="0" borderId="16" xfId="16" applyNumberFormat="1" applyFont="1" applyFill="1" applyBorder="1" applyAlignment="1">
      <alignment horizontal="right" vertical="center"/>
    </xf>
    <xf numFmtId="0" fontId="5" fillId="0" borderId="10" xfId="16" applyFont="1" applyFill="1" applyBorder="1" applyAlignment="1">
      <alignment horizontal="left"/>
    </xf>
    <xf numFmtId="0" fontId="5" fillId="0" borderId="10" xfId="16" applyFont="1" applyFill="1" applyBorder="1"/>
    <xf numFmtId="216" fontId="5" fillId="0" borderId="0" xfId="16" applyNumberFormat="1" applyFont="1" applyFill="1"/>
    <xf numFmtId="0" fontId="21" fillId="0" borderId="0" xfId="16" applyFont="1" applyFill="1" applyAlignment="1">
      <alignment horizontal="right"/>
    </xf>
    <xf numFmtId="1" fontId="5" fillId="0" borderId="0" xfId="16" applyNumberFormat="1" applyFont="1" applyFill="1"/>
    <xf numFmtId="0" fontId="5" fillId="0" borderId="0" xfId="16" applyFont="1" applyFill="1" applyBorder="1" applyAlignment="1">
      <alignment horizontal="left"/>
    </xf>
    <xf numFmtId="0" fontId="5" fillId="0" borderId="0" xfId="16" applyFont="1" applyFill="1" applyBorder="1"/>
    <xf numFmtId="0" fontId="5" fillId="0" borderId="0" xfId="0" applyFont="1" applyFill="1" applyBorder="1"/>
    <xf numFmtId="0" fontId="21" fillId="0" borderId="0" xfId="16" applyFont="1" applyFill="1" applyBorder="1" applyAlignment="1">
      <alignment horizontal="left"/>
    </xf>
    <xf numFmtId="215" fontId="5" fillId="0" borderId="0" xfId="16" applyNumberFormat="1" applyFont="1" applyFill="1" applyBorder="1"/>
    <xf numFmtId="215" fontId="5" fillId="0" borderId="0" xfId="16" applyNumberFormat="1" applyFont="1" applyFill="1"/>
    <xf numFmtId="216" fontId="5" fillId="0" borderId="0" xfId="16" applyNumberFormat="1" applyFont="1" applyFill="1" applyBorder="1"/>
    <xf numFmtId="0" fontId="76" fillId="0" borderId="0" xfId="16" applyFont="1" applyFill="1" applyBorder="1" applyAlignment="1">
      <alignment wrapText="1"/>
    </xf>
    <xf numFmtId="0" fontId="77" fillId="0" borderId="0" xfId="0" applyFont="1" applyFill="1" applyBorder="1" applyAlignment="1">
      <alignment wrapText="1"/>
    </xf>
    <xf numFmtId="0" fontId="77" fillId="0" borderId="0" xfId="0" applyFont="1" applyFill="1" applyAlignment="1">
      <alignment wrapText="1"/>
    </xf>
    <xf numFmtId="2" fontId="1" fillId="0" borderId="0" xfId="1" applyNumberFormat="1" applyFont="1" applyFill="1"/>
    <xf numFmtId="0" fontId="30" fillId="0" borderId="0" xfId="0" applyFont="1" applyFill="1" applyAlignment="1">
      <alignment horizontal="right" vertical="center"/>
    </xf>
    <xf numFmtId="0" fontId="78" fillId="0" borderId="0" xfId="0" applyFont="1"/>
    <xf numFmtId="0" fontId="1" fillId="0" borderId="0" xfId="1" applyFont="1" applyFill="1" applyBorder="1"/>
    <xf numFmtId="0" fontId="30" fillId="0" borderId="0" xfId="1" applyFont="1" applyFill="1"/>
    <xf numFmtId="172" fontId="1" fillId="0" borderId="26" xfId="0" applyNumberFormat="1" applyFont="1" applyFill="1" applyBorder="1"/>
    <xf numFmtId="0" fontId="30" fillId="0" borderId="24" xfId="1" applyFont="1" applyFill="1" applyBorder="1" applyAlignment="1">
      <alignment vertical="center"/>
    </xf>
    <xf numFmtId="0" fontId="30" fillId="0" borderId="24" xfId="1" applyFont="1" applyFill="1" applyBorder="1" applyAlignment="1">
      <alignment horizontal="center" vertical="center"/>
    </xf>
    <xf numFmtId="0" fontId="30" fillId="0" borderId="22" xfId="1" applyFont="1" applyFill="1" applyBorder="1" applyAlignment="1">
      <alignment vertical="center"/>
    </xf>
    <xf numFmtId="172" fontId="37" fillId="0" borderId="16" xfId="0" applyNumberFormat="1" applyFont="1" applyFill="1" applyBorder="1" applyAlignment="1">
      <alignment horizontal="center" vertical="center"/>
    </xf>
    <xf numFmtId="172" fontId="36" fillId="0" borderId="0" xfId="1" applyNumberFormat="1" applyFont="1" applyFill="1" applyBorder="1" applyAlignment="1">
      <alignment horizontal="center" vertical="center"/>
    </xf>
    <xf numFmtId="0" fontId="36" fillId="0" borderId="0" xfId="1" applyFont="1" applyFill="1" applyBorder="1" applyAlignment="1">
      <alignment horizontal="center" vertical="center"/>
    </xf>
    <xf numFmtId="0" fontId="30" fillId="0" borderId="15" xfId="1" applyFont="1" applyFill="1" applyBorder="1" applyAlignment="1">
      <alignment vertical="center"/>
    </xf>
    <xf numFmtId="172" fontId="57" fillId="0" borderId="16" xfId="0" applyNumberFormat="1" applyFont="1" applyFill="1" applyBorder="1" applyAlignment="1">
      <alignment vertical="center"/>
    </xf>
    <xf numFmtId="0" fontId="57" fillId="0" borderId="0" xfId="1" applyFont="1" applyFill="1" applyAlignment="1">
      <alignment vertical="center"/>
    </xf>
    <xf numFmtId="0" fontId="50" fillId="0" borderId="15" xfId="1" applyFont="1" applyFill="1" applyBorder="1" applyAlignment="1">
      <alignment horizontal="centerContinuous"/>
    </xf>
    <xf numFmtId="172" fontId="1" fillId="0" borderId="16" xfId="0" applyNumberFormat="1" applyFont="1" applyFill="1" applyBorder="1" applyAlignment="1">
      <alignment vertical="center"/>
    </xf>
    <xf numFmtId="172" fontId="30" fillId="0" borderId="0" xfId="1" applyNumberFormat="1" applyFont="1" applyFill="1" applyBorder="1" applyAlignment="1">
      <alignment vertical="center"/>
    </xf>
    <xf numFmtId="0" fontId="30" fillId="0" borderId="0" xfId="1" applyFont="1" applyFill="1" applyBorder="1" applyAlignment="1">
      <alignment horizontal="center" vertical="center"/>
    </xf>
    <xf numFmtId="0" fontId="1" fillId="0" borderId="0" xfId="0" applyFont="1" applyFill="1"/>
    <xf numFmtId="172" fontId="30" fillId="0" borderId="0" xfId="1" applyNumberFormat="1" applyFont="1" applyFill="1" applyBorder="1" applyAlignment="1">
      <alignment horizontal="center" vertical="center"/>
    </xf>
    <xf numFmtId="0" fontId="30" fillId="0" borderId="0" xfId="0" applyFont="1" applyFill="1" applyBorder="1" applyAlignment="1">
      <alignment horizontal="center" vertical="center"/>
    </xf>
    <xf numFmtId="0" fontId="30" fillId="0" borderId="15" xfId="0" applyFont="1" applyFill="1" applyBorder="1" applyAlignment="1">
      <alignment vertical="center"/>
    </xf>
    <xf numFmtId="172" fontId="30" fillId="0" borderId="16" xfId="0" applyNumberFormat="1" applyFont="1" applyFill="1" applyBorder="1" applyAlignment="1">
      <alignment horizontal="center" vertical="center"/>
    </xf>
    <xf numFmtId="172" fontId="1" fillId="0" borderId="0" xfId="0" applyNumberFormat="1" applyFont="1" applyFill="1" applyBorder="1" applyAlignment="1">
      <alignment vertical="center"/>
    </xf>
    <xf numFmtId="0" fontId="1" fillId="0" borderId="0" xfId="0" applyFont="1" applyFill="1" applyBorder="1" applyAlignment="1">
      <alignment vertical="center"/>
    </xf>
    <xf numFmtId="0" fontId="37" fillId="0" borderId="0" xfId="0" applyFont="1" applyFill="1" applyBorder="1" applyAlignment="1">
      <alignment horizontal="left" vertical="center"/>
    </xf>
    <xf numFmtId="0" fontId="1" fillId="0" borderId="0" xfId="1" applyFont="1" applyFill="1" applyBorder="1" applyAlignment="1">
      <alignment vertical="center"/>
    </xf>
    <xf numFmtId="0" fontId="50" fillId="0" borderId="15" xfId="0" applyFont="1" applyFill="1" applyBorder="1" applyAlignment="1">
      <alignment horizontal="centerContinuous"/>
    </xf>
    <xf numFmtId="0" fontId="26" fillId="0" borderId="0" xfId="0" applyFont="1" applyFill="1" applyAlignment="1">
      <alignment horizontal="center" vertical="center"/>
    </xf>
    <xf numFmtId="0" fontId="37" fillId="0" borderId="0" xfId="1" applyFont="1" applyFill="1" applyBorder="1" applyAlignment="1">
      <alignment horizontal="left" vertical="center"/>
    </xf>
    <xf numFmtId="2" fontId="1" fillId="0" borderId="16" xfId="0" applyNumberFormat="1" applyFont="1" applyFill="1" applyBorder="1" applyAlignment="1">
      <alignment vertical="center"/>
    </xf>
    <xf numFmtId="0" fontId="50" fillId="0" borderId="0" xfId="1" applyFont="1" applyFill="1" applyBorder="1" applyAlignment="1">
      <alignment horizontal="centerContinuous"/>
    </xf>
    <xf numFmtId="0" fontId="34" fillId="0" borderId="0" xfId="1" applyFont="1" applyFill="1" applyBorder="1" applyAlignment="1">
      <alignment horizontal="centerContinuous"/>
    </xf>
    <xf numFmtId="0" fontId="33" fillId="0" borderId="0" xfId="0" applyFont="1" applyFill="1" applyAlignment="1">
      <alignment horizontal="center" vertical="center"/>
    </xf>
    <xf numFmtId="0" fontId="1" fillId="0" borderId="29" xfId="0" applyFont="1" applyFill="1" applyBorder="1"/>
    <xf numFmtId="0" fontId="26" fillId="0" borderId="0" xfId="1" applyFont="1" applyFill="1"/>
    <xf numFmtId="0" fontId="56" fillId="0" borderId="0" xfId="0" applyFont="1" applyAlignment="1">
      <alignment horizontal="right"/>
    </xf>
    <xf numFmtId="0" fontId="1" fillId="0" borderId="0" xfId="0" applyFont="1" applyFill="1" applyAlignment="1"/>
    <xf numFmtId="0" fontId="57" fillId="0" borderId="0" xfId="0" applyFont="1" applyFill="1" applyAlignment="1"/>
    <xf numFmtId="0" fontId="34" fillId="0" borderId="0" xfId="0" applyFont="1" applyFill="1" applyAlignment="1">
      <alignment horizontal="right"/>
    </xf>
    <xf numFmtId="0" fontId="1" fillId="0" borderId="0" xfId="1" applyFont="1" applyFill="1" applyAlignment="1">
      <alignment horizontal="centerContinuous" vertical="center"/>
    </xf>
    <xf numFmtId="0" fontId="80" fillId="0" borderId="0" xfId="0" applyFont="1" applyFill="1" applyAlignment="1"/>
    <xf numFmtId="0" fontId="30" fillId="0" borderId="0" xfId="1" applyFont="1" applyFill="1" applyAlignment="1">
      <alignment horizontal="centerContinuous" vertical="center"/>
    </xf>
    <xf numFmtId="0" fontId="26" fillId="0" borderId="0" xfId="4" applyFont="1" applyFill="1" applyAlignment="1">
      <alignment horizontal="centerContinuous" vertical="center"/>
    </xf>
    <xf numFmtId="0" fontId="30" fillId="0" borderId="9" xfId="4" applyFont="1" applyFill="1" applyBorder="1" applyAlignment="1">
      <alignment horizontal="centerContinuous" vertical="center"/>
    </xf>
    <xf numFmtId="174" fontId="30" fillId="0" borderId="0" xfId="4" applyNumberFormat="1" applyFont="1" applyFill="1" applyBorder="1" applyAlignment="1">
      <alignment horizontal="right" vertical="center"/>
    </xf>
    <xf numFmtId="0" fontId="30" fillId="0" borderId="2" xfId="4" applyFont="1" applyFill="1" applyBorder="1" applyAlignment="1">
      <alignment vertical="center"/>
    </xf>
    <xf numFmtId="174" fontId="37" fillId="0" borderId="0" xfId="4" applyNumberFormat="1" applyFont="1" applyFill="1" applyBorder="1" applyAlignment="1">
      <alignment horizontal="right" vertical="center"/>
    </xf>
    <xf numFmtId="174" fontId="30" fillId="0" borderId="0" xfId="4" applyNumberFormat="1" applyFont="1" applyFill="1" applyAlignment="1">
      <alignment vertical="center"/>
    </xf>
    <xf numFmtId="0" fontId="25" fillId="0" borderId="0" xfId="4" applyFill="1"/>
    <xf numFmtId="0" fontId="31" fillId="0" borderId="0" xfId="4" applyFont="1" applyFill="1" applyAlignment="1">
      <alignment horizontal="centerContinuous" vertical="center"/>
    </xf>
    <xf numFmtId="0" fontId="30" fillId="0" borderId="24" xfId="4" applyFont="1" applyFill="1" applyBorder="1" applyAlignment="1">
      <alignment vertical="center"/>
    </xf>
    <xf numFmtId="0" fontId="30" fillId="0" borderId="8" xfId="4" applyFont="1" applyFill="1" applyBorder="1" applyAlignment="1">
      <alignment horizontal="center" vertical="center" wrapText="1"/>
    </xf>
    <xf numFmtId="0" fontId="30" fillId="0" borderId="31" xfId="4" applyFont="1" applyFill="1" applyBorder="1" applyAlignment="1">
      <alignment horizontal="center" vertical="center" wrapText="1"/>
    </xf>
    <xf numFmtId="0" fontId="30" fillId="0" borderId="40" xfId="4" applyFont="1" applyFill="1" applyBorder="1" applyAlignment="1">
      <alignment horizontal="center" vertical="center" wrapText="1"/>
    </xf>
    <xf numFmtId="0" fontId="25" fillId="0" borderId="31" xfId="4" applyFill="1" applyBorder="1" applyAlignment="1">
      <alignment horizontal="center" vertical="center" wrapText="1"/>
    </xf>
    <xf numFmtId="0" fontId="30" fillId="0" borderId="46" xfId="4" applyFont="1" applyFill="1" applyBorder="1" applyAlignment="1">
      <alignment horizontal="centerContinuous" vertical="center" wrapText="1"/>
    </xf>
    <xf numFmtId="0" fontId="30" fillId="0" borderId="12" xfId="4" applyFont="1" applyFill="1" applyBorder="1" applyAlignment="1">
      <alignment horizontal="centerContinuous" vertical="center" wrapText="1"/>
    </xf>
    <xf numFmtId="0" fontId="30" fillId="0" borderId="19" xfId="4" applyFont="1" applyFill="1" applyBorder="1" applyAlignment="1">
      <alignment horizontal="centerContinuous" vertical="center" wrapText="1"/>
    </xf>
    <xf numFmtId="0" fontId="30" fillId="0" borderId="15" xfId="4" applyFont="1" applyFill="1" applyBorder="1" applyAlignment="1">
      <alignment horizontal="center" vertical="center" wrapText="1"/>
    </xf>
    <xf numFmtId="0" fontId="30" fillId="0" borderId="6" xfId="4" applyFont="1" applyFill="1" applyBorder="1" applyAlignment="1">
      <alignment horizontal="center" vertical="center" wrapText="1"/>
    </xf>
    <xf numFmtId="0" fontId="30" fillId="0" borderId="4" xfId="4" applyFont="1" applyFill="1" applyBorder="1" applyAlignment="1">
      <alignment horizontal="centerContinuous" vertical="center" wrapText="1"/>
    </xf>
    <xf numFmtId="0" fontId="30" fillId="0" borderId="2" xfId="4" applyFont="1" applyFill="1" applyBorder="1" applyAlignment="1">
      <alignment horizontal="centerContinuous" vertical="center" wrapText="1"/>
    </xf>
    <xf numFmtId="0" fontId="30" fillId="0" borderId="48" xfId="4" applyFont="1" applyFill="1" applyBorder="1" applyAlignment="1">
      <alignment horizontal="centerContinuous" vertical="center" wrapText="1"/>
    </xf>
    <xf numFmtId="0" fontId="30" fillId="0" borderId="44" xfId="4" applyFont="1" applyFill="1" applyBorder="1" applyAlignment="1">
      <alignment horizontal="centerContinuous" vertical="center" wrapText="1"/>
    </xf>
    <xf numFmtId="0" fontId="25" fillId="0" borderId="44" xfId="4" applyFill="1" applyBorder="1" applyAlignment="1">
      <alignment horizontal="centerContinuous" vertical="center" wrapText="1"/>
    </xf>
    <xf numFmtId="0" fontId="30" fillId="0" borderId="88" xfId="4" applyFont="1" applyFill="1" applyBorder="1" applyAlignment="1">
      <alignment horizontal="centerContinuous" vertical="center"/>
    </xf>
    <xf numFmtId="0" fontId="30" fillId="0" borderId="5" xfId="4" applyFont="1" applyFill="1" applyBorder="1" applyAlignment="1">
      <alignment horizontal="center" vertical="center" wrapText="1"/>
    </xf>
    <xf numFmtId="0" fontId="30" fillId="0" borderId="17" xfId="4" applyFont="1" applyFill="1" applyBorder="1" applyAlignment="1">
      <alignment horizontal="center" wrapText="1"/>
    </xf>
    <xf numFmtId="0" fontId="30" fillId="0" borderId="33" xfId="4" applyFont="1" applyFill="1" applyBorder="1" applyAlignment="1">
      <alignment horizontal="center" wrapText="1"/>
    </xf>
    <xf numFmtId="0" fontId="30" fillId="0" borderId="4" xfId="4" applyFont="1" applyFill="1" applyBorder="1" applyAlignment="1">
      <alignment horizontal="center" vertical="center" wrapText="1"/>
    </xf>
    <xf numFmtId="0" fontId="30" fillId="0" borderId="1" xfId="4" applyFont="1" applyFill="1" applyBorder="1" applyAlignment="1">
      <alignment horizontal="center" wrapText="1"/>
    </xf>
    <xf numFmtId="0" fontId="30" fillId="0" borderId="34" xfId="4" applyFont="1" applyFill="1" applyBorder="1" applyAlignment="1">
      <alignment horizontal="center" wrapText="1"/>
    </xf>
    <xf numFmtId="0" fontId="25" fillId="0" borderId="49" xfId="4" applyFill="1" applyBorder="1" applyAlignment="1">
      <alignment horizontal="center" vertical="center" wrapText="1"/>
    </xf>
    <xf numFmtId="0" fontId="25" fillId="0" borderId="2" xfId="4" applyFill="1" applyBorder="1" applyAlignment="1">
      <alignment horizontal="center" vertical="center" wrapText="1"/>
    </xf>
    <xf numFmtId="0" fontId="30" fillId="0" borderId="43" xfId="4" applyFont="1" applyFill="1" applyBorder="1" applyAlignment="1">
      <alignment horizontal="center" vertical="center" wrapText="1"/>
    </xf>
    <xf numFmtId="0" fontId="30" fillId="0" borderId="41" xfId="4" applyFont="1" applyFill="1" applyBorder="1" applyAlignment="1">
      <alignment horizontal="center" vertical="center" wrapText="1"/>
    </xf>
    <xf numFmtId="0" fontId="30" fillId="0" borderId="5" xfId="4" applyFont="1" applyFill="1" applyBorder="1" applyAlignment="1">
      <alignment vertical="center"/>
    </xf>
    <xf numFmtId="0" fontId="30" fillId="0" borderId="36" xfId="4" applyFont="1" applyFill="1" applyBorder="1" applyAlignment="1">
      <alignment vertical="center"/>
    </xf>
    <xf numFmtId="174" fontId="30" fillId="0" borderId="5" xfId="4" applyNumberFormat="1" applyFont="1" applyFill="1" applyBorder="1" applyAlignment="1">
      <alignment horizontal="center" vertical="center"/>
    </xf>
    <xf numFmtId="217" fontId="36" fillId="0" borderId="0" xfId="4" applyNumberFormat="1" applyFont="1" applyFill="1" applyBorder="1" applyAlignment="1" applyProtection="1">
      <alignment horizontal="right" vertical="center" indent="1"/>
    </xf>
    <xf numFmtId="217" fontId="36" fillId="0" borderId="0" xfId="4" applyNumberFormat="1" applyFont="1" applyFill="1" applyBorder="1" applyAlignment="1" applyProtection="1">
      <alignment horizontal="center" vertical="center"/>
    </xf>
    <xf numFmtId="217" fontId="36" fillId="0" borderId="16" xfId="4" applyNumberFormat="1" applyFont="1" applyFill="1" applyBorder="1" applyAlignment="1" applyProtection="1">
      <alignment horizontal="right" vertical="center" indent="1"/>
    </xf>
    <xf numFmtId="174" fontId="36" fillId="0" borderId="0" xfId="4" applyNumberFormat="1" applyFont="1" applyFill="1" applyBorder="1" applyAlignment="1">
      <alignment horizontal="center" vertical="center"/>
    </xf>
    <xf numFmtId="0" fontId="30" fillId="0" borderId="49" xfId="4" applyFont="1" applyFill="1" applyBorder="1" applyAlignment="1">
      <alignment vertical="center"/>
    </xf>
    <xf numFmtId="174" fontId="30" fillId="0" borderId="4" xfId="4" applyNumberFormat="1" applyFont="1" applyFill="1" applyBorder="1" applyAlignment="1">
      <alignment horizontal="center"/>
    </xf>
    <xf numFmtId="217" fontId="36" fillId="0" borderId="3" xfId="4" applyNumberFormat="1" applyFont="1" applyFill="1" applyBorder="1" applyAlignment="1" applyProtection="1">
      <alignment horizontal="right" indent="1"/>
    </xf>
    <xf numFmtId="174" fontId="30" fillId="0" borderId="3" xfId="4" applyNumberFormat="1" applyFont="1" applyFill="1" applyBorder="1" applyAlignment="1">
      <alignment horizontal="center"/>
    </xf>
    <xf numFmtId="217" fontId="36" fillId="0" borderId="32" xfId="4" applyNumberFormat="1" applyFont="1" applyFill="1" applyBorder="1" applyAlignment="1" applyProtection="1">
      <alignment horizontal="right" indent="1"/>
    </xf>
    <xf numFmtId="174" fontId="30" fillId="0" borderId="5" xfId="4" applyNumberFormat="1" applyFont="1" applyFill="1" applyBorder="1" applyAlignment="1">
      <alignment horizontal="center"/>
    </xf>
    <xf numFmtId="217" fontId="36" fillId="0" borderId="0" xfId="4" applyNumberFormat="1" applyFont="1" applyFill="1" applyBorder="1" applyAlignment="1" applyProtection="1">
      <alignment horizontal="right" indent="1"/>
    </xf>
    <xf numFmtId="174" fontId="30" fillId="0" borderId="0" xfId="4" applyNumberFormat="1" applyFont="1" applyFill="1" applyBorder="1" applyAlignment="1">
      <alignment horizontal="center"/>
    </xf>
    <xf numFmtId="217" fontId="36" fillId="0" borderId="16" xfId="4" applyNumberFormat="1" applyFont="1" applyFill="1" applyBorder="1" applyAlignment="1" applyProtection="1">
      <alignment horizontal="right" indent="1"/>
    </xf>
    <xf numFmtId="0" fontId="37" fillId="0" borderId="15" xfId="4" applyFont="1" applyFill="1" applyBorder="1" applyAlignment="1">
      <alignment vertical="center"/>
    </xf>
    <xf numFmtId="0" fontId="37" fillId="0" borderId="6" xfId="4" applyFont="1" applyFill="1" applyBorder="1" applyAlignment="1">
      <alignment horizontal="right" vertical="center"/>
    </xf>
    <xf numFmtId="174" fontId="37" fillId="0" borderId="5" xfId="4" applyNumberFormat="1" applyFont="1" applyFill="1" applyBorder="1" applyAlignment="1">
      <alignment horizontal="center"/>
    </xf>
    <xf numFmtId="217" fontId="38" fillId="0" borderId="0" xfId="4" applyNumberFormat="1" applyFont="1" applyFill="1" applyBorder="1" applyAlignment="1" applyProtection="1">
      <alignment horizontal="right" indent="1"/>
    </xf>
    <xf numFmtId="217" fontId="38" fillId="0" borderId="0" xfId="4" applyNumberFormat="1" applyFont="1" applyFill="1" applyBorder="1" applyAlignment="1" applyProtection="1">
      <alignment horizontal="center" vertical="center"/>
    </xf>
    <xf numFmtId="217" fontId="38" fillId="0" borderId="16" xfId="4" applyNumberFormat="1" applyFont="1" applyFill="1" applyBorder="1" applyAlignment="1" applyProtection="1">
      <alignment horizontal="right" indent="1"/>
    </xf>
    <xf numFmtId="174" fontId="25" fillId="0" borderId="0" xfId="4" applyNumberFormat="1" applyFill="1"/>
    <xf numFmtId="0" fontId="37" fillId="0" borderId="49" xfId="4" applyFont="1" applyFill="1" applyBorder="1" applyAlignment="1">
      <alignment vertical="center"/>
    </xf>
    <xf numFmtId="0" fontId="37" fillId="0" borderId="2" xfId="4" applyFont="1" applyFill="1" applyBorder="1" applyAlignment="1">
      <alignment vertical="center"/>
    </xf>
    <xf numFmtId="218" fontId="38" fillId="0" borderId="4" xfId="4" applyNumberFormat="1" applyFont="1" applyFill="1" applyBorder="1" applyAlignment="1">
      <alignment horizontal="center" vertical="center"/>
    </xf>
    <xf numFmtId="218" fontId="38" fillId="0" borderId="2" xfId="4" applyNumberFormat="1" applyFont="1" applyFill="1" applyBorder="1" applyAlignment="1">
      <alignment horizontal="center" vertical="center"/>
    </xf>
    <xf numFmtId="218" fontId="38" fillId="0" borderId="3" xfId="4" applyNumberFormat="1" applyFont="1" applyFill="1" applyBorder="1" applyAlignment="1">
      <alignment horizontal="center" vertical="center"/>
    </xf>
    <xf numFmtId="218" fontId="38" fillId="0" borderId="32" xfId="4" applyNumberFormat="1" applyFont="1" applyFill="1" applyBorder="1" applyAlignment="1">
      <alignment horizontal="center" vertical="center"/>
    </xf>
    <xf numFmtId="0" fontId="30" fillId="0" borderId="89" xfId="4" applyFont="1" applyFill="1" applyBorder="1" applyAlignment="1">
      <alignment horizontal="center" vertical="center"/>
    </xf>
    <xf numFmtId="0" fontId="30" fillId="0" borderId="37" xfId="4" applyFont="1" applyFill="1" applyBorder="1" applyAlignment="1">
      <alignment horizontal="center" vertical="center"/>
    </xf>
    <xf numFmtId="0" fontId="30" fillId="0" borderId="48" xfId="4" applyFont="1" applyFill="1" applyBorder="1" applyAlignment="1">
      <alignment horizontal="centerContinuous" vertical="center"/>
    </xf>
    <xf numFmtId="0" fontId="25" fillId="0" borderId="44" xfId="4" applyFill="1" applyBorder="1" applyAlignment="1">
      <alignment horizontal="centerContinuous" vertical="center"/>
    </xf>
    <xf numFmtId="0" fontId="30" fillId="0" borderId="36" xfId="4" applyFont="1" applyFill="1" applyBorder="1" applyAlignment="1">
      <alignment horizontal="center" vertical="center"/>
    </xf>
    <xf numFmtId="0" fontId="25" fillId="0" borderId="37" xfId="4" applyFill="1" applyBorder="1" applyAlignment="1">
      <alignment horizontal="center" vertical="center"/>
    </xf>
    <xf numFmtId="218" fontId="30" fillId="0" borderId="36" xfId="4" applyNumberFormat="1" applyFont="1" applyFill="1" applyBorder="1" applyAlignment="1">
      <alignment horizontal="center" vertical="center"/>
    </xf>
    <xf numFmtId="218" fontId="30" fillId="0" borderId="28" xfId="4" applyNumberFormat="1" applyFont="1" applyFill="1" applyBorder="1" applyAlignment="1">
      <alignment horizontal="center" vertical="center"/>
    </xf>
    <xf numFmtId="218" fontId="30" fillId="0" borderId="29" xfId="4" applyNumberFormat="1" applyFont="1" applyFill="1" applyBorder="1" applyAlignment="1">
      <alignment horizontal="center" vertical="center"/>
    </xf>
    <xf numFmtId="0" fontId="30" fillId="0" borderId="15" xfId="4" applyFont="1" applyFill="1" applyBorder="1" applyAlignment="1">
      <alignment horizontal="center" vertical="center"/>
    </xf>
    <xf numFmtId="0" fontId="30" fillId="0" borderId="39" xfId="4" applyFont="1" applyFill="1" applyBorder="1" applyAlignment="1">
      <alignment horizontal="centerContinuous" vertical="center"/>
    </xf>
    <xf numFmtId="0" fontId="30" fillId="0" borderId="44" xfId="4" applyFont="1" applyFill="1" applyBorder="1" applyAlignment="1">
      <alignment horizontal="centerContinuous" vertical="center"/>
    </xf>
    <xf numFmtId="0" fontId="30" fillId="0" borderId="4" xfId="4" applyFont="1" applyFill="1" applyBorder="1" applyAlignment="1">
      <alignment horizontal="centerContinuous" vertical="center"/>
    </xf>
    <xf numFmtId="0" fontId="25" fillId="0" borderId="2" xfId="4" applyFill="1" applyBorder="1" applyAlignment="1">
      <alignment horizontal="centerContinuous" vertical="center"/>
    </xf>
    <xf numFmtId="218" fontId="30" fillId="0" borderId="4" xfId="4" applyNumberFormat="1" applyFont="1" applyFill="1" applyBorder="1" applyAlignment="1">
      <alignment horizontal="centerContinuous" vertical="center"/>
    </xf>
    <xf numFmtId="218" fontId="30" fillId="0" borderId="3" xfId="4" applyNumberFormat="1" applyFont="1" applyFill="1" applyBorder="1" applyAlignment="1">
      <alignment horizontal="centerContinuous" vertical="center"/>
    </xf>
    <xf numFmtId="218" fontId="30" fillId="0" borderId="32" xfId="4" applyNumberFormat="1" applyFont="1" applyFill="1" applyBorder="1" applyAlignment="1">
      <alignment horizontal="centerContinuous" vertical="center"/>
    </xf>
    <xf numFmtId="0" fontId="30" fillId="0" borderId="36" xfId="4" applyFont="1" applyFill="1" applyBorder="1" applyAlignment="1">
      <alignment horizontal="centerContinuous" vertical="center" wrapText="1"/>
    </xf>
    <xf numFmtId="0" fontId="30" fillId="0" borderId="37" xfId="4" applyFont="1" applyFill="1" applyBorder="1" applyAlignment="1">
      <alignment horizontal="centerContinuous" vertical="center" wrapText="1"/>
    </xf>
    <xf numFmtId="0" fontId="25" fillId="0" borderId="29" xfId="4" applyFill="1" applyBorder="1" applyAlignment="1">
      <alignment horizontal="centerContinuous" vertical="center" wrapText="1"/>
    </xf>
    <xf numFmtId="0" fontId="30" fillId="0" borderId="2" xfId="4" applyFont="1" applyFill="1" applyBorder="1" applyAlignment="1">
      <alignment horizontal="center" vertical="center" wrapText="1"/>
    </xf>
    <xf numFmtId="0" fontId="25" fillId="0" borderId="4" xfId="4" applyFill="1" applyBorder="1" applyAlignment="1">
      <alignment horizontal="center" vertical="center" wrapText="1"/>
    </xf>
    <xf numFmtId="0" fontId="25" fillId="0" borderId="32" xfId="4" applyFill="1" applyBorder="1" applyAlignment="1">
      <alignment horizontal="center" vertical="center" wrapText="1"/>
    </xf>
    <xf numFmtId="0" fontId="25" fillId="0" borderId="49" xfId="4" applyFill="1" applyBorder="1" applyAlignment="1">
      <alignment horizontal="center" vertical="center"/>
    </xf>
    <xf numFmtId="0" fontId="25" fillId="0" borderId="2" xfId="4" applyFill="1" applyBorder="1" applyAlignment="1">
      <alignment horizontal="center" vertical="center"/>
    </xf>
    <xf numFmtId="0" fontId="30" fillId="0" borderId="44" xfId="4" applyFont="1" applyFill="1" applyBorder="1" applyAlignment="1">
      <alignment horizontal="center" vertical="center" wrapText="1"/>
    </xf>
    <xf numFmtId="0" fontId="30" fillId="0" borderId="39" xfId="4" applyFont="1" applyFill="1" applyBorder="1" applyAlignment="1">
      <alignment horizontal="centerContinuous" vertical="center" wrapText="1"/>
    </xf>
    <xf numFmtId="0" fontId="25" fillId="0" borderId="88" xfId="4" applyFill="1" applyBorder="1" applyAlignment="1">
      <alignment horizontal="centerContinuous" vertical="center" wrapText="1"/>
    </xf>
    <xf numFmtId="0" fontId="30" fillId="0" borderId="28" xfId="4" applyFont="1" applyFill="1" applyBorder="1" applyAlignment="1">
      <alignment horizontal="center" vertical="center" wrapText="1"/>
    </xf>
    <xf numFmtId="0" fontId="30" fillId="0" borderId="37" xfId="4" applyFont="1" applyFill="1" applyBorder="1" applyAlignment="1">
      <alignment horizontal="center" vertical="center" wrapText="1"/>
    </xf>
    <xf numFmtId="0" fontId="30" fillId="0" borderId="16" xfId="4" applyFont="1" applyFill="1" applyBorder="1" applyAlignment="1">
      <alignment horizontal="center" vertical="center" wrapText="1"/>
    </xf>
    <xf numFmtId="217" fontId="36" fillId="0" borderId="6" xfId="4" applyNumberFormat="1" applyFont="1" applyFill="1" applyBorder="1" applyAlignment="1" applyProtection="1">
      <alignment horizontal="right" vertical="center" indent="1"/>
    </xf>
    <xf numFmtId="0" fontId="25" fillId="0" borderId="6" xfId="4" applyFill="1" applyBorder="1"/>
    <xf numFmtId="217" fontId="36" fillId="0" borderId="0" xfId="4" applyNumberFormat="1" applyFont="1" applyFill="1" applyBorder="1" applyAlignment="1" applyProtection="1">
      <alignment horizontal="right" vertical="center"/>
    </xf>
    <xf numFmtId="0" fontId="34" fillId="0" borderId="15" xfId="4" applyFont="1" applyFill="1" applyBorder="1" applyAlignment="1">
      <alignment horizontal="centerContinuous"/>
    </xf>
    <xf numFmtId="174" fontId="36" fillId="0" borderId="0" xfId="4" applyNumberFormat="1" applyFont="1" applyFill="1" applyBorder="1" applyAlignment="1">
      <alignment horizontal="right" vertical="center"/>
    </xf>
    <xf numFmtId="174" fontId="38" fillId="0" borderId="0" xfId="4" applyNumberFormat="1" applyFont="1" applyFill="1" applyBorder="1" applyAlignment="1">
      <alignment horizontal="right" vertical="center"/>
    </xf>
    <xf numFmtId="217" fontId="38" fillId="0" borderId="16" xfId="4" applyNumberFormat="1" applyFont="1" applyFill="1" applyBorder="1" applyAlignment="1" applyProtection="1">
      <alignment horizontal="right" vertical="center" indent="1"/>
    </xf>
    <xf numFmtId="0" fontId="30" fillId="0" borderId="4" xfId="4" applyFont="1" applyFill="1" applyBorder="1" applyAlignment="1">
      <alignment horizontal="center" vertical="center"/>
    </xf>
    <xf numFmtId="174" fontId="37" fillId="0" borderId="4" xfId="4" applyNumberFormat="1" applyFont="1" applyFill="1" applyBorder="1" applyAlignment="1">
      <alignment horizontal="center"/>
    </xf>
    <xf numFmtId="217" fontId="36" fillId="0" borderId="2" xfId="4" applyNumberFormat="1" applyFont="1" applyFill="1" applyBorder="1" applyAlignment="1" applyProtection="1">
      <alignment horizontal="right" indent="1"/>
    </xf>
    <xf numFmtId="217" fontId="36" fillId="0" borderId="3" xfId="4" applyNumberFormat="1" applyFont="1" applyFill="1" applyBorder="1" applyAlignment="1" applyProtection="1">
      <alignment horizontal="center" vertical="center"/>
    </xf>
    <xf numFmtId="0" fontId="25" fillId="0" borderId="3" xfId="4" applyFill="1" applyBorder="1" applyAlignment="1">
      <alignment horizontal="right"/>
    </xf>
    <xf numFmtId="0" fontId="30" fillId="0" borderId="5" xfId="4" applyFont="1" applyFill="1" applyBorder="1" applyAlignment="1">
      <alignment horizontal="center" vertical="center"/>
    </xf>
    <xf numFmtId="217" fontId="36" fillId="0" borderId="6" xfId="4" applyNumberFormat="1" applyFont="1" applyFill="1" applyBorder="1" applyAlignment="1" applyProtection="1">
      <alignment horizontal="right" indent="1"/>
    </xf>
    <xf numFmtId="174" fontId="37" fillId="0" borderId="0" xfId="4" applyNumberFormat="1" applyFont="1" applyFill="1" applyBorder="1" applyAlignment="1">
      <alignment horizontal="center"/>
    </xf>
    <xf numFmtId="0" fontId="25" fillId="0" borderId="37" xfId="4" applyFill="1" applyBorder="1"/>
    <xf numFmtId="0" fontId="25" fillId="0" borderId="0" xfId="4" applyFill="1" applyAlignment="1">
      <alignment horizontal="right"/>
    </xf>
    <xf numFmtId="174" fontId="37" fillId="0" borderId="5" xfId="4" applyNumberFormat="1" applyFont="1" applyFill="1" applyBorder="1" applyAlignment="1">
      <alignment horizontal="center" vertical="center"/>
    </xf>
    <xf numFmtId="217" fontId="38" fillId="0" borderId="6" xfId="4" applyNumberFormat="1" applyFont="1" applyFill="1" applyBorder="1" applyAlignment="1" applyProtection="1">
      <alignment horizontal="right" indent="1"/>
    </xf>
    <xf numFmtId="217" fontId="38" fillId="0" borderId="0" xfId="4" applyNumberFormat="1" applyFont="1" applyFill="1" applyBorder="1" applyAlignment="1" applyProtection="1">
      <alignment horizontal="right" vertical="center"/>
    </xf>
    <xf numFmtId="0" fontId="30" fillId="0" borderId="23" xfId="4" applyFont="1" applyFill="1" applyBorder="1" applyAlignment="1">
      <alignment vertical="center"/>
    </xf>
    <xf numFmtId="219" fontId="30" fillId="0" borderId="50" xfId="4" applyNumberFormat="1" applyFont="1" applyFill="1" applyBorder="1" applyAlignment="1">
      <alignment horizontal="center" vertical="center"/>
    </xf>
    <xf numFmtId="219" fontId="30" fillId="0" borderId="23" xfId="4" applyNumberFormat="1" applyFont="1" applyFill="1" applyBorder="1" applyAlignment="1">
      <alignment horizontal="center" vertical="center"/>
    </xf>
    <xf numFmtId="219" fontId="30" fillId="0" borderId="24" xfId="4" applyNumberFormat="1" applyFont="1" applyFill="1" applyBorder="1" applyAlignment="1">
      <alignment horizontal="center" vertical="center"/>
    </xf>
    <xf numFmtId="219" fontId="30" fillId="0" borderId="26" xfId="4" applyNumberFormat="1" applyFont="1" applyFill="1" applyBorder="1" applyAlignment="1">
      <alignment horizontal="center" vertical="center"/>
    </xf>
    <xf numFmtId="218" fontId="30" fillId="0" borderId="0" xfId="4" applyNumberFormat="1" applyFont="1" applyFill="1" applyBorder="1" applyAlignment="1">
      <alignment horizontal="center" vertical="center"/>
    </xf>
    <xf numFmtId="170" fontId="83" fillId="0" borderId="0" xfId="17" applyFont="1" applyAlignment="1" applyProtection="1">
      <alignment horizontal="left"/>
    </xf>
    <xf numFmtId="170" fontId="33" fillId="0" borderId="0" xfId="17" applyFont="1" applyAlignment="1">
      <alignment horizontal="centerContinuous"/>
    </xf>
    <xf numFmtId="170" fontId="33" fillId="0" borderId="0" xfId="17" applyFont="1" applyBorder="1" applyAlignment="1">
      <alignment horizontal="centerContinuous"/>
    </xf>
    <xf numFmtId="170" fontId="33" fillId="0" borderId="0" xfId="17" applyFont="1" applyBorder="1"/>
    <xf numFmtId="170" fontId="33" fillId="0" borderId="0" xfId="17" applyFont="1"/>
    <xf numFmtId="170" fontId="84" fillId="0" borderId="0" xfId="17" applyFont="1" applyAlignment="1" applyProtection="1">
      <alignment horizontal="left"/>
    </xf>
    <xf numFmtId="170" fontId="26" fillId="0" borderId="0" xfId="17" applyFont="1" applyAlignment="1">
      <alignment horizontal="centerContinuous"/>
    </xf>
    <xf numFmtId="170" fontId="26" fillId="0" borderId="0" xfId="17" applyFont="1" applyBorder="1"/>
    <xf numFmtId="170" fontId="26" fillId="0" borderId="0" xfId="17" applyFont="1"/>
    <xf numFmtId="170" fontId="26" fillId="0" borderId="0" xfId="17" applyFont="1" applyBorder="1" applyAlignment="1">
      <alignment horizontal="centerContinuous"/>
    </xf>
    <xf numFmtId="170" fontId="26" fillId="0" borderId="30" xfId="17" applyFont="1" applyBorder="1" applyAlignment="1"/>
    <xf numFmtId="170" fontId="26" fillId="0" borderId="0" xfId="17" applyFont="1" applyBorder="1" applyAlignment="1" applyProtection="1">
      <alignment horizontal="center"/>
    </xf>
    <xf numFmtId="170" fontId="26" fillId="0" borderId="0" xfId="17" applyFont="1" applyBorder="1" applyAlignment="1">
      <alignment horizontal="center"/>
    </xf>
    <xf numFmtId="170" fontId="26" fillId="0" borderId="0" xfId="17" applyFont="1" applyBorder="1" applyAlignment="1" applyProtection="1">
      <alignment horizontal="centerContinuous"/>
    </xf>
    <xf numFmtId="170" fontId="26" fillId="0" borderId="0" xfId="17" applyFont="1" applyBorder="1" applyAlignment="1" applyProtection="1"/>
    <xf numFmtId="170" fontId="26" fillId="0" borderId="0" xfId="17" applyFont="1" applyBorder="1" applyAlignment="1"/>
    <xf numFmtId="170" fontId="26" fillId="0" borderId="20" xfId="17" applyFont="1" applyBorder="1" applyAlignment="1" applyProtection="1">
      <alignment horizontal="center"/>
    </xf>
    <xf numFmtId="170" fontId="26" fillId="0" borderId="17" xfId="17" applyFont="1" applyBorder="1" applyAlignment="1" applyProtection="1">
      <alignment horizontal="center"/>
    </xf>
    <xf numFmtId="170" fontId="26" fillId="0" borderId="17" xfId="17" applyFont="1" applyBorder="1"/>
    <xf numFmtId="170" fontId="26" fillId="0" borderId="33" xfId="17" applyFont="1" applyBorder="1" applyAlignment="1" applyProtection="1">
      <alignment horizontal="center"/>
    </xf>
    <xf numFmtId="170" fontId="26" fillId="0" borderId="20" xfId="17" applyFont="1" applyBorder="1"/>
    <xf numFmtId="170" fontId="26" fillId="0" borderId="18" xfId="17" applyFont="1" applyBorder="1" applyAlignment="1" applyProtection="1">
      <alignment horizontal="center"/>
    </xf>
    <xf numFmtId="170" fontId="26" fillId="0" borderId="42" xfId="17" applyFont="1" applyBorder="1" applyAlignment="1" applyProtection="1">
      <alignment horizontal="center"/>
    </xf>
    <xf numFmtId="170" fontId="26" fillId="0" borderId="27" xfId="17" applyFont="1" applyBorder="1"/>
    <xf numFmtId="170" fontId="26" fillId="0" borderId="1" xfId="17" applyFont="1" applyBorder="1" applyAlignment="1" applyProtection="1">
      <alignment horizontal="center"/>
    </xf>
    <xf numFmtId="170" fontId="26" fillId="0" borderId="1" xfId="17" applyFont="1" applyBorder="1"/>
    <xf numFmtId="170" fontId="26" fillId="0" borderId="34" xfId="17" applyFont="1" applyBorder="1" applyAlignment="1" applyProtection="1">
      <alignment horizontal="center"/>
    </xf>
    <xf numFmtId="170" fontId="50" fillId="0" borderId="20" xfId="17" applyFont="1" applyBorder="1" applyAlignment="1" applyProtection="1">
      <alignment horizontal="left"/>
    </xf>
    <xf numFmtId="220" fontId="50" fillId="0" borderId="0" xfId="17" applyNumberFormat="1" applyFont="1" applyBorder="1" applyProtection="1"/>
    <xf numFmtId="220" fontId="50" fillId="0" borderId="16" xfId="17" applyNumberFormat="1" applyFont="1" applyBorder="1" applyProtection="1"/>
    <xf numFmtId="221" fontId="50" fillId="0" borderId="0" xfId="17" applyNumberFormat="1" applyFont="1" applyBorder="1" applyProtection="1"/>
    <xf numFmtId="170" fontId="50" fillId="0" borderId="0" xfId="17" applyFont="1" applyBorder="1"/>
    <xf numFmtId="221" fontId="34" fillId="0" borderId="0" xfId="17" applyNumberFormat="1" applyFont="1" applyBorder="1"/>
    <xf numFmtId="170" fontId="34" fillId="0" borderId="20" xfId="17" applyFont="1" applyBorder="1" applyAlignment="1" applyProtection="1">
      <alignment horizontal="left"/>
    </xf>
    <xf numFmtId="220" fontId="34" fillId="0" borderId="0" xfId="17" applyNumberFormat="1" applyFont="1" applyBorder="1" applyProtection="1"/>
    <xf numFmtId="220" fontId="34" fillId="0" borderId="16" xfId="17" applyNumberFormat="1" applyFont="1" applyBorder="1" applyProtection="1"/>
    <xf numFmtId="221" fontId="26" fillId="0" borderId="0" xfId="17" applyNumberFormat="1" applyFont="1" applyBorder="1" applyProtection="1"/>
    <xf numFmtId="221" fontId="26" fillId="0" borderId="0" xfId="17" applyNumberFormat="1" applyFont="1" applyBorder="1"/>
    <xf numFmtId="221" fontId="33" fillId="0" borderId="0" xfId="17" applyNumberFormat="1" applyFont="1" applyBorder="1" applyProtection="1"/>
    <xf numFmtId="170" fontId="34" fillId="0" borderId="20" xfId="17" applyFont="1" applyBorder="1" applyAlignment="1" applyProtection="1">
      <alignment horizontal="left" vertical="center"/>
    </xf>
    <xf numFmtId="222" fontId="34" fillId="0" borderId="0" xfId="17" applyNumberFormat="1" applyFont="1" applyBorder="1" applyAlignment="1" applyProtection="1">
      <alignment horizontal="right" indent="1"/>
    </xf>
    <xf numFmtId="222" fontId="34" fillId="0" borderId="16" xfId="17" applyNumberFormat="1" applyFont="1" applyBorder="1" applyAlignment="1" applyProtection="1">
      <alignment horizontal="right" indent="1"/>
    </xf>
    <xf numFmtId="220" fontId="34" fillId="0" borderId="0" xfId="17" applyNumberFormat="1" applyFont="1" applyBorder="1" applyAlignment="1" applyProtection="1">
      <alignment horizontal="right"/>
    </xf>
    <xf numFmtId="170" fontId="34" fillId="0" borderId="21" xfId="17" applyFont="1" applyBorder="1"/>
    <xf numFmtId="220" fontId="34" fillId="0" borderId="26" xfId="17" applyNumberFormat="1" applyFont="1" applyBorder="1" applyProtection="1"/>
    <xf numFmtId="220" fontId="26" fillId="0" borderId="0" xfId="17" applyNumberFormat="1" applyFont="1" applyBorder="1" applyProtection="1"/>
    <xf numFmtId="170" fontId="50" fillId="0" borderId="30" xfId="17" applyFont="1" applyBorder="1" applyAlignment="1" applyProtection="1">
      <alignment horizontal="left"/>
    </xf>
    <xf numFmtId="220" fontId="50" fillId="0" borderId="10" xfId="17" applyNumberFormat="1" applyFont="1" applyBorder="1" applyProtection="1"/>
    <xf numFmtId="220" fontId="50" fillId="0" borderId="14" xfId="17" applyNumberFormat="1" applyFont="1" applyBorder="1" applyProtection="1"/>
    <xf numFmtId="170" fontId="34" fillId="0" borderId="21" xfId="17" applyFont="1" applyBorder="1" applyAlignment="1" applyProtection="1">
      <alignment horizontal="left" vertical="center"/>
    </xf>
    <xf numFmtId="220" fontId="34" fillId="0" borderId="24" xfId="17" applyNumberFormat="1" applyFont="1" applyBorder="1" applyProtection="1"/>
    <xf numFmtId="170" fontId="34" fillId="0" borderId="20" xfId="17" applyFont="1" applyBorder="1"/>
    <xf numFmtId="170" fontId="34" fillId="0" borderId="20" xfId="17" applyFont="1" applyBorder="1" applyAlignment="1" applyProtection="1">
      <alignment horizontal="center"/>
    </xf>
    <xf numFmtId="170" fontId="34" fillId="0" borderId="18" xfId="17" applyFont="1" applyBorder="1" applyAlignment="1" applyProtection="1">
      <alignment horizontal="center"/>
    </xf>
    <xf numFmtId="170" fontId="34" fillId="0" borderId="18" xfId="17" applyFont="1" applyBorder="1" applyAlignment="1">
      <alignment horizontal="center"/>
    </xf>
    <xf numFmtId="170" fontId="34" fillId="0" borderId="18" xfId="17" applyFont="1" applyBorder="1" applyAlignment="1" applyProtection="1">
      <alignment horizontal="centerContinuous"/>
    </xf>
    <xf numFmtId="170" fontId="34" fillId="0" borderId="42" xfId="17" applyFont="1" applyBorder="1" applyAlignment="1" applyProtection="1">
      <alignment horizontal="centerContinuous"/>
    </xf>
    <xf numFmtId="170" fontId="34" fillId="0" borderId="18" xfId="17" applyFont="1" applyBorder="1"/>
    <xf numFmtId="170" fontId="34" fillId="0" borderId="25" xfId="17" applyFont="1" applyBorder="1"/>
    <xf numFmtId="170" fontId="34" fillId="0" borderId="25" xfId="17" applyFont="1" applyBorder="1" applyAlignment="1" applyProtection="1">
      <alignment horizontal="center"/>
    </xf>
    <xf numFmtId="170" fontId="34" fillId="0" borderId="25" xfId="17" applyFont="1" applyBorder="1" applyAlignment="1">
      <alignment horizontal="center"/>
    </xf>
    <xf numFmtId="170" fontId="34" fillId="0" borderId="45" xfId="17" applyFont="1" applyBorder="1"/>
    <xf numFmtId="220" fontId="50" fillId="0" borderId="0" xfId="17" applyNumberFormat="1" applyFont="1" applyBorder="1"/>
    <xf numFmtId="220" fontId="34" fillId="0" borderId="0" xfId="17" applyNumberFormat="1" applyFont="1" applyBorder="1"/>
    <xf numFmtId="220" fontId="34" fillId="0" borderId="16" xfId="17" applyNumberFormat="1" applyFont="1" applyBorder="1"/>
    <xf numFmtId="220" fontId="26" fillId="0" borderId="0" xfId="17" applyNumberFormat="1" applyFont="1" applyBorder="1"/>
    <xf numFmtId="222" fontId="26" fillId="0" borderId="0" xfId="17" applyNumberFormat="1" applyFont="1" applyBorder="1" applyAlignment="1" applyProtection="1"/>
    <xf numFmtId="222" fontId="26" fillId="0" borderId="0" xfId="17" applyNumberFormat="1" applyFont="1" applyBorder="1" applyProtection="1"/>
    <xf numFmtId="220" fontId="34" fillId="0" borderId="24" xfId="17" applyNumberFormat="1" applyFont="1" applyBorder="1"/>
    <xf numFmtId="220" fontId="34" fillId="0" borderId="26" xfId="17" applyNumberFormat="1" applyFont="1" applyBorder="1"/>
    <xf numFmtId="170" fontId="34" fillId="0" borderId="20" xfId="17" applyFont="1" applyBorder="1" applyAlignment="1">
      <alignment horizontal="centerContinuous"/>
    </xf>
    <xf numFmtId="170" fontId="34" fillId="0" borderId="87" xfId="17" applyFont="1" applyBorder="1" applyAlignment="1" applyProtection="1">
      <alignment horizontal="centerContinuous"/>
    </xf>
    <xf numFmtId="170" fontId="34" fillId="0" borderId="87" xfId="17" applyFont="1" applyBorder="1" applyAlignment="1">
      <alignment horizontal="centerContinuous"/>
    </xf>
    <xf numFmtId="170" fontId="34" fillId="0" borderId="10" xfId="17" applyFont="1" applyBorder="1" applyAlignment="1">
      <alignment horizontal="centerContinuous"/>
    </xf>
    <xf numFmtId="170" fontId="34" fillId="0" borderId="14" xfId="17" applyFont="1" applyBorder="1" applyAlignment="1">
      <alignment horizontal="centerContinuous"/>
    </xf>
    <xf numFmtId="170" fontId="34" fillId="0" borderId="20" xfId="17" applyFont="1" applyBorder="1" applyAlignment="1" applyProtection="1">
      <alignment horizontal="centerContinuous"/>
    </xf>
    <xf numFmtId="170" fontId="34" fillId="0" borderId="27" xfId="17" applyFont="1" applyBorder="1" applyAlignment="1">
      <alignment horizontal="centerContinuous"/>
    </xf>
    <xf numFmtId="170" fontId="34" fillId="0" borderId="1" xfId="17" applyFont="1" applyBorder="1"/>
    <xf numFmtId="170" fontId="34" fillId="0" borderId="1" xfId="17" applyFont="1" applyBorder="1" applyAlignment="1" applyProtection="1">
      <alignment horizontal="centerContinuous"/>
    </xf>
    <xf numFmtId="170" fontId="34" fillId="0" borderId="1" xfId="17" applyFont="1" applyBorder="1" applyAlignment="1">
      <alignment horizontal="centerContinuous"/>
    </xf>
    <xf numFmtId="170" fontId="34" fillId="0" borderId="34" xfId="17" applyFont="1" applyBorder="1"/>
    <xf numFmtId="220" fontId="50" fillId="0" borderId="36" xfId="17" applyNumberFormat="1" applyFont="1" applyBorder="1" applyProtection="1"/>
    <xf numFmtId="220" fontId="50" fillId="0" borderId="37" xfId="17" applyNumberFormat="1" applyFont="1" applyBorder="1" applyProtection="1"/>
    <xf numFmtId="220" fontId="33" fillId="0" borderId="0" xfId="17" applyNumberFormat="1" applyFont="1" applyBorder="1" applyProtection="1"/>
    <xf numFmtId="220" fontId="34" fillId="0" borderId="0" xfId="17" applyNumberFormat="1" applyFont="1" applyBorder="1" applyAlignment="1">
      <alignment horizontal="center"/>
    </xf>
    <xf numFmtId="220" fontId="34" fillId="0" borderId="5" xfId="17" applyNumberFormat="1" applyFont="1" applyBorder="1"/>
    <xf numFmtId="221" fontId="34" fillId="0" borderId="6" xfId="17" applyNumberFormat="1" applyFont="1" applyBorder="1"/>
    <xf numFmtId="220" fontId="34" fillId="0" borderId="5" xfId="17" applyNumberFormat="1" applyFont="1" applyBorder="1" applyProtection="1"/>
    <xf numFmtId="221" fontId="34" fillId="0" borderId="6" xfId="17" applyNumberFormat="1" applyFont="1" applyBorder="1" applyProtection="1"/>
    <xf numFmtId="223" fontId="26" fillId="0" borderId="0" xfId="17" applyNumberFormat="1" applyFont="1" applyBorder="1" applyProtection="1"/>
    <xf numFmtId="224" fontId="34" fillId="0" borderId="0" xfId="17" applyNumberFormat="1" applyFont="1" applyBorder="1"/>
    <xf numFmtId="220" fontId="34" fillId="0" borderId="6" xfId="17" applyNumberFormat="1" applyFont="1" applyBorder="1" applyProtection="1"/>
    <xf numFmtId="224" fontId="34" fillId="0" borderId="6" xfId="17" applyNumberFormat="1" applyFont="1" applyBorder="1"/>
    <xf numFmtId="220" fontId="50" fillId="0" borderId="5" xfId="17" applyNumberFormat="1" applyFont="1" applyBorder="1" applyProtection="1"/>
    <xf numFmtId="220" fontId="50" fillId="0" borderId="6" xfId="17" applyNumberFormat="1" applyFont="1" applyBorder="1" applyProtection="1"/>
    <xf numFmtId="223" fontId="33" fillId="0" borderId="0" xfId="17" applyNumberFormat="1" applyFont="1" applyBorder="1" applyProtection="1"/>
    <xf numFmtId="170" fontId="33" fillId="0" borderId="24" xfId="17" applyFont="1" applyBorder="1"/>
    <xf numFmtId="220" fontId="34" fillId="0" borderId="50" xfId="17" applyNumberFormat="1" applyFont="1" applyBorder="1" applyProtection="1"/>
    <xf numFmtId="220" fontId="34" fillId="0" borderId="23" xfId="17" applyNumberFormat="1" applyFont="1" applyBorder="1" applyProtection="1"/>
    <xf numFmtId="220" fontId="50" fillId="0" borderId="40" xfId="17" applyNumberFormat="1" applyFont="1" applyBorder="1" applyProtection="1"/>
    <xf numFmtId="220" fontId="50" fillId="0" borderId="31" xfId="17" applyNumberFormat="1" applyFont="1" applyBorder="1" applyProtection="1"/>
    <xf numFmtId="170" fontId="34" fillId="0" borderId="21" xfId="17" applyFont="1" applyBorder="1" applyAlignment="1" applyProtection="1">
      <alignment horizontal="left"/>
    </xf>
    <xf numFmtId="220" fontId="34" fillId="0" borderId="23" xfId="17" applyNumberFormat="1" applyFont="1" applyBorder="1"/>
    <xf numFmtId="170" fontId="30" fillId="0" borderId="0" xfId="17" applyFont="1" applyBorder="1"/>
    <xf numFmtId="170" fontId="26" fillId="0" borderId="0" xfId="17" applyFont="1" applyBorder="1" applyAlignment="1" applyProtection="1">
      <alignment horizontal="right"/>
    </xf>
    <xf numFmtId="170" fontId="86" fillId="0" borderId="0" xfId="17" applyFont="1" applyAlignment="1">
      <alignment horizontal="right"/>
    </xf>
    <xf numFmtId="225" fontId="26" fillId="0" borderId="0" xfId="17" applyNumberFormat="1" applyFont="1" applyBorder="1" applyAlignment="1" applyProtection="1">
      <alignment horizontal="left"/>
    </xf>
    <xf numFmtId="225" fontId="26" fillId="0" borderId="0" xfId="17" applyNumberFormat="1" applyFont="1" applyProtection="1"/>
    <xf numFmtId="225" fontId="26" fillId="0" borderId="0" xfId="17" applyNumberFormat="1" applyFont="1" applyAlignment="1" applyProtection="1">
      <alignment horizontal="right"/>
    </xf>
    <xf numFmtId="170" fontId="33" fillId="0" borderId="0" xfId="17" applyFont="1" applyBorder="1" applyAlignment="1" applyProtection="1">
      <alignment horizontal="left"/>
    </xf>
    <xf numFmtId="170" fontId="26" fillId="0" borderId="0" xfId="17" applyFont="1" applyBorder="1" applyAlignment="1" applyProtection="1">
      <alignment horizontal="left"/>
    </xf>
    <xf numFmtId="223" fontId="26" fillId="0" borderId="0" xfId="17" applyNumberFormat="1" applyFont="1" applyBorder="1" applyAlignment="1" applyProtection="1">
      <alignment horizontal="right"/>
    </xf>
    <xf numFmtId="0" fontId="31" fillId="0" borderId="0" xfId="4" applyFont="1" applyAlignment="1">
      <alignment horizontal="centerContinuous"/>
    </xf>
    <xf numFmtId="226" fontId="31" fillId="0" borderId="0" xfId="18" applyFont="1" applyAlignment="1">
      <alignment horizontal="centerContinuous"/>
    </xf>
    <xf numFmtId="0" fontId="1" fillId="0" borderId="0" xfId="4" applyFont="1"/>
    <xf numFmtId="0" fontId="26" fillId="0" borderId="0" xfId="4" applyFont="1" applyAlignment="1">
      <alignment horizontal="centerContinuous" vertical="center"/>
    </xf>
    <xf numFmtId="0" fontId="30" fillId="0" borderId="0" xfId="4" applyFont="1" applyAlignment="1">
      <alignment vertical="center"/>
    </xf>
    <xf numFmtId="0" fontId="25" fillId="0" borderId="0" xfId="4" applyAlignment="1">
      <alignment horizontal="centerContinuous" vertical="center"/>
    </xf>
    <xf numFmtId="0" fontId="37" fillId="0" borderId="94" xfId="4" applyFont="1" applyBorder="1" applyAlignment="1">
      <alignment horizontal="centerContinuous" vertical="center"/>
    </xf>
    <xf numFmtId="0" fontId="37" fillId="0" borderId="12" xfId="4" applyFont="1" applyBorder="1" applyAlignment="1">
      <alignment horizontal="centerContinuous" vertical="center"/>
    </xf>
    <xf numFmtId="0" fontId="37" fillId="0" borderId="11" xfId="4" applyFont="1" applyBorder="1" applyAlignment="1">
      <alignment horizontal="centerContinuous" vertical="center"/>
    </xf>
    <xf numFmtId="0" fontId="37" fillId="0" borderId="11" xfId="4" applyFont="1" applyBorder="1" applyAlignment="1">
      <alignment horizontal="right" vertical="center" indent="2"/>
    </xf>
    <xf numFmtId="0" fontId="37" fillId="0" borderId="19" xfId="4" applyFont="1" applyBorder="1" applyAlignment="1">
      <alignment horizontal="right" vertical="center" indent="2"/>
    </xf>
    <xf numFmtId="0" fontId="31" fillId="0" borderId="0" xfId="4" applyFont="1"/>
    <xf numFmtId="227" fontId="31" fillId="0" borderId="0" xfId="4" applyNumberFormat="1" applyFont="1"/>
    <xf numFmtId="0" fontId="30" fillId="0" borderId="15" xfId="4" applyFont="1" applyBorder="1" applyAlignment="1">
      <alignment vertical="center"/>
    </xf>
    <xf numFmtId="0" fontId="30" fillId="0" borderId="0" xfId="4" applyFont="1" applyBorder="1" applyAlignment="1">
      <alignment vertical="center"/>
    </xf>
    <xf numFmtId="0" fontId="30" fillId="0" borderId="0" xfId="4" applyFont="1" applyBorder="1" applyAlignment="1">
      <alignment horizontal="right" vertical="center"/>
    </xf>
    <xf numFmtId="0" fontId="30" fillId="0" borderId="6" xfId="4" applyFont="1" applyBorder="1" applyAlignment="1">
      <alignment vertical="center"/>
    </xf>
    <xf numFmtId="0" fontId="30" fillId="0" borderId="0" xfId="4" applyFont="1" applyBorder="1" applyAlignment="1">
      <alignment horizontal="right" vertical="center" indent="2"/>
    </xf>
    <xf numFmtId="0" fontId="30" fillId="0" borderId="16" xfId="4" applyFont="1" applyBorder="1" applyAlignment="1">
      <alignment horizontal="right" vertical="center" indent="2"/>
    </xf>
    <xf numFmtId="227" fontId="30" fillId="0" borderId="0" xfId="4" applyNumberFormat="1" applyFont="1" applyFill="1" applyBorder="1" applyAlignment="1">
      <alignment horizontal="right" vertical="center" indent="2"/>
    </xf>
    <xf numFmtId="227" fontId="30" fillId="0" borderId="16" xfId="4" applyNumberFormat="1" applyFont="1" applyFill="1" applyBorder="1" applyAlignment="1">
      <alignment horizontal="right" vertical="center" indent="2"/>
    </xf>
    <xf numFmtId="227" fontId="1" fillId="0" borderId="0" xfId="4" applyNumberFormat="1" applyFont="1"/>
    <xf numFmtId="0" fontId="30" fillId="0" borderId="49" xfId="4" applyFont="1" applyBorder="1" applyAlignment="1">
      <alignment vertical="center"/>
    </xf>
    <xf numFmtId="0" fontId="30" fillId="0" borderId="3" xfId="4" applyFont="1" applyBorder="1" applyAlignment="1">
      <alignment vertical="center"/>
    </xf>
    <xf numFmtId="0" fontId="30" fillId="0" borderId="3" xfId="4" applyFont="1" applyBorder="1" applyAlignment="1">
      <alignment horizontal="right" vertical="center"/>
    </xf>
    <xf numFmtId="0" fontId="30" fillId="0" borderId="2" xfId="4" applyFont="1" applyBorder="1" applyAlignment="1">
      <alignment vertical="center"/>
    </xf>
    <xf numFmtId="227" fontId="30" fillId="0" borderId="3" xfId="4" applyNumberFormat="1" applyFont="1" applyFill="1" applyBorder="1" applyAlignment="1">
      <alignment horizontal="right" vertical="center" indent="2"/>
    </xf>
    <xf numFmtId="227" fontId="30" fillId="0" borderId="32" xfId="4" applyNumberFormat="1" applyFont="1" applyFill="1" applyBorder="1" applyAlignment="1">
      <alignment horizontal="right" vertical="center" indent="2"/>
    </xf>
    <xf numFmtId="0" fontId="1" fillId="0" borderId="0" xfId="4" applyFont="1" applyBorder="1"/>
    <xf numFmtId="0" fontId="30" fillId="0" borderId="89" xfId="4" applyFont="1" applyBorder="1" applyAlignment="1">
      <alignment vertical="center"/>
    </xf>
    <xf numFmtId="0" fontId="30" fillId="0" borderId="28" xfId="4" applyFont="1" applyBorder="1" applyAlignment="1">
      <alignment vertical="center"/>
    </xf>
    <xf numFmtId="0" fontId="30" fillId="0" borderId="28" xfId="4" applyFont="1" applyBorder="1" applyAlignment="1">
      <alignment horizontal="right" vertical="center"/>
    </xf>
    <xf numFmtId="0" fontId="30" fillId="0" borderId="37" xfId="4" applyFont="1" applyBorder="1" applyAlignment="1">
      <alignment vertical="center"/>
    </xf>
    <xf numFmtId="227" fontId="30" fillId="0" borderId="28" xfId="4" applyNumberFormat="1" applyFont="1" applyFill="1" applyBorder="1" applyAlignment="1">
      <alignment horizontal="right" vertical="center" indent="2"/>
    </xf>
    <xf numFmtId="227" fontId="30" fillId="0" borderId="29" xfId="4" applyNumberFormat="1" applyFont="1" applyFill="1" applyBorder="1" applyAlignment="1">
      <alignment horizontal="right" vertical="center" indent="2"/>
    </xf>
    <xf numFmtId="228" fontId="30" fillId="0" borderId="3" xfId="4" applyNumberFormat="1" applyFont="1" applyFill="1" applyBorder="1" applyAlignment="1">
      <alignment horizontal="right" vertical="center" indent="2"/>
    </xf>
    <xf numFmtId="228" fontId="30" fillId="0" borderId="32" xfId="4" applyNumberFormat="1" applyFont="1" applyFill="1" applyBorder="1" applyAlignment="1">
      <alignment horizontal="right" vertical="center" indent="2"/>
    </xf>
    <xf numFmtId="228" fontId="30" fillId="0" borderId="0" xfId="4" applyNumberFormat="1" applyFont="1" applyFill="1" applyBorder="1" applyAlignment="1">
      <alignment horizontal="right" vertical="center" indent="2"/>
    </xf>
    <xf numFmtId="228" fontId="30" fillId="0" borderId="16" xfId="4" applyNumberFormat="1" applyFont="1" applyFill="1" applyBorder="1" applyAlignment="1">
      <alignment horizontal="right" vertical="center" indent="2"/>
    </xf>
    <xf numFmtId="0" fontId="37" fillId="0" borderId="47" xfId="4" applyFont="1" applyBorder="1" applyAlignment="1">
      <alignment horizontal="centerContinuous" vertical="center" wrapText="1"/>
    </xf>
    <xf numFmtId="0" fontId="37" fillId="0" borderId="39" xfId="4" applyFont="1" applyBorder="1" applyAlignment="1">
      <alignment horizontal="centerContinuous" vertical="center" wrapText="1"/>
    </xf>
    <xf numFmtId="0" fontId="37" fillId="0" borderId="44" xfId="4" applyFont="1" applyBorder="1" applyAlignment="1">
      <alignment vertical="center" wrapText="1"/>
    </xf>
    <xf numFmtId="0" fontId="37" fillId="0" borderId="43" xfId="4" applyFont="1" applyFill="1" applyBorder="1" applyAlignment="1">
      <alignment horizontal="right" vertical="center" wrapText="1" indent="2"/>
    </xf>
    <xf numFmtId="0" fontId="37" fillId="0" borderId="29" xfId="4" applyFont="1" applyFill="1" applyBorder="1" applyAlignment="1">
      <alignment horizontal="center" vertical="center" wrapText="1"/>
    </xf>
    <xf numFmtId="229" fontId="31" fillId="0" borderId="0" xfId="4" applyNumberFormat="1" applyFont="1"/>
    <xf numFmtId="0" fontId="30" fillId="0" borderId="0" xfId="4" applyFont="1" applyFill="1" applyBorder="1" applyAlignment="1">
      <alignment horizontal="right" vertical="center" indent="2"/>
    </xf>
    <xf numFmtId="0" fontId="30" fillId="0" borderId="6" xfId="4" applyFont="1" applyFill="1" applyBorder="1" applyAlignment="1">
      <alignment horizontal="right" vertical="center" indent="2"/>
    </xf>
    <xf numFmtId="0" fontId="30" fillId="0" borderId="29" xfId="4" applyFont="1" applyFill="1" applyBorder="1" applyAlignment="1">
      <alignment horizontal="center" vertical="center"/>
    </xf>
    <xf numFmtId="227" fontId="30" fillId="0" borderId="6" xfId="4" applyNumberFormat="1" applyFont="1" applyFill="1" applyBorder="1" applyAlignment="1">
      <alignment horizontal="right" vertical="center" indent="2"/>
    </xf>
    <xf numFmtId="227" fontId="30" fillId="0" borderId="2" xfId="4" applyNumberFormat="1" applyFont="1" applyFill="1" applyBorder="1" applyAlignment="1">
      <alignment horizontal="right" vertical="center" indent="2"/>
    </xf>
    <xf numFmtId="230" fontId="30" fillId="0" borderId="3" xfId="4" applyNumberFormat="1" applyFont="1" applyFill="1" applyBorder="1" applyAlignment="1">
      <alignment horizontal="right" vertical="center" indent="2"/>
    </xf>
    <xf numFmtId="230" fontId="30" fillId="0" borderId="0" xfId="4" applyNumberFormat="1" applyFont="1" applyFill="1" applyBorder="1" applyAlignment="1">
      <alignment horizontal="right" vertical="center" indent="2"/>
    </xf>
    <xf numFmtId="0" fontId="30" fillId="0" borderId="22" xfId="4" applyFont="1" applyBorder="1" applyAlignment="1">
      <alignment vertical="center"/>
    </xf>
    <xf numFmtId="0" fontId="30" fillId="0" borderId="24" xfId="4" applyFont="1" applyBorder="1" applyAlignment="1">
      <alignment vertical="center"/>
    </xf>
    <xf numFmtId="0" fontId="30" fillId="0" borderId="24" xfId="4" applyFont="1" applyBorder="1" applyAlignment="1">
      <alignment horizontal="right" vertical="center"/>
    </xf>
    <xf numFmtId="0" fontId="30" fillId="0" borderId="23" xfId="4" applyFont="1" applyBorder="1" applyAlignment="1">
      <alignment vertical="center"/>
    </xf>
    <xf numFmtId="0" fontId="30" fillId="0" borderId="24" xfId="4" applyFont="1" applyFill="1" applyBorder="1" applyAlignment="1">
      <alignment horizontal="right" vertical="center" indent="2"/>
    </xf>
    <xf numFmtId="0" fontId="30" fillId="0" borderId="23" xfId="4" applyFont="1" applyFill="1" applyBorder="1" applyAlignment="1">
      <alignment horizontal="right" vertical="center" indent="2"/>
    </xf>
    <xf numFmtId="227" fontId="30" fillId="0" borderId="26" xfId="4" applyNumberFormat="1" applyFont="1" applyFill="1" applyBorder="1" applyAlignment="1">
      <alignment horizontal="center" vertical="center"/>
    </xf>
    <xf numFmtId="227" fontId="1" fillId="0" borderId="0" xfId="4" applyNumberFormat="1" applyFont="1" applyFill="1"/>
    <xf numFmtId="229" fontId="1" fillId="0" borderId="0" xfId="4" applyNumberFormat="1" applyFont="1"/>
    <xf numFmtId="0" fontId="1" fillId="0" borderId="0" xfId="4" applyFont="1" applyAlignment="1">
      <alignment horizontal="centerContinuous"/>
    </xf>
    <xf numFmtId="0" fontId="25" fillId="0" borderId="0" xfId="4"/>
    <xf numFmtId="0" fontId="30" fillId="0" borderId="0" xfId="4" applyNumberFormat="1" applyFont="1" applyFill="1" applyBorder="1" applyAlignment="1">
      <alignment horizontal="right" vertical="center" indent="2"/>
    </xf>
    <xf numFmtId="0" fontId="37" fillId="0" borderId="0" xfId="4" applyNumberFormat="1" applyFont="1" applyFill="1" applyBorder="1" applyAlignment="1">
      <alignment horizontal="right" vertical="center" indent="2"/>
    </xf>
    <xf numFmtId="0" fontId="37" fillId="0" borderId="16" xfId="4" applyNumberFormat="1" applyFont="1" applyFill="1" applyBorder="1" applyAlignment="1">
      <alignment horizontal="right" vertical="center" indent="2"/>
    </xf>
    <xf numFmtId="231" fontId="30" fillId="0" borderId="3" xfId="4" applyNumberFormat="1" applyFont="1" applyFill="1" applyBorder="1" applyAlignment="1">
      <alignment horizontal="right" vertical="center" indent="2"/>
    </xf>
    <xf numFmtId="231" fontId="30" fillId="0" borderId="32" xfId="4" applyNumberFormat="1" applyFont="1" applyFill="1" applyBorder="1" applyAlignment="1">
      <alignment horizontal="right" vertical="center" indent="2"/>
    </xf>
    <xf numFmtId="231" fontId="30" fillId="0" borderId="0" xfId="4" applyNumberFormat="1" applyFont="1" applyFill="1" applyBorder="1" applyAlignment="1">
      <alignment horizontal="right" vertical="center" indent="2"/>
    </xf>
    <xf numFmtId="231" fontId="30" fillId="0" borderId="16" xfId="4" applyNumberFormat="1" applyFont="1" applyFill="1" applyBorder="1" applyAlignment="1">
      <alignment horizontal="right" vertical="center" indent="2"/>
    </xf>
    <xf numFmtId="227" fontId="25" fillId="0" borderId="0" xfId="4" applyNumberFormat="1"/>
    <xf numFmtId="0" fontId="25" fillId="0" borderId="16" xfId="4" applyBorder="1"/>
    <xf numFmtId="232" fontId="30" fillId="0" borderId="16" xfId="4" applyNumberFormat="1" applyFont="1" applyFill="1" applyBorder="1" applyAlignment="1">
      <alignment horizontal="right" vertical="center" indent="2"/>
    </xf>
    <xf numFmtId="0" fontId="25" fillId="0" borderId="0" xfId="4" applyBorder="1"/>
    <xf numFmtId="231" fontId="25" fillId="0" borderId="0" xfId="4" applyNumberFormat="1" applyFill="1" applyBorder="1" applyAlignment="1">
      <alignment horizontal="right" indent="2"/>
    </xf>
    <xf numFmtId="231" fontId="25" fillId="0" borderId="16" xfId="4" applyNumberFormat="1" applyFill="1" applyBorder="1" applyAlignment="1">
      <alignment horizontal="right" indent="2"/>
    </xf>
    <xf numFmtId="0" fontId="31" fillId="0" borderId="44" xfId="4" applyFont="1" applyBorder="1" applyAlignment="1">
      <alignment horizontal="center" vertical="center" wrapText="1"/>
    </xf>
    <xf numFmtId="0" fontId="37" fillId="0" borderId="43" xfId="4" applyFont="1" applyBorder="1" applyAlignment="1">
      <alignment horizontal="right" vertical="center" wrapText="1" indent="2"/>
    </xf>
    <xf numFmtId="0" fontId="37" fillId="0" borderId="33" xfId="4" applyFont="1" applyFill="1" applyBorder="1" applyAlignment="1">
      <alignment horizontal="center" vertical="center" wrapText="1"/>
    </xf>
    <xf numFmtId="0" fontId="30" fillId="0" borderId="36" xfId="4" applyFont="1" applyBorder="1" applyAlignment="1">
      <alignment horizontal="right" vertical="center" indent="2"/>
    </xf>
    <xf numFmtId="0" fontId="30" fillId="0" borderId="33" xfId="4" applyFont="1" applyFill="1" applyBorder="1" applyAlignment="1">
      <alignment horizontal="center" vertical="center"/>
    </xf>
    <xf numFmtId="227" fontId="30" fillId="0" borderId="42" xfId="4" applyNumberFormat="1" applyFont="1" applyFill="1" applyBorder="1" applyAlignment="1">
      <alignment horizontal="right" vertical="center" indent="2"/>
    </xf>
    <xf numFmtId="233" fontId="30" fillId="0" borderId="0" xfId="4" applyNumberFormat="1" applyFont="1" applyFill="1" applyBorder="1" applyAlignment="1">
      <alignment horizontal="right" vertical="center" indent="2"/>
    </xf>
    <xf numFmtId="231" fontId="30" fillId="0" borderId="4" xfId="4" applyNumberFormat="1" applyFont="1" applyFill="1" applyBorder="1" applyAlignment="1">
      <alignment horizontal="right" vertical="center" indent="2"/>
    </xf>
    <xf numFmtId="228" fontId="30" fillId="0" borderId="34" xfId="4" applyNumberFormat="1" applyFont="1" applyFill="1" applyBorder="1" applyAlignment="1">
      <alignment horizontal="right" vertical="center" indent="2"/>
    </xf>
    <xf numFmtId="231" fontId="30" fillId="0" borderId="5" xfId="4" applyNumberFormat="1" applyFont="1" applyFill="1" applyBorder="1" applyAlignment="1">
      <alignment horizontal="right" vertical="center" indent="2"/>
    </xf>
    <xf numFmtId="228" fontId="30" fillId="0" borderId="42" xfId="4" applyNumberFormat="1" applyFont="1" applyFill="1" applyBorder="1" applyAlignment="1">
      <alignment horizontal="right" vertical="center" indent="2"/>
    </xf>
    <xf numFmtId="166" fontId="30" fillId="0" borderId="42" xfId="4" applyNumberFormat="1" applyFont="1" applyFill="1" applyBorder="1" applyAlignment="1">
      <alignment horizontal="right" vertical="center" indent="2"/>
    </xf>
    <xf numFmtId="231" fontId="1" fillId="0" borderId="5" xfId="4" applyNumberFormat="1" applyFont="1" applyFill="1" applyBorder="1" applyAlignment="1">
      <alignment horizontal="right" indent="2"/>
    </xf>
    <xf numFmtId="231" fontId="1" fillId="0" borderId="0" xfId="4" applyNumberFormat="1" applyFont="1" applyFill="1" applyBorder="1" applyAlignment="1">
      <alignment horizontal="right" indent="2"/>
    </xf>
    <xf numFmtId="228" fontId="1" fillId="0" borderId="42" xfId="4" applyNumberFormat="1" applyFont="1" applyFill="1" applyBorder="1" applyAlignment="1">
      <alignment horizontal="right" indent="2"/>
    </xf>
    <xf numFmtId="0" fontId="30" fillId="0" borderId="50" xfId="4" applyFont="1" applyBorder="1" applyAlignment="1">
      <alignment horizontal="right" vertical="center" indent="2"/>
    </xf>
    <xf numFmtId="0" fontId="30" fillId="0" borderId="24" xfId="4" applyFont="1" applyBorder="1" applyAlignment="1">
      <alignment horizontal="right" vertical="center" indent="2"/>
    </xf>
    <xf numFmtId="0" fontId="30" fillId="0" borderId="45" xfId="4" applyFont="1" applyFill="1" applyBorder="1" applyAlignment="1">
      <alignment vertical="center"/>
    </xf>
    <xf numFmtId="227" fontId="30" fillId="0" borderId="0" xfId="4" applyNumberFormat="1" applyFont="1" applyBorder="1" applyAlignment="1">
      <alignment horizontal="center" vertical="center"/>
    </xf>
    <xf numFmtId="0" fontId="37" fillId="0" borderId="11" xfId="4" applyFont="1" applyFill="1" applyBorder="1" applyAlignment="1">
      <alignment horizontal="right" vertical="center" indent="2"/>
    </xf>
    <xf numFmtId="0" fontId="37" fillId="0" borderId="19" xfId="4" applyFont="1" applyFill="1" applyBorder="1" applyAlignment="1">
      <alignment horizontal="right" vertical="center" indent="2"/>
    </xf>
    <xf numFmtId="0" fontId="30" fillId="0" borderId="29" xfId="4" applyFont="1" applyFill="1" applyBorder="1" applyAlignment="1">
      <alignment horizontal="right" vertical="center" indent="2"/>
    </xf>
    <xf numFmtId="166" fontId="30" fillId="0" borderId="0" xfId="4" applyNumberFormat="1" applyFont="1" applyFill="1" applyBorder="1" applyAlignment="1">
      <alignment horizontal="right" vertical="center" indent="2"/>
    </xf>
    <xf numFmtId="166" fontId="30" fillId="0" borderId="16" xfId="4" applyNumberFormat="1" applyFont="1" applyFill="1" applyBorder="1" applyAlignment="1">
      <alignment horizontal="right" vertical="center" indent="2"/>
    </xf>
    <xf numFmtId="228" fontId="1" fillId="0" borderId="0" xfId="4" applyNumberFormat="1" applyFont="1" applyFill="1" applyBorder="1" applyAlignment="1">
      <alignment horizontal="right" indent="2"/>
    </xf>
    <xf numFmtId="228" fontId="1" fillId="0" borderId="16" xfId="4" applyNumberFormat="1" applyFont="1" applyFill="1" applyBorder="1" applyAlignment="1">
      <alignment horizontal="right" indent="2"/>
    </xf>
    <xf numFmtId="227" fontId="26" fillId="0" borderId="0" xfId="4" applyNumberFormat="1" applyFont="1"/>
    <xf numFmtId="0" fontId="30" fillId="0" borderId="45" xfId="4" applyFont="1" applyBorder="1" applyAlignment="1">
      <alignment horizontal="right" vertical="center" indent="2"/>
    </xf>
    <xf numFmtId="0" fontId="1" fillId="0" borderId="0" xfId="4" applyFont="1" applyAlignment="1">
      <alignment horizontal="right"/>
    </xf>
    <xf numFmtId="0" fontId="30" fillId="0" borderId="0" xfId="4" applyFont="1" applyAlignment="1">
      <alignment horizontal="right"/>
    </xf>
    <xf numFmtId="0" fontId="87" fillId="0" borderId="0" xfId="4" applyFont="1" applyFill="1"/>
    <xf numFmtId="0" fontId="88" fillId="0" borderId="0" xfId="19" applyFont="1" applyFill="1" applyBorder="1" applyAlignment="1" applyProtection="1">
      <alignment horizontal="center" vertical="center"/>
    </xf>
    <xf numFmtId="0" fontId="87" fillId="0" borderId="0" xfId="4" applyFont="1" applyFill="1" applyAlignment="1">
      <alignment horizontal="center"/>
    </xf>
    <xf numFmtId="234" fontId="89" fillId="0" borderId="0" xfId="19" quotePrefix="1" applyNumberFormat="1" applyFont="1" applyFill="1" applyBorder="1" applyAlignment="1" applyProtection="1">
      <alignment horizontal="center" vertical="center"/>
    </xf>
    <xf numFmtId="234" fontId="89" fillId="0" borderId="0" xfId="19" applyNumberFormat="1" applyFont="1" applyFill="1" applyBorder="1" applyAlignment="1" applyProtection="1">
      <alignment horizontal="center" vertical="center"/>
    </xf>
    <xf numFmtId="0" fontId="90" fillId="0" borderId="0" xfId="19" applyFont="1" applyFill="1" applyBorder="1" applyAlignment="1" applyProtection="1">
      <alignment vertical="center"/>
    </xf>
    <xf numFmtId="0" fontId="90" fillId="0" borderId="0" xfId="19" applyFont="1" applyFill="1" applyBorder="1" applyAlignment="1">
      <alignment horizontal="center" vertical="center"/>
    </xf>
    <xf numFmtId="0" fontId="91" fillId="0" borderId="0" xfId="19" applyFont="1" applyFill="1" applyBorder="1" applyAlignment="1" applyProtection="1">
      <alignment horizontal="center" vertical="center"/>
    </xf>
    <xf numFmtId="0" fontId="90" fillId="0" borderId="0" xfId="19" applyFont="1" applyFill="1" applyBorder="1" applyAlignment="1" applyProtection="1">
      <alignment horizontal="center" vertical="center"/>
    </xf>
    <xf numFmtId="0" fontId="92" fillId="0" borderId="0" xfId="4" applyFont="1" applyFill="1" applyBorder="1" applyAlignment="1">
      <alignment horizontal="center" vertical="center" wrapText="1"/>
    </xf>
    <xf numFmtId="0" fontId="87" fillId="0" borderId="0" xfId="4" applyFont="1" applyFill="1" applyAlignment="1">
      <alignment horizontal="center" vertical="center"/>
    </xf>
    <xf numFmtId="0" fontId="93" fillId="0" borderId="0" xfId="4" applyFont="1" applyFill="1" applyBorder="1" applyAlignment="1">
      <alignment horizontal="center" vertical="center" wrapText="1"/>
    </xf>
    <xf numFmtId="49" fontId="94" fillId="0" borderId="24" xfId="4" applyNumberFormat="1" applyFont="1" applyFill="1" applyBorder="1" applyAlignment="1">
      <alignment horizontal="right" vertical="center" wrapText="1"/>
    </xf>
    <xf numFmtId="49" fontId="94" fillId="0" borderId="24" xfId="4" applyNumberFormat="1" applyFont="1" applyFill="1" applyBorder="1" applyAlignment="1">
      <alignment horizontal="center" vertical="center"/>
    </xf>
    <xf numFmtId="49" fontId="95" fillId="0" borderId="24" xfId="4" applyNumberFormat="1" applyFont="1" applyFill="1" applyBorder="1" applyAlignment="1">
      <alignment horizontal="center" vertical="center"/>
    </xf>
    <xf numFmtId="49" fontId="94" fillId="0" borderId="0" xfId="4" applyNumberFormat="1" applyFont="1" applyFill="1" applyBorder="1" applyAlignment="1">
      <alignment horizontal="center" vertical="center"/>
    </xf>
    <xf numFmtId="0" fontId="96" fillId="0" borderId="53" xfId="4" applyFont="1" applyBorder="1" applyAlignment="1">
      <alignment horizontal="center" vertical="center"/>
    </xf>
    <xf numFmtId="0" fontId="97" fillId="0" borderId="11" xfId="19" applyFont="1" applyFill="1" applyBorder="1" applyAlignment="1">
      <alignment horizontal="center" vertical="center"/>
    </xf>
    <xf numFmtId="0" fontId="97" fillId="0" borderId="19" xfId="19" applyFont="1" applyFill="1" applyBorder="1" applyAlignment="1">
      <alignment horizontal="center" vertical="center"/>
    </xf>
    <xf numFmtId="0" fontId="97" fillId="0" borderId="94" xfId="19" applyFont="1" applyFill="1" applyBorder="1" applyAlignment="1">
      <alignment horizontal="center" vertical="center"/>
    </xf>
    <xf numFmtId="0" fontId="96" fillId="0" borderId="58" xfId="4" applyFont="1" applyBorder="1" applyAlignment="1">
      <alignment horizontal="center" vertical="center"/>
    </xf>
    <xf numFmtId="0" fontId="89" fillId="0" borderId="95" xfId="19" applyFont="1" applyFill="1" applyBorder="1" applyAlignment="1">
      <alignment horizontal="centerContinuous" vertical="center"/>
    </xf>
    <xf numFmtId="0" fontId="89" fillId="0" borderId="92" xfId="19" applyFont="1" applyFill="1" applyBorder="1" applyAlignment="1">
      <alignment horizontal="centerContinuous" vertical="center"/>
    </xf>
    <xf numFmtId="0" fontId="89" fillId="0" borderId="93" xfId="19" applyFont="1" applyFill="1" applyBorder="1" applyAlignment="1">
      <alignment horizontal="centerContinuous" vertical="center"/>
    </xf>
    <xf numFmtId="0" fontId="89" fillId="0" borderId="90" xfId="19" applyFont="1" applyFill="1" applyBorder="1" applyAlignment="1">
      <alignment horizontal="center" vertical="center"/>
    </xf>
    <xf numFmtId="0" fontId="89" fillId="0" borderId="93" xfId="19" applyFont="1" applyFill="1" applyBorder="1" applyAlignment="1">
      <alignment horizontal="center" vertical="center"/>
    </xf>
    <xf numFmtId="0" fontId="98" fillId="0" borderId="58" xfId="4" applyFont="1" applyFill="1" applyBorder="1" applyAlignment="1">
      <alignment horizontal="left" vertical="center"/>
    </xf>
    <xf numFmtId="3" fontId="97" fillId="0" borderId="0" xfId="19" quotePrefix="1" applyNumberFormat="1" applyFont="1" applyFill="1" applyBorder="1" applyAlignment="1">
      <alignment horizontal="center" vertical="center"/>
    </xf>
    <xf numFmtId="3" fontId="97" fillId="0" borderId="0" xfId="19" applyNumberFormat="1" applyFont="1" applyFill="1" applyBorder="1" applyAlignment="1">
      <alignment horizontal="center" vertical="center"/>
    </xf>
    <xf numFmtId="3" fontId="97" fillId="0" borderId="16" xfId="19" applyNumberFormat="1" applyFont="1" applyFill="1" applyBorder="1" applyAlignment="1">
      <alignment horizontal="center" vertical="center"/>
    </xf>
    <xf numFmtId="3" fontId="26" fillId="0" borderId="20" xfId="4" applyNumberFormat="1" applyFont="1" applyBorder="1" applyAlignment="1">
      <alignment horizontal="center" vertical="center"/>
    </xf>
    <xf numFmtId="3" fontId="26" fillId="0" borderId="53" xfId="4" applyNumberFormat="1" applyFont="1" applyBorder="1" applyAlignment="1">
      <alignment horizontal="center" vertical="center"/>
    </xf>
    <xf numFmtId="3" fontId="26" fillId="0" borderId="58" xfId="4" applyNumberFormat="1" applyFont="1" applyBorder="1" applyAlignment="1">
      <alignment horizontal="center" vertical="center"/>
    </xf>
    <xf numFmtId="0" fontId="98" fillId="0" borderId="58" xfId="4" applyFont="1" applyFill="1" applyBorder="1" applyAlignment="1">
      <alignment horizontal="left" vertical="center" wrapText="1"/>
    </xf>
    <xf numFmtId="3" fontId="26" fillId="0" borderId="15" xfId="4" applyNumberFormat="1" applyFont="1" applyBorder="1" applyAlignment="1">
      <alignment horizontal="center" vertical="center"/>
    </xf>
    <xf numFmtId="0" fontId="98" fillId="0" borderId="57" xfId="4" applyFont="1" applyFill="1" applyBorder="1" applyAlignment="1">
      <alignment horizontal="left" vertical="center" wrapText="1"/>
    </xf>
    <xf numFmtId="1" fontId="97" fillId="0" borderId="22" xfId="19" quotePrefix="1" applyNumberFormat="1" applyFont="1" applyFill="1" applyBorder="1" applyAlignment="1">
      <alignment horizontal="center" vertical="center"/>
    </xf>
    <xf numFmtId="15" fontId="97" fillId="0" borderId="24" xfId="19" quotePrefix="1" applyNumberFormat="1" applyFont="1" applyFill="1" applyBorder="1" applyAlignment="1">
      <alignment horizontal="center" vertical="center"/>
    </xf>
    <xf numFmtId="3" fontId="97" fillId="0" borderId="24" xfId="19" quotePrefix="1" applyNumberFormat="1" applyFont="1" applyFill="1" applyBorder="1" applyAlignment="1">
      <alignment horizontal="center" vertical="center"/>
    </xf>
    <xf numFmtId="3" fontId="97" fillId="0" borderId="24" xfId="19" applyNumberFormat="1" applyFont="1" applyFill="1" applyBorder="1" applyAlignment="1">
      <alignment horizontal="center" vertical="center"/>
    </xf>
    <xf numFmtId="3" fontId="97" fillId="0" borderId="26" xfId="19" quotePrefix="1" applyNumberFormat="1" applyFont="1" applyFill="1" applyBorder="1" applyAlignment="1">
      <alignment horizontal="center" vertical="center"/>
    </xf>
    <xf numFmtId="3" fontId="26" fillId="0" borderId="57" xfId="4" applyNumberFormat="1" applyFont="1" applyBorder="1" applyAlignment="1">
      <alignment horizontal="center" vertical="center"/>
    </xf>
    <xf numFmtId="0" fontId="90" fillId="0" borderId="0" xfId="4" applyFont="1" applyFill="1"/>
    <xf numFmtId="0" fontId="101" fillId="0" borderId="0" xfId="19" applyFont="1" applyFill="1" applyBorder="1" applyAlignment="1">
      <alignment horizontal="center" vertical="center"/>
    </xf>
    <xf numFmtId="0" fontId="102" fillId="0" borderId="0" xfId="4" applyFont="1" applyFill="1" applyAlignment="1">
      <alignment horizontal="center"/>
    </xf>
    <xf numFmtId="0" fontId="87" fillId="0" borderId="0" xfId="4" applyFont="1" applyFill="1" applyBorder="1" applyAlignment="1">
      <alignment horizontal="center"/>
    </xf>
    <xf numFmtId="0" fontId="97" fillId="0" borderId="0" xfId="4" applyFont="1" applyFill="1"/>
    <xf numFmtId="0" fontId="97" fillId="0" borderId="0" xfId="4" applyFont="1" applyFill="1" applyAlignment="1">
      <alignment horizontal="center"/>
    </xf>
    <xf numFmtId="0" fontId="34" fillId="0" borderId="0" xfId="13" applyNumberFormat="1" applyFont="1" applyFill="1" applyAlignment="1">
      <alignment vertical="center"/>
    </xf>
    <xf numFmtId="0" fontId="34" fillId="0" borderId="0" xfId="13" applyNumberFormat="1" applyFont="1" applyFill="1" applyAlignment="1" applyProtection="1">
      <alignment horizontal="left" vertical="center"/>
    </xf>
    <xf numFmtId="0" fontId="34" fillId="0" borderId="0" xfId="13" applyNumberFormat="1" applyFont="1" applyFill="1" applyAlignment="1" applyProtection="1">
      <alignment vertical="center"/>
    </xf>
    <xf numFmtId="0" fontId="30" fillId="0" borderId="0" xfId="13" applyFont="1" applyFill="1" applyAlignment="1" applyProtection="1">
      <alignment vertical="center"/>
    </xf>
    <xf numFmtId="0" fontId="37" fillId="0" borderId="0" xfId="13" applyFont="1" applyFill="1" applyAlignment="1">
      <alignment vertical="center"/>
    </xf>
    <xf numFmtId="0" fontId="34" fillId="0" borderId="0" xfId="13" applyFont="1" applyFill="1" applyAlignment="1">
      <alignment vertical="top"/>
    </xf>
    <xf numFmtId="0" fontId="30" fillId="0" borderId="0" xfId="13" applyFont="1" applyFill="1" applyBorder="1" applyAlignment="1">
      <alignment horizontal="right" vertical="center"/>
    </xf>
    <xf numFmtId="0" fontId="30" fillId="0" borderId="0" xfId="13" applyNumberFormat="1" applyFont="1" applyFill="1" applyBorder="1" applyAlignment="1">
      <alignment horizontal="left" vertical="center"/>
    </xf>
    <xf numFmtId="175" fontId="30" fillId="0" borderId="0" xfId="13" applyNumberFormat="1" applyFont="1" applyFill="1" applyBorder="1" applyAlignment="1">
      <alignment horizontal="right" vertical="center"/>
    </xf>
    <xf numFmtId="0" fontId="30" fillId="0" borderId="0" xfId="13" applyNumberFormat="1" applyFont="1" applyFill="1" applyBorder="1" applyAlignment="1" applyProtection="1">
      <alignment horizontal="left" vertical="center"/>
    </xf>
    <xf numFmtId="235" fontId="36" fillId="0" borderId="0" xfId="13" applyNumberFormat="1" applyFont="1" applyFill="1" applyBorder="1" applyAlignment="1">
      <alignment horizontal="center" vertical="center"/>
    </xf>
    <xf numFmtId="235" fontId="36" fillId="0" borderId="26" xfId="13" applyNumberFormat="1" applyFont="1" applyFill="1" applyBorder="1" applyAlignment="1">
      <alignment horizontal="center" vertical="center"/>
    </xf>
    <xf numFmtId="235" fontId="36" fillId="0" borderId="23" xfId="13" applyNumberFormat="1" applyFont="1" applyFill="1" applyBorder="1" applyAlignment="1">
      <alignment horizontal="center" vertical="center"/>
    </xf>
    <xf numFmtId="235" fontId="36" fillId="0" borderId="24" xfId="13" applyNumberFormat="1" applyFont="1" applyFill="1" applyBorder="1" applyAlignment="1">
      <alignment horizontal="center" vertical="center"/>
    </xf>
    <xf numFmtId="0" fontId="30" fillId="0" borderId="23" xfId="13" applyNumberFormat="1" applyFont="1" applyFill="1" applyBorder="1" applyAlignment="1">
      <alignment horizontal="left" vertical="center"/>
    </xf>
    <xf numFmtId="175" fontId="30" fillId="0" borderId="24" xfId="13" applyNumberFormat="1" applyFont="1" applyFill="1" applyBorder="1" applyAlignment="1">
      <alignment horizontal="right" vertical="center"/>
    </xf>
    <xf numFmtId="0" fontId="30" fillId="0" borderId="24" xfId="13" applyNumberFormat="1" applyFont="1" applyFill="1" applyBorder="1" applyAlignment="1">
      <alignment horizontal="left" vertical="center"/>
    </xf>
    <xf numFmtId="0" fontId="30" fillId="0" borderId="24" xfId="13" applyNumberFormat="1" applyFont="1" applyFill="1" applyBorder="1" applyAlignment="1">
      <alignment horizontal="right" vertical="center"/>
    </xf>
    <xf numFmtId="205" fontId="36" fillId="0" borderId="23" xfId="13" applyNumberFormat="1" applyFont="1" applyFill="1" applyBorder="1" applyAlignment="1">
      <alignment horizontal="center" vertical="center"/>
    </xf>
    <xf numFmtId="49" fontId="30" fillId="0" borderId="23" xfId="13" applyNumberFormat="1" applyFont="1" applyFill="1" applyBorder="1" applyAlignment="1" applyProtection="1">
      <alignment horizontal="left" vertical="center"/>
    </xf>
    <xf numFmtId="235" fontId="36" fillId="0" borderId="16" xfId="13" applyNumberFormat="1" applyFont="1" applyFill="1" applyBorder="1" applyAlignment="1">
      <alignment horizontal="center" vertical="center"/>
    </xf>
    <xf numFmtId="235" fontId="36" fillId="0" borderId="6" xfId="13" applyNumberFormat="1" applyFont="1" applyFill="1" applyBorder="1" applyAlignment="1">
      <alignment horizontal="center" vertical="center"/>
    </xf>
    <xf numFmtId="0" fontId="30" fillId="0" borderId="6" xfId="13" applyNumberFormat="1" applyFont="1" applyFill="1" applyBorder="1" applyAlignment="1">
      <alignment horizontal="left" vertical="center"/>
    </xf>
    <xf numFmtId="175" fontId="30" fillId="0" borderId="0" xfId="13" applyNumberFormat="1" applyFont="1" applyFill="1" applyBorder="1" applyAlignment="1">
      <alignment horizontal="right" vertical="center" indent="1"/>
    </xf>
    <xf numFmtId="205" fontId="36" fillId="0" borderId="6" xfId="13" applyNumberFormat="1" applyFont="1" applyFill="1" applyBorder="1" applyAlignment="1">
      <alignment horizontal="center" vertical="center"/>
    </xf>
    <xf numFmtId="49" fontId="30" fillId="0" borderId="6" xfId="13" applyNumberFormat="1" applyFont="1" applyFill="1" applyBorder="1" applyAlignment="1" applyProtection="1">
      <alignment horizontal="left" vertical="center"/>
    </xf>
    <xf numFmtId="0" fontId="37" fillId="0" borderId="6" xfId="13" applyNumberFormat="1" applyFont="1" applyFill="1" applyBorder="1" applyAlignment="1">
      <alignment horizontal="left" vertical="center"/>
    </xf>
    <xf numFmtId="0" fontId="37" fillId="0" borderId="0" xfId="13" applyNumberFormat="1" applyFont="1" applyFill="1" applyBorder="1" applyAlignment="1">
      <alignment horizontal="left" vertical="center"/>
    </xf>
    <xf numFmtId="175" fontId="30" fillId="0" borderId="5" xfId="13" applyNumberFormat="1" applyFont="1" applyFill="1" applyBorder="1" applyAlignment="1">
      <alignment horizontal="right" vertical="center"/>
    </xf>
    <xf numFmtId="235" fontId="36" fillId="0" borderId="29" xfId="13" applyNumberFormat="1" applyFont="1" applyFill="1" applyBorder="1" applyAlignment="1">
      <alignment horizontal="center" vertical="center"/>
    </xf>
    <xf numFmtId="235" fontId="36" fillId="0" borderId="37" xfId="13" applyNumberFormat="1" applyFont="1" applyFill="1" applyBorder="1" applyAlignment="1">
      <alignment horizontal="center" vertical="center"/>
    </xf>
    <xf numFmtId="235" fontId="36" fillId="0" borderId="28" xfId="13" applyNumberFormat="1" applyFont="1" applyFill="1" applyBorder="1" applyAlignment="1">
      <alignment horizontal="center" vertical="center"/>
    </xf>
    <xf numFmtId="0" fontId="30" fillId="0" borderId="37" xfId="13" applyNumberFormat="1" applyFont="1" applyFill="1" applyBorder="1" applyAlignment="1">
      <alignment horizontal="left" vertical="center"/>
    </xf>
    <xf numFmtId="175" fontId="30" fillId="0" borderId="28" xfId="13" applyNumberFormat="1" applyFont="1" applyFill="1" applyBorder="1" applyAlignment="1">
      <alignment horizontal="right" vertical="center"/>
    </xf>
    <xf numFmtId="0" fontId="30" fillId="0" borderId="28" xfId="13" applyNumberFormat="1" applyFont="1" applyFill="1" applyBorder="1" applyAlignment="1">
      <alignment horizontal="left" vertical="center"/>
    </xf>
    <xf numFmtId="175" fontId="30" fillId="0" borderId="28" xfId="13" applyNumberFormat="1" applyFont="1" applyFill="1" applyBorder="1" applyAlignment="1">
      <alignment horizontal="right" vertical="center" indent="1"/>
    </xf>
    <xf numFmtId="205" fontId="36" fillId="0" borderId="37" xfId="13" applyNumberFormat="1" applyFont="1" applyFill="1" applyBorder="1" applyAlignment="1">
      <alignment horizontal="center" vertical="center"/>
    </xf>
    <xf numFmtId="49" fontId="37" fillId="0" borderId="37" xfId="13" applyNumberFormat="1" applyFont="1" applyFill="1" applyBorder="1" applyAlignment="1" applyProtection="1">
      <alignment horizontal="left" vertical="center"/>
    </xf>
    <xf numFmtId="49" fontId="37" fillId="0" borderId="6" xfId="13" applyNumberFormat="1" applyFont="1" applyFill="1" applyBorder="1" applyAlignment="1" applyProtection="1">
      <alignment horizontal="left" vertical="center"/>
    </xf>
    <xf numFmtId="235" fontId="36" fillId="0" borderId="32" xfId="13" applyNumberFormat="1" applyFont="1" applyFill="1" applyBorder="1" applyAlignment="1">
      <alignment horizontal="center" vertical="center"/>
    </xf>
    <xf numFmtId="235" fontId="36" fillId="0" borderId="2" xfId="13" applyNumberFormat="1" applyFont="1" applyFill="1" applyBorder="1" applyAlignment="1">
      <alignment horizontal="center" vertical="center"/>
    </xf>
    <xf numFmtId="235" fontId="36" fillId="0" borderId="3" xfId="13" applyNumberFormat="1" applyFont="1" applyFill="1" applyBorder="1" applyAlignment="1">
      <alignment horizontal="center" vertical="center"/>
    </xf>
    <xf numFmtId="0" fontId="30" fillId="0" borderId="2" xfId="13" applyNumberFormat="1" applyFont="1" applyFill="1" applyBorder="1" applyAlignment="1">
      <alignment horizontal="left" vertical="center"/>
    </xf>
    <xf numFmtId="175" fontId="30" fillId="0" borderId="3" xfId="13" applyNumberFormat="1" applyFont="1" applyFill="1" applyBorder="1" applyAlignment="1">
      <alignment horizontal="right" vertical="center"/>
    </xf>
    <xf numFmtId="0" fontId="30" fillId="0" borderId="3" xfId="13" applyNumberFormat="1" applyFont="1" applyFill="1" applyBorder="1" applyAlignment="1">
      <alignment horizontal="left" vertical="center"/>
    </xf>
    <xf numFmtId="175" fontId="30" fillId="0" borderId="3" xfId="13" applyNumberFormat="1" applyFont="1" applyFill="1" applyBorder="1" applyAlignment="1">
      <alignment horizontal="right" vertical="center" indent="1"/>
    </xf>
    <xf numFmtId="205" fontId="36" fillId="0" borderId="2" xfId="13" applyNumberFormat="1" applyFont="1" applyFill="1" applyBorder="1" applyAlignment="1">
      <alignment horizontal="center" vertical="center"/>
    </xf>
    <xf numFmtId="49" fontId="30" fillId="0" borderId="2" xfId="13" applyNumberFormat="1" applyFont="1" applyFill="1" applyBorder="1" applyAlignment="1" applyProtection="1">
      <alignment horizontal="left" vertical="center"/>
    </xf>
    <xf numFmtId="0" fontId="30" fillId="0" borderId="6" xfId="13" applyNumberFormat="1" applyFont="1" applyFill="1" applyBorder="1" applyAlignment="1" applyProtection="1">
      <alignment horizontal="left" vertical="center"/>
    </xf>
    <xf numFmtId="205" fontId="36" fillId="0" borderId="6" xfId="13" applyNumberFormat="1" applyFont="1" applyFill="1" applyBorder="1" applyAlignment="1" applyProtection="1">
      <alignment horizontal="center" vertical="center"/>
    </xf>
    <xf numFmtId="205" fontId="36" fillId="0" borderId="18" xfId="13" applyNumberFormat="1" applyFont="1" applyFill="1" applyBorder="1" applyAlignment="1">
      <alignment horizontal="center" vertical="center"/>
    </xf>
    <xf numFmtId="49" fontId="30" fillId="0" borderId="0" xfId="13" applyNumberFormat="1" applyFont="1" applyFill="1" applyBorder="1" applyAlignment="1" applyProtection="1">
      <alignment horizontal="left" vertical="center"/>
    </xf>
    <xf numFmtId="218" fontId="36" fillId="0" borderId="6" xfId="13" applyNumberFormat="1" applyFont="1" applyFill="1" applyBorder="1" applyAlignment="1">
      <alignment horizontal="center" vertical="center"/>
    </xf>
    <xf numFmtId="235" fontId="30" fillId="0" borderId="16" xfId="13" applyNumberFormat="1" applyFont="1" applyFill="1" applyBorder="1" applyAlignment="1" applyProtection="1">
      <alignment horizontal="center" vertical="center"/>
    </xf>
    <xf numFmtId="235" fontId="30" fillId="0" borderId="6" xfId="13" applyNumberFormat="1" applyFont="1" applyFill="1" applyBorder="1" applyAlignment="1">
      <alignment horizontal="center" vertical="center"/>
    </xf>
    <xf numFmtId="235" fontId="30" fillId="0" borderId="0" xfId="13" applyNumberFormat="1" applyFont="1" applyFill="1" applyBorder="1" applyAlignment="1">
      <alignment horizontal="center" vertical="center"/>
    </xf>
    <xf numFmtId="0" fontId="30" fillId="0" borderId="6" xfId="13" applyFont="1" applyFill="1" applyBorder="1" applyAlignment="1" applyProtection="1">
      <alignment horizontal="center" vertical="center"/>
    </xf>
    <xf numFmtId="49" fontId="37" fillId="0" borderId="6" xfId="13" applyNumberFormat="1" applyFont="1" applyFill="1" applyBorder="1" applyAlignment="1">
      <alignment vertical="center"/>
    </xf>
    <xf numFmtId="235" fontId="30" fillId="0" borderId="32" xfId="13" applyNumberFormat="1" applyFont="1" applyFill="1" applyBorder="1" applyAlignment="1" applyProtection="1">
      <alignment horizontal="center" vertical="center"/>
    </xf>
    <xf numFmtId="235" fontId="30" fillId="0" borderId="2" xfId="13" applyNumberFormat="1" applyFont="1" applyFill="1" applyBorder="1" applyAlignment="1">
      <alignment horizontal="center" vertical="center"/>
    </xf>
    <xf numFmtId="235" fontId="30" fillId="0" borderId="3" xfId="13" applyNumberFormat="1" applyFont="1" applyFill="1" applyBorder="1" applyAlignment="1">
      <alignment horizontal="center" vertical="center"/>
    </xf>
    <xf numFmtId="235" fontId="30" fillId="0" borderId="4" xfId="13" applyNumberFormat="1" applyFont="1" applyFill="1" applyBorder="1" applyAlignment="1">
      <alignment horizontal="center" vertical="center"/>
    </xf>
    <xf numFmtId="0" fontId="30" fillId="0" borderId="2" xfId="13" applyNumberFormat="1" applyFont="1" applyFill="1" applyBorder="1" applyAlignment="1" applyProtection="1">
      <alignment horizontal="left" vertical="center"/>
    </xf>
    <xf numFmtId="49" fontId="30" fillId="0" borderId="4" xfId="13" applyNumberFormat="1" applyFont="1" applyFill="1" applyBorder="1" applyAlignment="1">
      <alignment horizontal="right" vertical="center"/>
    </xf>
    <xf numFmtId="49" fontId="30" fillId="0" borderId="3" xfId="13" applyNumberFormat="1" applyFont="1" applyFill="1" applyBorder="1" applyAlignment="1" applyProtection="1">
      <alignment horizontal="left" vertical="center"/>
    </xf>
    <xf numFmtId="49" fontId="30" fillId="0" borderId="4" xfId="13" applyNumberFormat="1" applyFont="1" applyFill="1" applyBorder="1" applyAlignment="1" applyProtection="1">
      <alignment horizontal="left" vertical="center"/>
    </xf>
    <xf numFmtId="0" fontId="30" fillId="0" borderId="2" xfId="13" applyFont="1" applyFill="1" applyBorder="1" applyAlignment="1" applyProtection="1">
      <alignment horizontal="center" vertical="center"/>
    </xf>
    <xf numFmtId="49" fontId="30" fillId="0" borderId="2" xfId="13" applyNumberFormat="1" applyFont="1" applyFill="1" applyBorder="1" applyAlignment="1">
      <alignment vertical="center"/>
    </xf>
    <xf numFmtId="0" fontId="30" fillId="0" borderId="16" xfId="13" applyFont="1" applyBorder="1" applyAlignment="1">
      <alignment horizontal="center" vertical="center" wrapText="1"/>
    </xf>
    <xf numFmtId="0" fontId="30" fillId="0" borderId="6" xfId="13" applyNumberFormat="1" applyFont="1" applyFill="1" applyBorder="1" applyAlignment="1" applyProtection="1">
      <alignment horizontal="centerContinuous" vertical="center"/>
    </xf>
    <xf numFmtId="0" fontId="30" fillId="0" borderId="0" xfId="13" applyNumberFormat="1" applyFont="1" applyFill="1" applyBorder="1" applyAlignment="1" applyProtection="1">
      <alignment horizontal="centerContinuous" vertical="center"/>
    </xf>
    <xf numFmtId="0" fontId="30" fillId="0" borderId="6" xfId="13" applyNumberFormat="1" applyFont="1" applyBorder="1" applyAlignment="1">
      <alignment horizontal="centerContinuous" vertical="center"/>
    </xf>
    <xf numFmtId="0" fontId="34" fillId="0" borderId="0" xfId="13" applyFont="1" applyBorder="1" applyAlignment="1">
      <alignment horizontal="center" vertical="center" wrapText="1"/>
    </xf>
    <xf numFmtId="0" fontId="30" fillId="0" borderId="5" xfId="13" applyNumberFormat="1" applyFont="1" applyFill="1" applyBorder="1" applyAlignment="1" applyProtection="1">
      <alignment horizontal="center" vertical="center" wrapText="1"/>
    </xf>
    <xf numFmtId="0" fontId="30" fillId="0" borderId="6" xfId="13" applyNumberFormat="1" applyFont="1" applyFill="1" applyBorder="1" applyAlignment="1" applyProtection="1">
      <alignment horizontal="center" vertical="center"/>
    </xf>
    <xf numFmtId="0" fontId="30" fillId="0" borderId="0" xfId="13" applyNumberFormat="1" applyFont="1" applyFill="1" applyBorder="1" applyAlignment="1" applyProtection="1">
      <alignment horizontal="center" vertical="center" wrapText="1"/>
    </xf>
    <xf numFmtId="0" fontId="30" fillId="0" borderId="6" xfId="13" applyNumberFormat="1" applyFont="1" applyFill="1" applyBorder="1" applyAlignment="1" applyProtection="1">
      <alignment horizontal="center" vertical="top"/>
    </xf>
    <xf numFmtId="0" fontId="30" fillId="0" borderId="6" xfId="13" applyNumberFormat="1" applyFont="1" applyFill="1" applyBorder="1" applyAlignment="1" applyProtection="1">
      <alignment vertical="center"/>
    </xf>
    <xf numFmtId="0" fontId="30" fillId="0" borderId="32" xfId="13" applyNumberFormat="1" applyFont="1" applyFill="1" applyBorder="1" applyAlignment="1" applyProtection="1">
      <alignment horizontal="centerContinuous" vertical="center"/>
    </xf>
    <xf numFmtId="0" fontId="30" fillId="0" borderId="3" xfId="13" applyNumberFormat="1" applyFont="1" applyFill="1" applyBorder="1" applyAlignment="1" applyProtection="1">
      <alignment horizontal="centerContinuous" vertical="center"/>
    </xf>
    <xf numFmtId="0" fontId="34" fillId="0" borderId="37" xfId="13" applyFont="1" applyBorder="1" applyAlignment="1">
      <alignment vertical="center"/>
    </xf>
    <xf numFmtId="0" fontId="34" fillId="0" borderId="28" xfId="13" applyFont="1" applyBorder="1" applyAlignment="1">
      <alignment vertical="center"/>
    </xf>
    <xf numFmtId="49" fontId="34" fillId="0" borderId="36" xfId="13" applyNumberFormat="1" applyFont="1" applyBorder="1" applyAlignment="1">
      <alignment vertical="center"/>
    </xf>
    <xf numFmtId="49" fontId="34" fillId="0" borderId="28" xfId="13" applyNumberFormat="1" applyFont="1" applyBorder="1" applyAlignment="1">
      <alignment vertical="center"/>
    </xf>
    <xf numFmtId="49" fontId="34" fillId="0" borderId="36" xfId="13" applyNumberFormat="1" applyFont="1" applyFill="1" applyBorder="1" applyAlignment="1">
      <alignment vertical="center"/>
    </xf>
    <xf numFmtId="0" fontId="34" fillId="0" borderId="28" xfId="13" applyFont="1" applyBorder="1" applyAlignment="1">
      <alignment vertical="center" wrapText="1"/>
    </xf>
    <xf numFmtId="0" fontId="30" fillId="0" borderId="5" xfId="13" applyNumberFormat="1" applyFont="1" applyFill="1" applyBorder="1" applyAlignment="1" applyProtection="1">
      <alignment vertical="center" wrapText="1"/>
    </xf>
    <xf numFmtId="0" fontId="30" fillId="0" borderId="0" xfId="13" applyNumberFormat="1" applyFont="1" applyFill="1" applyBorder="1" applyAlignment="1" applyProtection="1">
      <alignment vertical="center" wrapText="1"/>
    </xf>
    <xf numFmtId="0" fontId="30" fillId="0" borderId="43" xfId="13" applyNumberFormat="1" applyFont="1" applyFill="1" applyBorder="1" applyAlignment="1" applyProtection="1">
      <alignment horizontal="center" vertical="center"/>
    </xf>
    <xf numFmtId="0" fontId="30" fillId="0" borderId="43" xfId="13" applyNumberFormat="1" applyFont="1" applyFill="1" applyBorder="1" applyAlignment="1" applyProtection="1">
      <alignment horizontal="center" vertical="center" wrapText="1"/>
    </xf>
    <xf numFmtId="0" fontId="34" fillId="0" borderId="6" xfId="13" applyFont="1" applyBorder="1" applyAlignment="1">
      <alignment vertical="center" wrapText="1"/>
    </xf>
    <xf numFmtId="0" fontId="34" fillId="0" borderId="0" xfId="13" applyFont="1" applyBorder="1" applyAlignment="1">
      <alignment vertical="center" wrapText="1"/>
    </xf>
    <xf numFmtId="0" fontId="34" fillId="0" borderId="2" xfId="13" applyFont="1" applyBorder="1" applyAlignment="1">
      <alignment vertical="center" wrapText="1"/>
    </xf>
    <xf numFmtId="0" fontId="34" fillId="0" borderId="4" xfId="13" applyFont="1" applyBorder="1" applyAlignment="1">
      <alignment vertical="center" wrapText="1"/>
    </xf>
    <xf numFmtId="0" fontId="34" fillId="0" borderId="3" xfId="13" applyFont="1" applyBorder="1" applyAlignment="1">
      <alignment vertical="center" wrapText="1"/>
    </xf>
    <xf numFmtId="0" fontId="34" fillId="0" borderId="5" xfId="13" applyFont="1" applyBorder="1" applyAlignment="1">
      <alignment vertical="center" wrapText="1"/>
    </xf>
    <xf numFmtId="0" fontId="30" fillId="0" borderId="6" xfId="13" applyNumberFormat="1" applyFont="1" applyFill="1" applyBorder="1" applyAlignment="1" applyProtection="1">
      <alignment vertical="center" wrapText="1"/>
    </xf>
    <xf numFmtId="0" fontId="30" fillId="0" borderId="3" xfId="13" applyNumberFormat="1" applyFont="1" applyFill="1" applyBorder="1" applyAlignment="1" applyProtection="1">
      <alignment vertical="center" wrapText="1"/>
    </xf>
    <xf numFmtId="0" fontId="30" fillId="0" borderId="2" xfId="13" applyNumberFormat="1" applyFont="1" applyFill="1" applyBorder="1" applyAlignment="1" applyProtection="1">
      <alignment vertical="center" wrapText="1"/>
    </xf>
    <xf numFmtId="0" fontId="30" fillId="0" borderId="4" xfId="13" applyNumberFormat="1" applyFont="1" applyFill="1" applyBorder="1" applyAlignment="1" applyProtection="1">
      <alignment vertical="center" wrapText="1"/>
    </xf>
    <xf numFmtId="0" fontId="30" fillId="0" borderId="19" xfId="13" applyNumberFormat="1" applyFont="1" applyFill="1" applyBorder="1" applyAlignment="1">
      <alignment horizontal="centerContinuous" vertical="center"/>
    </xf>
    <xf numFmtId="0" fontId="30" fillId="0" borderId="46" xfId="13" applyNumberFormat="1" applyFont="1" applyFill="1" applyBorder="1" applyAlignment="1" applyProtection="1">
      <alignment horizontal="centerContinuous" vertical="center"/>
    </xf>
    <xf numFmtId="0" fontId="30" fillId="0" borderId="12" xfId="13" applyNumberFormat="1" applyFont="1" applyFill="1" applyBorder="1" applyAlignment="1" applyProtection="1">
      <alignment horizontal="centerContinuous" vertical="center"/>
    </xf>
    <xf numFmtId="0" fontId="30" fillId="0" borderId="11" xfId="13" applyNumberFormat="1" applyFont="1" applyFill="1" applyBorder="1" applyAlignment="1" applyProtection="1">
      <alignment horizontal="center" vertical="center"/>
    </xf>
    <xf numFmtId="0" fontId="34" fillId="0" borderId="31" xfId="13" applyFont="1" applyBorder="1" applyAlignment="1">
      <alignment horizontal="centerContinuous" vertical="center" wrapText="1"/>
    </xf>
    <xf numFmtId="0" fontId="30" fillId="0" borderId="10" xfId="13" applyNumberFormat="1" applyFont="1" applyFill="1" applyBorder="1" applyAlignment="1" applyProtection="1">
      <alignment horizontal="centerContinuous" vertical="center"/>
    </xf>
    <xf numFmtId="0" fontId="34" fillId="0" borderId="31" xfId="13" applyFont="1" applyBorder="1" applyAlignment="1">
      <alignment horizontal="center" vertical="center" wrapText="1"/>
    </xf>
    <xf numFmtId="0" fontId="30" fillId="0" borderId="40" xfId="13" applyNumberFormat="1" applyFont="1" applyFill="1" applyBorder="1" applyAlignment="1" applyProtection="1">
      <alignment horizontal="center" vertical="center"/>
    </xf>
    <xf numFmtId="0" fontId="30" fillId="0" borderId="31" xfId="13" applyNumberFormat="1" applyFont="1" applyFill="1" applyBorder="1" applyAlignment="1" applyProtection="1">
      <alignment horizontal="center" vertical="center" wrapText="1"/>
    </xf>
    <xf numFmtId="0" fontId="30" fillId="0" borderId="10" xfId="13" applyNumberFormat="1" applyFont="1" applyFill="1" applyBorder="1" applyAlignment="1" applyProtection="1">
      <alignment horizontal="center" vertical="center" wrapText="1"/>
    </xf>
    <xf numFmtId="0" fontId="30" fillId="0" borderId="31" xfId="13" applyNumberFormat="1" applyFont="1" applyFill="1" applyBorder="1" applyAlignment="1" applyProtection="1">
      <alignment horizontal="center"/>
    </xf>
    <xf numFmtId="0" fontId="30" fillId="0" borderId="31" xfId="13" applyNumberFormat="1" applyFont="1" applyFill="1" applyBorder="1" applyAlignment="1" applyProtection="1">
      <alignment vertical="center"/>
    </xf>
    <xf numFmtId="0" fontId="26" fillId="0" borderId="0" xfId="13" applyFont="1" applyFill="1" applyAlignment="1" applyProtection="1">
      <alignment horizontal="centerContinuous" vertical="center"/>
    </xf>
    <xf numFmtId="0" fontId="31" fillId="0" borderId="0" xfId="13" applyFont="1" applyFill="1" applyAlignment="1">
      <alignment vertical="center"/>
    </xf>
    <xf numFmtId="0" fontId="1" fillId="0" borderId="0" xfId="13" applyFont="1" applyFill="1" applyAlignment="1">
      <alignment vertical="center"/>
    </xf>
    <xf numFmtId="0" fontId="65" fillId="0" borderId="0" xfId="13" applyFont="1" applyFill="1" applyAlignment="1">
      <alignment horizontal="centerContinuous"/>
    </xf>
    <xf numFmtId="0" fontId="65" fillId="0" borderId="0" xfId="13" applyFont="1" applyFill="1" applyAlignment="1">
      <alignment vertical="center"/>
    </xf>
    <xf numFmtId="0" fontId="66" fillId="0" borderId="0" xfId="13" applyFont="1" applyFill="1" applyBorder="1" applyAlignment="1" applyProtection="1">
      <alignment horizontal="center" vertical="center"/>
    </xf>
    <xf numFmtId="0" fontId="55" fillId="0" borderId="0" xfId="13" applyFont="1" applyFill="1" applyAlignment="1">
      <alignment vertical="center"/>
    </xf>
    <xf numFmtId="0" fontId="82" fillId="0" borderId="0" xfId="13" applyFont="1" applyFill="1" applyAlignment="1">
      <alignment horizontal="centerContinuous" vertical="center"/>
    </xf>
    <xf numFmtId="0" fontId="105" fillId="0" borderId="0" xfId="21" applyFont="1" applyFill="1" applyAlignment="1" applyProtection="1">
      <alignment vertical="center"/>
    </xf>
    <xf numFmtId="0" fontId="55" fillId="0" borderId="0" xfId="4" applyFont="1" applyFill="1"/>
    <xf numFmtId="0" fontId="25" fillId="0" borderId="0" xfId="4" applyFill="1" applyAlignment="1">
      <alignment horizontal="centerContinuous" vertical="center"/>
    </xf>
    <xf numFmtId="0" fontId="50" fillId="0" borderId="0" xfId="4" applyFont="1" applyFill="1" applyAlignment="1">
      <alignment horizontal="centerContinuous" vertical="center"/>
    </xf>
    <xf numFmtId="0" fontId="34" fillId="0" borderId="0" xfId="4" applyFont="1" applyFill="1" applyAlignment="1">
      <alignment horizontal="centerContinuous" vertical="center"/>
    </xf>
    <xf numFmtId="0" fontId="33" fillId="0" borderId="0" xfId="4" applyFont="1" applyFill="1" applyAlignment="1">
      <alignment horizontal="centerContinuous" vertical="center"/>
    </xf>
    <xf numFmtId="0" fontId="25" fillId="0" borderId="0" xfId="4" applyFill="1" applyAlignment="1">
      <alignment horizontal="centerContinuous" vertical="top"/>
    </xf>
    <xf numFmtId="0" fontId="25" fillId="0" borderId="0" xfId="4" applyFill="1" applyAlignment="1">
      <alignment vertical="top"/>
    </xf>
    <xf numFmtId="0" fontId="26" fillId="0" borderId="0" xfId="4" applyFont="1" applyFill="1" applyAlignment="1">
      <alignment horizontal="centerContinuous" vertical="top"/>
    </xf>
    <xf numFmtId="0" fontId="33" fillId="0" borderId="0" xfId="4" applyFont="1" applyFill="1" applyAlignment="1">
      <alignment horizontal="centerContinuous" vertical="top"/>
    </xf>
    <xf numFmtId="49" fontId="30" fillId="0" borderId="8" xfId="4" applyNumberFormat="1" applyFont="1" applyFill="1" applyBorder="1" applyAlignment="1">
      <alignment horizontal="centerContinuous" vertical="center"/>
    </xf>
    <xf numFmtId="49" fontId="30" fillId="0" borderId="10" xfId="4" applyNumberFormat="1" applyFont="1" applyFill="1" applyBorder="1" applyAlignment="1">
      <alignment horizontal="centerContinuous" vertical="center"/>
    </xf>
    <xf numFmtId="49" fontId="30" fillId="0" borderId="31" xfId="4" applyNumberFormat="1" applyFont="1" applyFill="1" applyBorder="1" applyAlignment="1">
      <alignment vertical="center"/>
    </xf>
    <xf numFmtId="0" fontId="30" fillId="0" borderId="7" xfId="4" applyFont="1" applyFill="1" applyBorder="1" applyAlignment="1">
      <alignment horizontal="centerContinuous" vertical="center"/>
    </xf>
    <xf numFmtId="0" fontId="30" fillId="0" borderId="9" xfId="4" applyFont="1" applyFill="1" applyBorder="1" applyAlignment="1">
      <alignment horizontal="center" vertical="center"/>
    </xf>
    <xf numFmtId="0" fontId="30" fillId="0" borderId="11" xfId="4" applyFont="1" applyFill="1" applyBorder="1" applyAlignment="1">
      <alignment horizontal="center" vertical="center"/>
    </xf>
    <xf numFmtId="0" fontId="30" fillId="0" borderId="12" xfId="4" applyFont="1" applyFill="1" applyBorder="1" applyAlignment="1">
      <alignment horizontal="center" vertical="center"/>
    </xf>
    <xf numFmtId="0" fontId="30" fillId="0" borderId="13" xfId="4" applyFont="1" applyFill="1" applyBorder="1" applyAlignment="1">
      <alignment horizontal="center" vertical="center"/>
    </xf>
    <xf numFmtId="49" fontId="30" fillId="0" borderId="49" xfId="4" applyNumberFormat="1" applyFont="1" applyFill="1" applyBorder="1" applyAlignment="1">
      <alignment horizontal="centerContinuous" vertical="top"/>
    </xf>
    <xf numFmtId="49" fontId="30" fillId="0" borderId="3" xfId="4" applyNumberFormat="1" applyFont="1" applyFill="1" applyBorder="1" applyAlignment="1">
      <alignment horizontal="centerContinuous" vertical="top"/>
    </xf>
    <xf numFmtId="49" fontId="30" fillId="0" borderId="3" xfId="4" applyNumberFormat="1" applyFont="1" applyFill="1" applyBorder="1" applyAlignment="1">
      <alignment horizontal="centerContinuous" vertical="center"/>
    </xf>
    <xf numFmtId="49" fontId="30" fillId="0" borderId="2" xfId="4" applyNumberFormat="1" applyFont="1" applyFill="1" applyBorder="1" applyAlignment="1">
      <alignment vertical="center"/>
    </xf>
    <xf numFmtId="0" fontId="30" fillId="0" borderId="39" xfId="4" applyFont="1" applyBorder="1" applyAlignment="1">
      <alignment horizontal="centerContinuous" vertical="center"/>
    </xf>
    <xf numFmtId="0" fontId="30" fillId="0" borderId="43" xfId="4" applyFont="1" applyBorder="1" applyAlignment="1">
      <alignment horizontal="centerContinuous" vertical="center"/>
    </xf>
    <xf numFmtId="0" fontId="30" fillId="0" borderId="44" xfId="4" applyFont="1" applyBorder="1" applyAlignment="1">
      <alignment horizontal="centerContinuous" vertical="center"/>
    </xf>
    <xf numFmtId="0" fontId="30" fillId="0" borderId="41" xfId="4" applyFont="1" applyBorder="1" applyAlignment="1">
      <alignment horizontal="centerContinuous" vertical="center"/>
    </xf>
    <xf numFmtId="49" fontId="30" fillId="0" borderId="0" xfId="4" applyNumberFormat="1" applyFont="1" applyFill="1" applyBorder="1" applyAlignment="1">
      <alignment vertical="center"/>
    </xf>
    <xf numFmtId="49" fontId="30" fillId="0" borderId="0" xfId="4" applyNumberFormat="1" applyFont="1" applyFill="1" applyBorder="1" applyAlignment="1">
      <alignment horizontal="right" vertical="center"/>
    </xf>
    <xf numFmtId="0" fontId="30" fillId="0" borderId="5" xfId="4" applyFont="1" applyFill="1" applyBorder="1" applyAlignment="1">
      <alignment horizontal="centerContinuous" vertical="center"/>
    </xf>
    <xf numFmtId="0" fontId="30" fillId="0" borderId="37" xfId="4" applyFont="1" applyFill="1" applyBorder="1" applyAlignment="1">
      <alignment horizontal="centerContinuous" vertical="center"/>
    </xf>
    <xf numFmtId="0" fontId="25" fillId="0" borderId="36" xfId="4" applyBorder="1" applyAlignment="1"/>
    <xf numFmtId="236" fontId="30" fillId="0" borderId="28" xfId="4" applyNumberFormat="1" applyFont="1" applyFill="1" applyBorder="1" applyAlignment="1">
      <alignment vertical="center"/>
    </xf>
    <xf numFmtId="0" fontId="30" fillId="0" borderId="28" xfId="4" applyFont="1" applyFill="1" applyBorder="1" applyAlignment="1">
      <alignment horizontal="centerContinuous" vertical="center"/>
    </xf>
    <xf numFmtId="0" fontId="30" fillId="0" borderId="36" xfId="4" applyFont="1" applyFill="1" applyBorder="1" applyAlignment="1">
      <alignment horizontal="centerContinuous" vertical="center"/>
    </xf>
    <xf numFmtId="0" fontId="30" fillId="0" borderId="33" xfId="4" applyFont="1" applyFill="1" applyBorder="1" applyAlignment="1">
      <alignment vertical="center"/>
    </xf>
    <xf numFmtId="0" fontId="25" fillId="0" borderId="15" xfId="4" applyFill="1" applyBorder="1"/>
    <xf numFmtId="236" fontId="30" fillId="0" borderId="5" xfId="4" applyNumberFormat="1" applyFont="1" applyFill="1" applyBorder="1" applyAlignment="1">
      <alignment vertical="center"/>
    </xf>
    <xf numFmtId="236" fontId="30" fillId="0" borderId="6" xfId="4" applyNumberFormat="1" applyFont="1" applyFill="1" applyBorder="1" applyAlignment="1">
      <alignment vertical="center"/>
    </xf>
    <xf numFmtId="236" fontId="30" fillId="0" borderId="0" xfId="4" applyNumberFormat="1" applyFont="1" applyFill="1" applyBorder="1" applyAlignment="1">
      <alignment vertical="center"/>
    </xf>
    <xf numFmtId="166" fontId="30" fillId="0" borderId="0" xfId="4" applyNumberFormat="1" applyFont="1" applyFill="1" applyBorder="1" applyAlignment="1">
      <alignment horizontal="center"/>
    </xf>
    <xf numFmtId="166" fontId="30" fillId="0" borderId="42" xfId="4" applyNumberFormat="1" applyFont="1" applyFill="1" applyBorder="1" applyAlignment="1">
      <alignment horizontal="center"/>
    </xf>
    <xf numFmtId="0" fontId="25" fillId="0" borderId="22" xfId="4" applyFill="1" applyBorder="1" applyAlignment="1">
      <alignment vertical="top"/>
    </xf>
    <xf numFmtId="49" fontId="30" fillId="0" borderId="24" xfId="4" applyNumberFormat="1" applyFont="1" applyFill="1" applyBorder="1" applyAlignment="1">
      <alignment vertical="top"/>
    </xf>
    <xf numFmtId="49" fontId="30" fillId="0" borderId="24" xfId="4" applyNumberFormat="1" applyFont="1" applyFill="1" applyBorder="1" applyAlignment="1">
      <alignment horizontal="right" vertical="top"/>
    </xf>
    <xf numFmtId="203" fontId="30" fillId="0" borderId="50" xfId="4" applyNumberFormat="1" applyFont="1" applyFill="1" applyBorder="1" applyAlignment="1">
      <alignment vertical="top"/>
    </xf>
    <xf numFmtId="203" fontId="30" fillId="0" borderId="23" xfId="4" applyNumberFormat="1" applyFont="1" applyFill="1" applyBorder="1" applyAlignment="1">
      <alignment vertical="top"/>
    </xf>
    <xf numFmtId="0" fontId="25" fillId="0" borderId="50" xfId="4" applyBorder="1" applyAlignment="1"/>
    <xf numFmtId="203" fontId="30" fillId="0" borderId="24" xfId="4" applyNumberFormat="1" applyFont="1" applyFill="1" applyBorder="1" applyAlignment="1"/>
    <xf numFmtId="203" fontId="30" fillId="0" borderId="50" xfId="4" applyNumberFormat="1" applyFont="1" applyFill="1" applyBorder="1" applyAlignment="1"/>
    <xf numFmtId="203" fontId="30" fillId="0" borderId="24" xfId="4" applyNumberFormat="1" applyFont="1" applyFill="1" applyBorder="1" applyAlignment="1">
      <alignment vertical="top"/>
    </xf>
    <xf numFmtId="0" fontId="25" fillId="0" borderId="45" xfId="4" applyFill="1" applyBorder="1" applyAlignment="1">
      <alignment vertical="top"/>
    </xf>
    <xf numFmtId="0" fontId="25" fillId="0" borderId="0" xfId="4" applyFill="1" applyBorder="1" applyAlignment="1">
      <alignment vertical="top"/>
    </xf>
    <xf numFmtId="49" fontId="30" fillId="0" borderId="0" xfId="4" applyNumberFormat="1" applyFont="1" applyFill="1" applyBorder="1" applyAlignment="1">
      <alignment vertical="top"/>
    </xf>
    <xf numFmtId="203" fontId="30" fillId="0" borderId="0" xfId="4" applyNumberFormat="1" applyFont="1" applyFill="1" applyBorder="1" applyAlignment="1">
      <alignment vertical="top"/>
    </xf>
    <xf numFmtId="203" fontId="30" fillId="0" borderId="0" xfId="4" applyNumberFormat="1" applyFont="1" applyFill="1" applyBorder="1" applyAlignment="1"/>
    <xf numFmtId="203" fontId="30" fillId="0" borderId="10" xfId="4" applyNumberFormat="1" applyFont="1" applyFill="1" applyBorder="1" applyAlignment="1"/>
    <xf numFmtId="49" fontId="30" fillId="0" borderId="0" xfId="4" applyNumberFormat="1" applyFont="1" applyFill="1" applyAlignment="1">
      <alignment vertical="center"/>
    </xf>
    <xf numFmtId="0" fontId="30" fillId="0" borderId="0" xfId="4" applyFont="1" applyFill="1" applyAlignment="1">
      <alignment horizontal="left" vertical="center"/>
    </xf>
    <xf numFmtId="0" fontId="34" fillId="0" borderId="0" xfId="4" applyFont="1" applyFill="1"/>
    <xf numFmtId="0" fontId="12" fillId="0" borderId="0" xfId="10" applyFont="1" applyFill="1" applyAlignment="1">
      <alignment horizontal="centerContinuous" vertical="center"/>
    </xf>
    <xf numFmtId="0" fontId="4" fillId="0" borderId="0" xfId="10" applyFont="1" applyFill="1" applyAlignment="1">
      <alignment horizontal="centerContinuous" vertical="center"/>
    </xf>
    <xf numFmtId="0" fontId="4" fillId="0" borderId="0" xfId="10" applyFont="1" applyFill="1" applyAlignment="1">
      <alignment vertical="center"/>
    </xf>
    <xf numFmtId="237" fontId="13" fillId="0" borderId="0" xfId="10" applyNumberFormat="1" applyFont="1" applyFill="1" applyAlignment="1">
      <alignment horizontal="centerContinuous" vertical="center"/>
    </xf>
    <xf numFmtId="0" fontId="5" fillId="0" borderId="0" xfId="10" applyFont="1" applyFill="1" applyAlignment="1">
      <alignment horizontal="centerContinuous" vertical="center"/>
    </xf>
    <xf numFmtId="0" fontId="5" fillId="0" borderId="0" xfId="10" applyFont="1" applyFill="1" applyAlignment="1">
      <alignment vertical="center"/>
    </xf>
    <xf numFmtId="237" fontId="13" fillId="0" borderId="0" xfId="10" applyNumberFormat="1" applyFont="1" applyFill="1" applyAlignment="1">
      <alignment horizontal="centerContinuous" vertical="top"/>
    </xf>
    <xf numFmtId="0" fontId="5" fillId="0" borderId="0" xfId="10" applyFont="1" applyFill="1" applyAlignment="1">
      <alignment horizontal="centerContinuous" vertical="top"/>
    </xf>
    <xf numFmtId="0" fontId="5" fillId="0" borderId="0" xfId="10" applyFont="1" applyFill="1" applyAlignment="1">
      <alignment vertical="top"/>
    </xf>
    <xf numFmtId="237" fontId="4" fillId="0" borderId="53" xfId="10" applyNumberFormat="1" applyFont="1" applyFill="1" applyBorder="1" applyAlignment="1">
      <alignment horizontal="centerContinuous" vertical="center" wrapText="1"/>
    </xf>
    <xf numFmtId="49" fontId="4" fillId="0" borderId="53" xfId="10" applyNumberFormat="1" applyFont="1" applyFill="1" applyBorder="1" applyAlignment="1" applyProtection="1">
      <alignment horizontal="centerContinuous" vertical="center" readingOrder="2"/>
    </xf>
    <xf numFmtId="0" fontId="4" fillId="0" borderId="8" xfId="10" applyFont="1" applyFill="1" applyBorder="1" applyAlignment="1" applyProtection="1">
      <alignment horizontal="centerContinuous" vertical="center"/>
    </xf>
    <xf numFmtId="0" fontId="4" fillId="0" borderId="10" xfId="10" applyFont="1" applyFill="1" applyBorder="1" applyAlignment="1">
      <alignment horizontal="centerContinuous" vertical="center"/>
    </xf>
    <xf numFmtId="0" fontId="4" fillId="0" borderId="8" xfId="10" applyFont="1" applyFill="1" applyBorder="1" applyAlignment="1" applyProtection="1">
      <alignment horizontal="center" vertical="center"/>
    </xf>
    <xf numFmtId="0" fontId="1" fillId="3" borderId="56" xfId="10" applyFont="1" applyFill="1" applyBorder="1" applyAlignment="1" applyProtection="1">
      <alignment horizontal="center" vertical="center"/>
    </xf>
    <xf numFmtId="0" fontId="4" fillId="0" borderId="53" xfId="10" applyFont="1" applyFill="1" applyBorder="1" applyAlignment="1" applyProtection="1">
      <alignment horizontal="centerContinuous" vertical="center"/>
    </xf>
    <xf numFmtId="0" fontId="4" fillId="0" borderId="0" xfId="10" applyFont="1" applyFill="1"/>
    <xf numFmtId="0" fontId="6" fillId="0" borderId="0" xfId="10" applyFont="1" applyFill="1"/>
    <xf numFmtId="237" fontId="4" fillId="0" borderId="58" xfId="10" applyNumberFormat="1" applyFont="1" applyFill="1" applyBorder="1" applyAlignment="1">
      <alignment horizontal="center" vertical="center"/>
    </xf>
    <xf numFmtId="0" fontId="4" fillId="0" borderId="58" xfId="10" applyNumberFormat="1" applyFont="1" applyFill="1" applyBorder="1" applyAlignment="1" applyProtection="1">
      <alignment horizontal="center" vertical="center" readingOrder="2"/>
    </xf>
    <xf numFmtId="0" fontId="4" fillId="0" borderId="56" xfId="10" applyFont="1" applyFill="1" applyBorder="1" applyAlignment="1">
      <alignment horizontal="center" vertical="center"/>
    </xf>
    <xf numFmtId="0" fontId="4" fillId="0" borderId="8" xfId="10" applyFont="1" applyFill="1" applyBorder="1" applyAlignment="1">
      <alignment horizontal="centerContinuous" vertical="center"/>
    </xf>
    <xf numFmtId="0" fontId="4" fillId="0" borderId="53" xfId="10" applyFont="1" applyFill="1" applyBorder="1" applyAlignment="1">
      <alignment horizontal="center" vertical="center"/>
    </xf>
    <xf numFmtId="0" fontId="1" fillId="3" borderId="57" xfId="10" applyFont="1" applyFill="1" applyBorder="1" applyAlignment="1" applyProtection="1">
      <alignment horizontal="centerContinuous" vertical="center"/>
    </xf>
    <xf numFmtId="0" fontId="18" fillId="0" borderId="57" xfId="10" applyFont="1" applyBorder="1" applyAlignment="1">
      <alignment horizontal="centerContinuous" vertical="center"/>
    </xf>
    <xf numFmtId="0" fontId="4" fillId="0" borderId="58" xfId="10" applyFont="1" applyFill="1" applyBorder="1" applyAlignment="1" applyProtection="1">
      <alignment horizontal="center" vertical="center" wrapText="1"/>
    </xf>
    <xf numFmtId="237" fontId="4" fillId="0" borderId="57" xfId="10" applyNumberFormat="1" applyFont="1" applyFill="1" applyBorder="1" applyAlignment="1">
      <alignment horizontal="centerContinuous" vertical="center"/>
    </xf>
    <xf numFmtId="0" fontId="4" fillId="0" borderId="57" xfId="10" applyFont="1" applyFill="1" applyBorder="1" applyAlignment="1" applyProtection="1">
      <alignment horizontal="center" vertical="center"/>
    </xf>
    <xf numFmtId="0" fontId="4" fillId="0" borderId="51" xfId="10" applyFont="1" applyFill="1" applyBorder="1" applyAlignment="1">
      <alignment horizontal="centerContinuous" vertical="center"/>
    </xf>
    <xf numFmtId="0" fontId="4" fillId="0" borderId="55" xfId="10" applyFont="1" applyFill="1" applyBorder="1" applyAlignment="1">
      <alignment horizontal="centerContinuous" vertical="center"/>
    </xf>
    <xf numFmtId="0" fontId="4" fillId="0" borderId="52" xfId="10" applyFont="1" applyFill="1" applyBorder="1" applyAlignment="1">
      <alignment horizontal="centerContinuous" vertical="center"/>
    </xf>
    <xf numFmtId="237" fontId="4" fillId="0" borderId="15" xfId="10" applyNumberFormat="1" applyFont="1" applyFill="1" applyBorder="1" applyAlignment="1" applyProtection="1">
      <alignment horizontal="left"/>
    </xf>
    <xf numFmtId="238" fontId="9" fillId="0" borderId="35" xfId="10" applyNumberFormat="1" applyFont="1" applyFill="1" applyBorder="1" applyAlignment="1" applyProtection="1">
      <alignment horizontal="center"/>
    </xf>
    <xf numFmtId="166" fontId="4" fillId="0" borderId="15" xfId="10" applyNumberFormat="1" applyFont="1" applyFill="1" applyBorder="1" applyAlignment="1">
      <alignment horizontal="right"/>
    </xf>
    <xf numFmtId="203" fontId="4" fillId="0" borderId="0" xfId="10" applyNumberFormat="1" applyFont="1" applyFill="1" applyBorder="1" applyAlignment="1">
      <alignment horizontal="right"/>
    </xf>
    <xf numFmtId="203" fontId="4" fillId="0" borderId="15" xfId="10" applyNumberFormat="1" applyFont="1" applyFill="1" applyBorder="1" applyAlignment="1">
      <alignment horizontal="right"/>
    </xf>
    <xf numFmtId="203" fontId="4" fillId="4" borderId="28" xfId="10" applyNumberFormat="1" applyFont="1" applyFill="1" applyBorder="1" applyAlignment="1">
      <alignment horizontal="right"/>
    </xf>
    <xf numFmtId="203" fontId="4" fillId="0" borderId="28" xfId="10" applyNumberFormat="1" applyFont="1" applyFill="1" applyBorder="1" applyAlignment="1">
      <alignment horizontal="right"/>
    </xf>
    <xf numFmtId="239" fontId="9" fillId="0" borderId="15" xfId="10" applyNumberFormat="1" applyFont="1" applyFill="1" applyBorder="1" applyAlignment="1">
      <alignment horizontal="right"/>
    </xf>
    <xf numFmtId="239" fontId="9" fillId="0" borderId="16" xfId="10" applyNumberFormat="1" applyFont="1" applyFill="1" applyBorder="1" applyAlignment="1">
      <alignment horizontal="right"/>
    </xf>
    <xf numFmtId="239" fontId="43" fillId="0" borderId="16" xfId="10" applyNumberFormat="1" applyFont="1" applyFill="1" applyBorder="1" applyAlignment="1">
      <alignment horizontal="right"/>
    </xf>
    <xf numFmtId="239" fontId="43" fillId="4" borderId="16" xfId="10" applyNumberFormat="1" applyFont="1" applyFill="1" applyBorder="1" applyAlignment="1">
      <alignment horizontal="right"/>
    </xf>
    <xf numFmtId="240" fontId="9" fillId="0" borderId="15" xfId="10" applyNumberFormat="1" applyFont="1" applyFill="1" applyBorder="1" applyAlignment="1">
      <alignment horizontal="right"/>
    </xf>
    <xf numFmtId="203" fontId="3" fillId="0" borderId="15" xfId="10" applyNumberFormat="1" applyFont="1" applyFill="1" applyBorder="1" applyAlignment="1">
      <alignment horizontal="left" vertical="center" indent="3"/>
    </xf>
    <xf numFmtId="203" fontId="3" fillId="0" borderId="0" xfId="10" applyNumberFormat="1" applyFont="1" applyFill="1" applyBorder="1" applyAlignment="1">
      <alignment horizontal="left" vertical="center" indent="3"/>
    </xf>
    <xf numFmtId="203" fontId="3" fillId="0" borderId="58" xfId="10" applyNumberFormat="1" applyFont="1" applyFill="1" applyBorder="1" applyAlignment="1">
      <alignment horizontal="left" vertical="center" indent="3"/>
    </xf>
    <xf numFmtId="203" fontId="3" fillId="0" borderId="0" xfId="10" applyNumberFormat="1" applyFont="1" applyFill="1" applyBorder="1" applyAlignment="1">
      <alignment horizontal="right" indent="1"/>
    </xf>
    <xf numFmtId="203" fontId="3" fillId="0" borderId="58" xfId="10" applyNumberFormat="1" applyFont="1" applyFill="1" applyBorder="1" applyAlignment="1">
      <alignment horizontal="right" indent="2"/>
    </xf>
    <xf numFmtId="203" fontId="3" fillId="0" borderId="16" xfId="10" applyNumberFormat="1" applyFont="1" applyFill="1" applyBorder="1" applyAlignment="1">
      <alignment horizontal="right" indent="2"/>
    </xf>
    <xf numFmtId="203" fontId="4" fillId="4" borderId="0" xfId="10" applyNumberFormat="1" applyFont="1" applyFill="1" applyBorder="1" applyAlignment="1">
      <alignment horizontal="right"/>
    </xf>
    <xf numFmtId="203" fontId="3" fillId="0" borderId="15" xfId="10" applyNumberFormat="1" applyFont="1" applyFill="1" applyBorder="1" applyAlignment="1">
      <alignment horizontal="right" indent="1"/>
    </xf>
    <xf numFmtId="203" fontId="3" fillId="0" borderId="58" xfId="10" applyNumberFormat="1" applyFont="1" applyFill="1" applyBorder="1" applyAlignment="1">
      <alignment horizontal="left" indent="4"/>
    </xf>
    <xf numFmtId="203" fontId="4" fillId="2" borderId="0" xfId="10" applyNumberFormat="1" applyFont="1" applyFill="1" applyBorder="1" applyAlignment="1">
      <alignment horizontal="right"/>
    </xf>
    <xf numFmtId="237" fontId="4" fillId="0" borderId="15" xfId="10" applyNumberFormat="1" applyFont="1" applyFill="1" applyBorder="1" applyAlignment="1">
      <alignment horizontal="left"/>
    </xf>
    <xf numFmtId="240" fontId="9" fillId="0" borderId="58" xfId="10" applyNumberFormat="1" applyFont="1" applyFill="1" applyBorder="1" applyAlignment="1">
      <alignment horizontal="right"/>
    </xf>
    <xf numFmtId="237" fontId="4" fillId="0" borderId="58" xfId="10" applyNumberFormat="1" applyFont="1" applyFill="1" applyBorder="1" applyAlignment="1" applyProtection="1">
      <alignment horizontal="left"/>
    </xf>
    <xf numFmtId="241" fontId="9" fillId="0" borderId="16" xfId="10" applyNumberFormat="1" applyFont="1" applyFill="1" applyBorder="1" applyAlignment="1">
      <alignment horizontal="right"/>
    </xf>
    <xf numFmtId="241" fontId="43" fillId="0" borderId="16" xfId="10" applyNumberFormat="1" applyFont="1" applyFill="1" applyBorder="1" applyAlignment="1">
      <alignment horizontal="right"/>
    </xf>
    <xf numFmtId="239" fontId="43" fillId="0" borderId="58" xfId="10" applyNumberFormat="1" applyFont="1" applyFill="1" applyBorder="1" applyAlignment="1">
      <alignment horizontal="right"/>
    </xf>
    <xf numFmtId="166" fontId="4" fillId="0" borderId="15" xfId="10" applyNumberFormat="1" applyFont="1" applyFill="1" applyBorder="1" applyAlignment="1">
      <alignment horizontal="right" vertical="top"/>
    </xf>
    <xf numFmtId="203" fontId="4" fillId="0" borderId="0" xfId="10" applyNumberFormat="1" applyFont="1" applyFill="1" applyBorder="1" applyAlignment="1">
      <alignment horizontal="right" vertical="top"/>
    </xf>
    <xf numFmtId="203" fontId="4" fillId="0" borderId="15" xfId="10" applyNumberFormat="1" applyFont="1" applyFill="1" applyBorder="1" applyAlignment="1">
      <alignment horizontal="right" vertical="top"/>
    </xf>
    <xf numFmtId="203" fontId="3" fillId="0" borderId="16" xfId="10" applyNumberFormat="1" applyFont="1" applyFill="1" applyBorder="1" applyAlignment="1">
      <alignment horizontal="right" indent="1"/>
    </xf>
    <xf numFmtId="203" fontId="4" fillId="0" borderId="16" xfId="10" applyNumberFormat="1" applyFont="1" applyFill="1" applyBorder="1" applyAlignment="1">
      <alignment horizontal="right"/>
    </xf>
    <xf numFmtId="203" fontId="3" fillId="0" borderId="58" xfId="10" applyNumberFormat="1" applyFont="1" applyFill="1" applyBorder="1" applyAlignment="1">
      <alignment horizontal="right"/>
    </xf>
    <xf numFmtId="203" fontId="3" fillId="0" borderId="0" xfId="10" applyNumberFormat="1" applyFont="1" applyFill="1" applyBorder="1" applyAlignment="1">
      <alignment horizontal="right"/>
    </xf>
    <xf numFmtId="203" fontId="3" fillId="0" borderId="58" xfId="10" applyNumberFormat="1" applyFont="1" applyFill="1" applyBorder="1" applyAlignment="1">
      <alignment horizontal="right" indent="1"/>
    </xf>
    <xf numFmtId="237" fontId="4" fillId="0" borderId="57" xfId="10" applyNumberFormat="1" applyFont="1" applyFill="1" applyBorder="1" applyAlignment="1" applyProtection="1">
      <alignment horizontal="left"/>
    </xf>
    <xf numFmtId="240" fontId="9" fillId="0" borderId="22" xfId="10" applyNumberFormat="1" applyFont="1" applyFill="1" applyBorder="1" applyAlignment="1">
      <alignment horizontal="right"/>
    </xf>
    <xf numFmtId="166" fontId="4" fillId="0" borderId="22" xfId="10" applyNumberFormat="1" applyFont="1" applyFill="1" applyBorder="1" applyAlignment="1">
      <alignment horizontal="right" vertical="top"/>
    </xf>
    <xf numFmtId="203" fontId="4" fillId="0" borderId="24" xfId="10" applyNumberFormat="1" applyFont="1" applyFill="1" applyBorder="1" applyAlignment="1">
      <alignment horizontal="right" vertical="top"/>
    </xf>
    <xf numFmtId="203" fontId="4" fillId="0" borderId="22" xfId="10" applyNumberFormat="1" applyFont="1" applyFill="1" applyBorder="1" applyAlignment="1">
      <alignment horizontal="right" vertical="top"/>
    </xf>
    <xf numFmtId="203" fontId="3" fillId="0" borderId="26" xfId="10" applyNumberFormat="1" applyFont="1" applyFill="1" applyBorder="1" applyAlignment="1">
      <alignment horizontal="right" indent="1"/>
    </xf>
    <xf numFmtId="239" fontId="9" fillId="0" borderId="22" xfId="10" applyNumberFormat="1" applyFont="1" applyFill="1" applyBorder="1" applyAlignment="1">
      <alignment horizontal="right"/>
    </xf>
    <xf numFmtId="203" fontId="4" fillId="0" borderId="26" xfId="10" applyNumberFormat="1" applyFont="1" applyFill="1" applyBorder="1" applyAlignment="1">
      <alignment horizontal="right" vertical="top"/>
    </xf>
    <xf numFmtId="203" fontId="3" fillId="0" borderId="57" xfId="10" applyNumberFormat="1" applyFont="1" applyFill="1" applyBorder="1" applyAlignment="1">
      <alignment horizontal="right" vertical="top"/>
    </xf>
    <xf numFmtId="203" fontId="3" fillId="0" borderId="24" xfId="10" applyNumberFormat="1" applyFont="1" applyFill="1" applyBorder="1" applyAlignment="1">
      <alignment horizontal="right" vertical="top"/>
    </xf>
    <xf numFmtId="203" fontId="3" fillId="0" borderId="57" xfId="10" applyNumberFormat="1" applyFont="1" applyFill="1" applyBorder="1" applyAlignment="1">
      <alignment horizontal="right" indent="1"/>
    </xf>
    <xf numFmtId="0" fontId="4" fillId="0" borderId="0" xfId="10" applyFont="1" applyFill="1" applyAlignment="1">
      <alignment vertical="top"/>
    </xf>
    <xf numFmtId="0" fontId="6" fillId="0" borderId="0" xfId="10" applyFont="1" applyFill="1" applyAlignment="1">
      <alignment vertical="top"/>
    </xf>
    <xf numFmtId="0" fontId="5" fillId="0" borderId="0" xfId="10" quotePrefix="1" applyFont="1" applyFill="1"/>
    <xf numFmtId="0" fontId="6" fillId="0" borderId="0" xfId="10" applyFont="1" applyFill="1" applyAlignment="1">
      <alignment horizontal="left"/>
    </xf>
    <xf numFmtId="240" fontId="44" fillId="0" borderId="15" xfId="10" applyNumberFormat="1" applyFont="1" applyFill="1" applyBorder="1" applyAlignment="1">
      <alignment horizontal="right"/>
    </xf>
    <xf numFmtId="166" fontId="5" fillId="0" borderId="0" xfId="10" applyNumberFormat="1" applyFont="1" applyFill="1" applyBorder="1" applyAlignment="1">
      <alignment horizontal="right"/>
    </xf>
    <xf numFmtId="203" fontId="5" fillId="0" borderId="0" xfId="10" applyNumberFormat="1" applyFont="1" applyFill="1" applyBorder="1" applyAlignment="1">
      <alignment horizontal="right"/>
    </xf>
    <xf numFmtId="0" fontId="5" fillId="0" borderId="0" xfId="10" applyFont="1" applyFill="1" applyAlignment="1">
      <alignment horizontal="left"/>
    </xf>
    <xf numFmtId="0" fontId="5" fillId="0" borderId="0" xfId="10" applyFont="1" applyFill="1"/>
    <xf numFmtId="237" fontId="5" fillId="0" borderId="0" xfId="10" applyNumberFormat="1" applyFont="1" applyFill="1"/>
    <xf numFmtId="237" fontId="4" fillId="0" borderId="0" xfId="10" applyNumberFormat="1" applyFont="1" applyFill="1"/>
    <xf numFmtId="0" fontId="109" fillId="0" borderId="53" xfId="0" applyFont="1" applyBorder="1" applyAlignment="1">
      <alignment horizontal="left" wrapText="1" indent="4"/>
    </xf>
    <xf numFmtId="0" fontId="110" fillId="0" borderId="0" xfId="0" applyFont="1"/>
    <xf numFmtId="0" fontId="111" fillId="0" borderId="58" xfId="0" quotePrefix="1" applyNumberFormat="1" applyFont="1" applyBorder="1" applyAlignment="1">
      <alignment horizontal="center" wrapText="1"/>
    </xf>
    <xf numFmtId="0" fontId="112" fillId="0" borderId="58" xfId="0" applyFont="1" applyBorder="1" applyAlignment="1">
      <alignment horizontal="left" vertical="center" wrapText="1"/>
    </xf>
    <xf numFmtId="0" fontId="110" fillId="0" borderId="58" xfId="0" applyFont="1" applyBorder="1"/>
    <xf numFmtId="0" fontId="112" fillId="0" borderId="57" xfId="0" applyFont="1" applyBorder="1" applyAlignment="1">
      <alignment horizontal="left" vertical="center" wrapText="1"/>
    </xf>
    <xf numFmtId="0" fontId="112" fillId="0" borderId="53" xfId="0" applyFont="1" applyBorder="1" applyAlignment="1">
      <alignment horizontal="left" vertical="center" wrapText="1"/>
    </xf>
    <xf numFmtId="0" fontId="113" fillId="0" borderId="58" xfId="0" applyFont="1" applyBorder="1" applyAlignment="1">
      <alignment vertical="top" wrapText="1"/>
    </xf>
    <xf numFmtId="0" fontId="114" fillId="0" borderId="56" xfId="0" applyFont="1" applyBorder="1" applyAlignment="1">
      <alignment horizontal="left" wrapText="1"/>
    </xf>
    <xf numFmtId="0" fontId="114" fillId="0" borderId="53" xfId="0" applyFont="1" applyBorder="1" applyAlignment="1">
      <alignment horizontal="left" wrapText="1"/>
    </xf>
    <xf numFmtId="0" fontId="115" fillId="0" borderId="58" xfId="0" applyFont="1" applyBorder="1" applyAlignment="1"/>
    <xf numFmtId="0" fontId="116" fillId="0" borderId="0" xfId="2" applyFont="1" applyBorder="1"/>
    <xf numFmtId="0" fontId="117" fillId="0" borderId="58" xfId="0" applyFont="1" applyBorder="1" applyAlignment="1">
      <alignment vertical="top"/>
    </xf>
    <xf numFmtId="0" fontId="116" fillId="0" borderId="0" xfId="2" applyFont="1" applyFill="1" applyAlignment="1">
      <alignment horizontal="left" indent="1"/>
    </xf>
    <xf numFmtId="0" fontId="118" fillId="0" borderId="58" xfId="0" applyFont="1" applyBorder="1" applyAlignment="1">
      <alignment horizontal="left"/>
    </xf>
    <xf numFmtId="0" fontId="116" fillId="0" borderId="0" xfId="2" applyFont="1" applyAlignment="1">
      <alignment horizontal="left" indent="3"/>
    </xf>
    <xf numFmtId="0" fontId="117" fillId="0" borderId="58" xfId="0" applyFont="1" applyBorder="1" applyAlignment="1">
      <alignment vertical="center"/>
    </xf>
    <xf numFmtId="0" fontId="118" fillId="0" borderId="58" xfId="0" applyFont="1" applyBorder="1" applyAlignment="1"/>
    <xf numFmtId="0" fontId="119" fillId="0" borderId="58" xfId="2" applyFont="1" applyBorder="1" applyAlignment="1">
      <alignment vertical="center"/>
    </xf>
    <xf numFmtId="0" fontId="120" fillId="0" borderId="58" xfId="0" applyFont="1" applyBorder="1" applyAlignment="1">
      <alignment vertical="center"/>
    </xf>
    <xf numFmtId="0" fontId="110" fillId="0" borderId="58" xfId="0" quotePrefix="1" applyFont="1" applyBorder="1"/>
    <xf numFmtId="0" fontId="120" fillId="0" borderId="58" xfId="0" applyFont="1" applyBorder="1" applyAlignment="1">
      <alignment horizontal="left" vertical="center"/>
    </xf>
    <xf numFmtId="0" fontId="110" fillId="0" borderId="15" xfId="0" applyFont="1" applyBorder="1"/>
    <xf numFmtId="0" fontId="0" fillId="0" borderId="0" xfId="0" applyBorder="1"/>
    <xf numFmtId="0" fontId="110" fillId="0" borderId="96" xfId="0" applyFont="1" applyBorder="1" applyAlignment="1">
      <alignment vertical="top"/>
    </xf>
    <xf numFmtId="0" fontId="120" fillId="0" borderId="96" xfId="0" applyFont="1" applyBorder="1" applyAlignment="1">
      <alignment vertical="top"/>
    </xf>
    <xf numFmtId="0" fontId="108" fillId="0" borderId="0" xfId="0" applyFont="1"/>
    <xf numFmtId="0" fontId="1" fillId="0" borderId="0" xfId="1" applyFont="1" applyFill="1" applyAlignment="1">
      <alignment horizontal="center" vertical="center"/>
    </xf>
    <xf numFmtId="0" fontId="30" fillId="0" borderId="36" xfId="10" applyFont="1" applyBorder="1" applyAlignment="1">
      <alignment horizontal="center" vertical="center"/>
    </xf>
    <xf numFmtId="0" fontId="26" fillId="0" borderId="0" xfId="14" applyFont="1" applyBorder="1" applyAlignment="1">
      <alignment horizontal="centerContinuous" vertical="top"/>
    </xf>
    <xf numFmtId="0" fontId="1" fillId="0" borderId="24" xfId="14" applyFont="1" applyBorder="1" applyAlignment="1">
      <alignment vertical="center"/>
    </xf>
    <xf numFmtId="0" fontId="31" fillId="0" borderId="0" xfId="1" applyNumberFormat="1" applyFont="1" applyFill="1" applyBorder="1" applyAlignment="1">
      <alignment horizontal="centerContinuous"/>
    </xf>
    <xf numFmtId="0" fontId="26" fillId="0" borderId="0" xfId="1" applyNumberFormat="1" applyFont="1" applyFill="1" applyBorder="1" applyAlignment="1">
      <alignment horizontal="centerContinuous" vertical="center"/>
    </xf>
    <xf numFmtId="0" fontId="26" fillId="0" borderId="0" xfId="1" applyNumberFormat="1" applyFont="1" applyFill="1" applyBorder="1" applyAlignment="1">
      <alignment horizontal="centerContinuous"/>
    </xf>
    <xf numFmtId="0" fontId="26" fillId="0" borderId="0" xfId="1" applyNumberFormat="1" applyFont="1" applyFill="1" applyBorder="1" applyAlignment="1">
      <alignment horizontal="centerContinuous" vertical="top" wrapText="1"/>
    </xf>
    <xf numFmtId="0" fontId="26" fillId="0" borderId="0" xfId="1" applyNumberFormat="1" applyFont="1" applyFill="1" applyBorder="1" applyAlignment="1">
      <alignment horizontal="centerContinuous" vertical="center" wrapText="1"/>
    </xf>
    <xf numFmtId="0" fontId="26" fillId="0" borderId="8" xfId="1" applyNumberFormat="1" applyFont="1" applyFill="1" applyBorder="1" applyAlignment="1">
      <alignment horizontal="centerContinuous"/>
    </xf>
    <xf numFmtId="0" fontId="26" fillId="0" borderId="12" xfId="1" applyNumberFormat="1" applyFont="1" applyFill="1" applyBorder="1" applyAlignment="1">
      <alignment horizontal="centerContinuous"/>
    </xf>
    <xf numFmtId="0" fontId="26" fillId="0" borderId="19" xfId="1" applyNumberFormat="1" applyFont="1" applyFill="1" applyBorder="1" applyAlignment="1">
      <alignment horizontal="centerContinuous"/>
    </xf>
    <xf numFmtId="0" fontId="30" fillId="0" borderId="35" xfId="1" applyNumberFormat="1" applyFont="1" applyFill="1" applyBorder="1" applyAlignment="1">
      <alignment horizontal="center"/>
    </xf>
    <xf numFmtId="0" fontId="30" fillId="0" borderId="3" xfId="1" applyNumberFormat="1" applyFont="1" applyFill="1" applyBorder="1" applyAlignment="1">
      <alignment horizontal="centerContinuous" vertical="center"/>
    </xf>
    <xf numFmtId="0" fontId="30" fillId="0" borderId="44" xfId="1" applyNumberFormat="1" applyFont="1" applyFill="1" applyBorder="1" applyAlignment="1">
      <alignment horizontal="centerContinuous" vertical="center"/>
    </xf>
    <xf numFmtId="0" fontId="30" fillId="0" borderId="32" xfId="1" applyNumberFormat="1" applyFont="1" applyFill="1" applyBorder="1" applyAlignment="1">
      <alignment horizontal="centerContinuous" vertical="center"/>
    </xf>
    <xf numFmtId="0" fontId="30" fillId="0" borderId="27" xfId="1" applyNumberFormat="1" applyFont="1" applyFill="1" applyBorder="1" applyAlignment="1">
      <alignment vertical="center"/>
    </xf>
    <xf numFmtId="0" fontId="30" fillId="0" borderId="48" xfId="1" applyNumberFormat="1" applyFont="1" applyFill="1" applyBorder="1" applyAlignment="1">
      <alignment horizontal="center" vertical="center"/>
    </xf>
    <xf numFmtId="0" fontId="30" fillId="0" borderId="41" xfId="1" applyNumberFormat="1" applyFont="1" applyFill="1" applyBorder="1" applyAlignment="1">
      <alignment horizontal="center" vertical="center"/>
    </xf>
    <xf numFmtId="0" fontId="121" fillId="0" borderId="0" xfId="22" applyFont="1" applyFill="1" applyBorder="1"/>
    <xf numFmtId="0" fontId="30" fillId="0" borderId="20" xfId="1" applyNumberFormat="1" applyFont="1" applyFill="1" applyBorder="1" applyAlignment="1">
      <alignment horizontal="left" vertical="center" indent="1"/>
    </xf>
    <xf numFmtId="174" fontId="30" fillId="0" borderId="0" xfId="1" applyNumberFormat="1" applyFont="1" applyFill="1" applyBorder="1" applyAlignment="1">
      <alignment horizontal="center" vertical="center"/>
    </xf>
    <xf numFmtId="166" fontId="30" fillId="0" borderId="0" xfId="1" applyNumberFormat="1" applyFont="1" applyFill="1" applyBorder="1" applyAlignment="1">
      <alignment horizontal="center" vertical="center"/>
    </xf>
    <xf numFmtId="174" fontId="30" fillId="0" borderId="16" xfId="1" applyNumberFormat="1" applyFont="1" applyFill="1" applyBorder="1" applyAlignment="1">
      <alignment horizontal="center" vertical="center"/>
    </xf>
    <xf numFmtId="0" fontId="30" fillId="0" borderId="0" xfId="1" applyFont="1" applyFill="1" applyBorder="1"/>
    <xf numFmtId="0" fontId="30" fillId="0" borderId="27" xfId="1" applyNumberFormat="1" applyFont="1" applyFill="1" applyBorder="1" applyAlignment="1">
      <alignment horizontal="left" vertical="center" indent="1"/>
    </xf>
    <xf numFmtId="174" fontId="30" fillId="0" borderId="3" xfId="1" applyNumberFormat="1" applyFont="1" applyFill="1" applyBorder="1" applyAlignment="1">
      <alignment horizontal="center" vertical="center"/>
    </xf>
    <xf numFmtId="166" fontId="30" fillId="0" borderId="3" xfId="1" applyNumberFormat="1" applyFont="1" applyFill="1" applyBorder="1" applyAlignment="1">
      <alignment horizontal="center" vertical="center"/>
    </xf>
    <xf numFmtId="174" fontId="30" fillId="0" borderId="32" xfId="1" applyNumberFormat="1" applyFont="1" applyFill="1" applyBorder="1" applyAlignment="1">
      <alignment horizontal="center" vertical="center"/>
    </xf>
    <xf numFmtId="0" fontId="26" fillId="0" borderId="47" xfId="1" applyNumberFormat="1" applyFont="1" applyFill="1" applyBorder="1" applyAlignment="1">
      <alignment horizontal="centerContinuous"/>
    </xf>
    <xf numFmtId="0" fontId="26" fillId="0" borderId="39" xfId="1" applyNumberFormat="1" applyFont="1" applyFill="1" applyBorder="1" applyAlignment="1">
      <alignment horizontal="centerContinuous"/>
    </xf>
    <xf numFmtId="0" fontId="26" fillId="0" borderId="88" xfId="1" applyNumberFormat="1" applyFont="1" applyFill="1" applyBorder="1" applyAlignment="1">
      <alignment horizontal="centerContinuous"/>
    </xf>
    <xf numFmtId="0" fontId="30" fillId="0" borderId="49" xfId="1" applyNumberFormat="1" applyFont="1" applyFill="1" applyBorder="1" applyAlignment="1">
      <alignment horizontal="centerContinuous" vertical="center"/>
    </xf>
    <xf numFmtId="0" fontId="30" fillId="0" borderId="43" xfId="1" applyNumberFormat="1" applyFont="1" applyFill="1" applyBorder="1" applyAlignment="1">
      <alignment horizontal="centerContinuous" vertical="center"/>
    </xf>
    <xf numFmtId="180" fontId="1" fillId="0" borderId="15" xfId="1" applyNumberFormat="1" applyFont="1" applyFill="1" applyBorder="1"/>
    <xf numFmtId="174" fontId="30" fillId="0" borderId="0" xfId="1" applyNumberFormat="1" applyFont="1" applyFill="1" applyBorder="1" applyAlignment="1">
      <alignment horizontal="centerContinuous" vertical="center"/>
    </xf>
    <xf numFmtId="0" fontId="30" fillId="0" borderId="0" xfId="1" applyNumberFormat="1" applyFont="1" applyFill="1" applyBorder="1" applyAlignment="1">
      <alignment horizontal="left" vertical="center" indent="1"/>
    </xf>
    <xf numFmtId="0" fontId="30" fillId="0" borderId="0" xfId="1" applyNumberFormat="1" applyFont="1" applyFill="1" applyBorder="1" applyAlignment="1">
      <alignment vertical="center"/>
    </xf>
    <xf numFmtId="174" fontId="30" fillId="0" borderId="0" xfId="1" applyNumberFormat="1" applyFont="1" applyFill="1" applyBorder="1" applyAlignment="1">
      <alignment horizontal="right" vertical="center"/>
    </xf>
    <xf numFmtId="174" fontId="30" fillId="0" borderId="16" xfId="1" applyNumberFormat="1" applyFont="1" applyFill="1" applyBorder="1" applyAlignment="1">
      <alignment horizontal="right" vertical="center"/>
    </xf>
    <xf numFmtId="0" fontId="30" fillId="0" borderId="15" xfId="1" applyNumberFormat="1" applyFont="1" applyFill="1" applyBorder="1" applyAlignment="1">
      <alignment horizontal="left" vertical="center" indent="1"/>
    </xf>
    <xf numFmtId="0" fontId="30" fillId="0" borderId="6" xfId="1" applyNumberFormat="1" applyFont="1" applyFill="1" applyBorder="1" applyAlignment="1">
      <alignment vertical="center"/>
    </xf>
    <xf numFmtId="174" fontId="30" fillId="0" borderId="6" xfId="1" applyNumberFormat="1" applyFont="1" applyFill="1" applyBorder="1" applyAlignment="1">
      <alignment horizontal="right" vertical="center"/>
    </xf>
    <xf numFmtId="174" fontId="30" fillId="0" borderId="18" xfId="1" applyNumberFormat="1" applyFont="1" applyFill="1" applyBorder="1" applyAlignment="1">
      <alignment horizontal="right" vertical="center"/>
    </xf>
    <xf numFmtId="166" fontId="30" fillId="0" borderId="6" xfId="1" applyNumberFormat="1" applyFont="1" applyFill="1" applyBorder="1" applyAlignment="1">
      <alignment horizontal="right" vertical="center"/>
    </xf>
    <xf numFmtId="166" fontId="30" fillId="0" borderId="18" xfId="1" applyNumberFormat="1" applyFont="1" applyFill="1" applyBorder="1" applyAlignment="1">
      <alignment horizontal="right" vertical="center"/>
    </xf>
    <xf numFmtId="166" fontId="30" fillId="0" borderId="0" xfId="1" applyNumberFormat="1" applyFont="1" applyFill="1" applyBorder="1" applyAlignment="1">
      <alignment horizontal="right" vertical="center"/>
    </xf>
    <xf numFmtId="0" fontId="30" fillId="0" borderId="5" xfId="1" applyNumberFormat="1" applyFont="1" applyFill="1" applyBorder="1" applyAlignment="1">
      <alignment horizontal="left" vertical="center" indent="1"/>
    </xf>
    <xf numFmtId="0" fontId="62" fillId="0" borderId="6" xfId="1" applyNumberFormat="1" applyFont="1" applyFill="1" applyBorder="1" applyAlignment="1">
      <alignment horizontal="right" vertical="center"/>
    </xf>
    <xf numFmtId="0" fontId="1" fillId="0" borderId="15" xfId="1" applyNumberFormat="1" applyFont="1" applyFill="1" applyBorder="1" applyAlignment="1">
      <alignment horizontal="left" indent="1"/>
    </xf>
    <xf numFmtId="166" fontId="1" fillId="0" borderId="5" xfId="1" applyNumberFormat="1" applyFont="1" applyFill="1" applyBorder="1"/>
    <xf numFmtId="166" fontId="30" fillId="0" borderId="5" xfId="1" applyNumberFormat="1" applyFont="1" applyFill="1" applyBorder="1" applyAlignment="1">
      <alignment horizontal="right" vertical="center"/>
    </xf>
    <xf numFmtId="174" fontId="37" fillId="0" borderId="0" xfId="1" applyNumberFormat="1" applyFont="1" applyFill="1" applyBorder="1" applyAlignment="1">
      <alignment horizontal="right" vertical="center"/>
    </xf>
    <xf numFmtId="174" fontId="37" fillId="0" borderId="16" xfId="1" applyNumberFormat="1" applyFont="1" applyFill="1" applyBorder="1" applyAlignment="1">
      <alignment horizontal="right" vertical="center"/>
    </xf>
    <xf numFmtId="0" fontId="62" fillId="0" borderId="0" xfId="1" applyNumberFormat="1" applyFont="1" applyFill="1" applyBorder="1" applyAlignment="1">
      <alignment horizontal="right" vertical="center"/>
    </xf>
    <xf numFmtId="0" fontId="1" fillId="0" borderId="5" xfId="1" applyNumberFormat="1" applyFont="1" applyFill="1" applyBorder="1" applyAlignment="1">
      <alignment horizontal="left" indent="1"/>
    </xf>
    <xf numFmtId="0" fontId="30" fillId="0" borderId="22" xfId="1" applyNumberFormat="1" applyFont="1" applyFill="1" applyBorder="1" applyAlignment="1">
      <alignment horizontal="left" vertical="center" indent="1"/>
    </xf>
    <xf numFmtId="0" fontId="1" fillId="0" borderId="24" xfId="1" applyFont="1" applyFill="1" applyBorder="1"/>
    <xf numFmtId="166" fontId="30" fillId="0" borderId="50" xfId="1" applyNumberFormat="1" applyFont="1" applyFill="1" applyBorder="1" applyAlignment="1">
      <alignment horizontal="right" vertical="center"/>
    </xf>
    <xf numFmtId="0" fontId="30" fillId="0" borderId="50" xfId="1" applyNumberFormat="1" applyFont="1" applyFill="1" applyBorder="1" applyAlignment="1">
      <alignment horizontal="left" vertical="center" indent="1"/>
    </xf>
    <xf numFmtId="0" fontId="30" fillId="0" borderId="24" xfId="1" applyNumberFormat="1" applyFont="1" applyFill="1" applyBorder="1" applyAlignment="1">
      <alignment vertical="center"/>
    </xf>
    <xf numFmtId="174" fontId="30" fillId="0" borderId="24" xfId="1" applyNumberFormat="1" applyFont="1" applyFill="1" applyBorder="1" applyAlignment="1">
      <alignment horizontal="right" vertical="center"/>
    </xf>
    <xf numFmtId="174" fontId="30" fillId="0" borderId="26" xfId="1" applyNumberFormat="1" applyFont="1" applyFill="1" applyBorder="1" applyAlignment="1">
      <alignment horizontal="right" vertical="center"/>
    </xf>
    <xf numFmtId="0" fontId="1" fillId="0" borderId="0" xfId="1" applyNumberFormat="1" applyFont="1" applyFill="1"/>
    <xf numFmtId="0" fontId="30" fillId="0" borderId="0" xfId="1" applyNumberFormat="1" applyFont="1" applyFill="1" applyAlignment="1">
      <alignment vertical="center"/>
    </xf>
    <xf numFmtId="0" fontId="30" fillId="0" borderId="0" xfId="1" applyNumberFormat="1" applyFont="1" applyFill="1" applyBorder="1" applyAlignment="1">
      <alignment horizontal="right"/>
    </xf>
    <xf numFmtId="0" fontId="37" fillId="0" borderId="0" xfId="1" applyFont="1" applyFill="1"/>
    <xf numFmtId="0" fontId="37" fillId="0" borderId="0" xfId="1" applyNumberFormat="1" applyFont="1" applyFill="1" applyAlignment="1">
      <alignment vertical="center"/>
    </xf>
    <xf numFmtId="175" fontId="30" fillId="0" borderId="26" xfId="1" applyNumberFormat="1" applyFont="1" applyFill="1" applyBorder="1" applyAlignment="1">
      <alignment horizontal="left" vertical="center"/>
    </xf>
    <xf numFmtId="175" fontId="30" fillId="0" borderId="24" xfId="1" applyNumberFormat="1" applyFont="1" applyFill="1" applyBorder="1" applyAlignment="1">
      <alignment horizontal="right" vertical="center"/>
    </xf>
    <xf numFmtId="175" fontId="30" fillId="0" borderId="24" xfId="1" applyNumberFormat="1" applyFont="1" applyFill="1" applyBorder="1" applyAlignment="1">
      <alignment horizontal="left" vertical="center"/>
    </xf>
    <xf numFmtId="166" fontId="30" fillId="0" borderId="24" xfId="1" applyNumberFormat="1" applyFont="1" applyFill="1" applyBorder="1" applyAlignment="1">
      <alignment horizontal="right"/>
    </xf>
    <xf numFmtId="0" fontId="30" fillId="0" borderId="23" xfId="1" applyNumberFormat="1" applyFont="1" applyFill="1" applyBorder="1" applyAlignment="1">
      <alignment vertical="center"/>
    </xf>
    <xf numFmtId="0" fontId="1" fillId="0" borderId="22" xfId="1" applyFont="1" applyFill="1" applyBorder="1"/>
    <xf numFmtId="175" fontId="30" fillId="0" borderId="16" xfId="1" applyNumberFormat="1" applyFont="1" applyFill="1" applyBorder="1" applyAlignment="1">
      <alignment horizontal="left" vertical="center"/>
    </xf>
    <xf numFmtId="166" fontId="30" fillId="0" borderId="0" xfId="1" applyNumberFormat="1" applyFont="1" applyFill="1" applyAlignment="1">
      <alignment horizontal="center"/>
    </xf>
    <xf numFmtId="175" fontId="30" fillId="0" borderId="0" xfId="1" applyNumberFormat="1" applyFont="1" applyFill="1" applyBorder="1" applyAlignment="1">
      <alignment horizontal="left" vertical="center"/>
    </xf>
    <xf numFmtId="166" fontId="30" fillId="0" borderId="0" xfId="1" applyNumberFormat="1" applyFont="1" applyFill="1" applyAlignment="1">
      <alignment horizontal="right"/>
    </xf>
    <xf numFmtId="166" fontId="30" fillId="0" borderId="0" xfId="1" applyNumberFormat="1" applyFont="1" applyFill="1" applyAlignment="1"/>
    <xf numFmtId="0" fontId="1" fillId="0" borderId="15" xfId="1" applyFont="1" applyFill="1" applyBorder="1"/>
    <xf numFmtId="166" fontId="30" fillId="0" borderId="0" xfId="1" applyNumberFormat="1" applyFont="1" applyFill="1"/>
    <xf numFmtId="0" fontId="30" fillId="0" borderId="0" xfId="1" applyFont="1" applyFill="1" applyAlignment="1">
      <alignment horizontal="center"/>
    </xf>
    <xf numFmtId="0" fontId="30" fillId="0" borderId="0" xfId="1" applyFont="1" applyFill="1" applyAlignment="1">
      <alignment horizontal="right"/>
    </xf>
    <xf numFmtId="0" fontId="30" fillId="0" borderId="16" xfId="1" applyNumberFormat="1" applyFont="1" applyFill="1" applyBorder="1" applyAlignment="1">
      <alignment vertical="center"/>
    </xf>
    <xf numFmtId="0" fontId="30" fillId="0" borderId="16" xfId="1" applyNumberFormat="1" applyFont="1" applyFill="1" applyBorder="1" applyAlignment="1">
      <alignment horizontal="centerContinuous"/>
    </xf>
    <xf numFmtId="0" fontId="33" fillId="0" borderId="16" xfId="1" applyNumberFormat="1" applyFont="1" applyFill="1" applyBorder="1" applyAlignment="1">
      <alignment horizontal="centerContinuous" vertical="center"/>
    </xf>
    <xf numFmtId="0" fontId="33" fillId="0" borderId="0" xfId="1" applyNumberFormat="1" applyFont="1" applyFill="1" applyBorder="1" applyAlignment="1">
      <alignment horizontal="centerContinuous" vertical="center"/>
    </xf>
    <xf numFmtId="0" fontId="33" fillId="0" borderId="0" xfId="1" applyNumberFormat="1" applyFont="1" applyFill="1" applyBorder="1" applyAlignment="1">
      <alignment horizontal="center" vertical="center"/>
    </xf>
    <xf numFmtId="175" fontId="30" fillId="0" borderId="32" xfId="1" applyNumberFormat="1" applyFont="1" applyFill="1" applyBorder="1" applyAlignment="1">
      <alignment horizontal="left" vertical="center"/>
    </xf>
    <xf numFmtId="175" fontId="30" fillId="0" borderId="3" xfId="1" applyNumberFormat="1" applyFont="1" applyFill="1" applyBorder="1" applyAlignment="1">
      <alignment horizontal="right" vertical="center"/>
    </xf>
    <xf numFmtId="175" fontId="30" fillId="0" borderId="3" xfId="1" applyNumberFormat="1" applyFont="1" applyFill="1" applyBorder="1" applyAlignment="1">
      <alignment horizontal="left" vertical="center"/>
    </xf>
    <xf numFmtId="0" fontId="30" fillId="0" borderId="2" xfId="1" applyNumberFormat="1" applyFont="1" applyFill="1" applyBorder="1" applyAlignment="1">
      <alignment vertical="center"/>
    </xf>
    <xf numFmtId="0" fontId="1" fillId="0" borderId="49" xfId="1" applyFont="1" applyFill="1" applyBorder="1"/>
    <xf numFmtId="175" fontId="30" fillId="0" borderId="0" xfId="1" applyNumberFormat="1" applyFont="1" applyFill="1" applyBorder="1" applyAlignment="1">
      <alignment horizontal="right" vertical="center"/>
    </xf>
    <xf numFmtId="0" fontId="30" fillId="0" borderId="0" xfId="1" applyNumberFormat="1" applyFont="1" applyFill="1" applyBorder="1" applyAlignment="1">
      <alignment horizontal="centerContinuous" vertical="center"/>
    </xf>
    <xf numFmtId="0" fontId="30" fillId="0" borderId="0" xfId="1" applyNumberFormat="1" applyFont="1" applyFill="1" applyBorder="1" applyAlignment="1">
      <alignment horizontal="left" vertical="center"/>
    </xf>
    <xf numFmtId="0" fontId="26" fillId="0" borderId="0" xfId="1" applyNumberFormat="1" applyFont="1" applyFill="1" applyBorder="1" applyAlignment="1">
      <alignment horizontal="left" vertical="center" indent="2"/>
    </xf>
    <xf numFmtId="0" fontId="31" fillId="0" borderId="0" xfId="1" applyNumberFormat="1" applyFont="1" applyFill="1" applyBorder="1" applyAlignment="1">
      <alignment horizontal="left" vertical="center" indent="2"/>
    </xf>
    <xf numFmtId="0" fontId="122" fillId="0" borderId="0" xfId="1" applyFont="1" applyFill="1"/>
    <xf numFmtId="0" fontId="27" fillId="0" borderId="0" xfId="1" applyFont="1" applyFill="1"/>
    <xf numFmtId="0" fontId="31" fillId="0" borderId="0" xfId="0" applyFont="1" applyBorder="1" applyAlignment="1">
      <alignment horizontal="centerContinuous"/>
    </xf>
    <xf numFmtId="0" fontId="49" fillId="0" borderId="0" xfId="0" applyFont="1" applyBorder="1" applyAlignment="1">
      <alignment horizontal="centerContinuous" vertical="center"/>
    </xf>
    <xf numFmtId="0" fontId="123" fillId="0" borderId="0" xfId="0" applyFont="1"/>
    <xf numFmtId="0" fontId="30" fillId="0" borderId="53" xfId="0" applyNumberFormat="1" applyFont="1" applyBorder="1" applyAlignment="1">
      <alignment horizontal="center" vertical="center" wrapText="1"/>
    </xf>
    <xf numFmtId="0" fontId="30" fillId="0" borderId="97" xfId="0" applyFont="1" applyBorder="1" applyAlignment="1">
      <alignment horizontal="centerContinuous" vertical="center" wrapText="1"/>
    </xf>
    <xf numFmtId="0" fontId="30" fillId="0" borderId="97" xfId="0" applyFont="1" applyBorder="1" applyAlignment="1">
      <alignment horizontal="centerContinuous" vertical="center"/>
    </xf>
    <xf numFmtId="0" fontId="30" fillId="0" borderId="98" xfId="0" applyFont="1" applyBorder="1" applyAlignment="1">
      <alignment horizontal="centerContinuous" vertical="center" wrapText="1"/>
    </xf>
    <xf numFmtId="0" fontId="30" fillId="0" borderId="98" xfId="0" applyFont="1" applyBorder="1" applyAlignment="1">
      <alignment horizontal="centerContinuous" vertical="center"/>
    </xf>
    <xf numFmtId="0" fontId="30" fillId="0" borderId="99" xfId="0" applyFont="1" applyBorder="1" applyAlignment="1">
      <alignment horizontal="centerContinuous" vertical="center"/>
    </xf>
    <xf numFmtId="174" fontId="0" fillId="0" borderId="0" xfId="0" applyNumberFormat="1"/>
    <xf numFmtId="0" fontId="30" fillId="0" borderId="58" xfId="0" applyNumberFormat="1" applyFont="1" applyBorder="1" applyAlignment="1">
      <alignment vertical="center" wrapText="1"/>
    </xf>
    <xf numFmtId="0" fontId="30" fillId="0" borderId="57" xfId="0" applyNumberFormat="1" applyFont="1" applyBorder="1" applyAlignment="1">
      <alignment vertical="center" wrapText="1"/>
    </xf>
    <xf numFmtId="0" fontId="30" fillId="0" borderId="104" xfId="0" applyFont="1" applyBorder="1" applyAlignment="1">
      <alignment vertical="center" wrapText="1"/>
    </xf>
    <xf numFmtId="0" fontId="30" fillId="0" borderId="101" xfId="0" applyFont="1" applyBorder="1" applyAlignment="1">
      <alignment horizontal="center" vertical="center" wrapText="1"/>
    </xf>
    <xf numFmtId="0" fontId="30" fillId="0" borderId="105" xfId="0" applyFont="1" applyBorder="1" applyAlignment="1">
      <alignment vertical="center" wrapText="1"/>
    </xf>
    <xf numFmtId="0" fontId="30" fillId="0" borderId="103" xfId="0" applyFont="1" applyBorder="1" applyAlignment="1">
      <alignment horizontal="center" vertical="center" wrapText="1"/>
    </xf>
    <xf numFmtId="0" fontId="33" fillId="0" borderId="106" xfId="0" applyNumberFormat="1" applyFont="1" applyBorder="1" applyAlignment="1">
      <alignment horizontal="centerContinuous" vertical="center"/>
    </xf>
    <xf numFmtId="0" fontId="26" fillId="0" borderId="106" xfId="0" applyNumberFormat="1" applyFont="1" applyBorder="1" applyAlignment="1">
      <alignment horizontal="centerContinuous" vertical="center"/>
    </xf>
    <xf numFmtId="0" fontId="26" fillId="0" borderId="58" xfId="0" applyNumberFormat="1" applyFont="1" applyBorder="1" applyAlignment="1">
      <alignment horizontal="centerContinuous" vertical="center"/>
    </xf>
    <xf numFmtId="0" fontId="30" fillId="0" borderId="107" xfId="0" applyNumberFormat="1" applyFont="1" applyBorder="1" applyAlignment="1">
      <alignment vertical="center"/>
    </xf>
    <xf numFmtId="174" fontId="30" fillId="0" borderId="108" xfId="0" applyNumberFormat="1" applyFont="1" applyBorder="1" applyAlignment="1">
      <alignment horizontal="left" vertical="center" indent="1"/>
    </xf>
    <xf numFmtId="174" fontId="30" fillId="0" borderId="0" xfId="0" applyNumberFormat="1" applyFont="1" applyBorder="1" applyAlignment="1">
      <alignment horizontal="left" vertical="center" indent="1"/>
    </xf>
    <xf numFmtId="174" fontId="36" fillId="0" borderId="108" xfId="0" applyNumberFormat="1" applyFont="1" applyBorder="1" applyAlignment="1">
      <alignment horizontal="left" vertical="center" indent="1"/>
    </xf>
    <xf numFmtId="174" fontId="36" fillId="0" borderId="0" xfId="0" applyNumberFormat="1" applyFont="1" applyBorder="1" applyAlignment="1">
      <alignment horizontal="left" vertical="center" indent="1"/>
    </xf>
    <xf numFmtId="174" fontId="36" fillId="0" borderId="16" xfId="0" applyNumberFormat="1" applyFont="1" applyBorder="1" applyAlignment="1">
      <alignment horizontal="left" vertical="center" indent="1"/>
    </xf>
    <xf numFmtId="0" fontId="124" fillId="0" borderId="0" xfId="1" applyFont="1" applyBorder="1"/>
    <xf numFmtId="0" fontId="124" fillId="0" borderId="0" xfId="1" applyFont="1" applyAlignment="1"/>
    <xf numFmtId="0" fontId="30" fillId="0" borderId="107" xfId="0" applyNumberFormat="1" applyFont="1" applyFill="1" applyBorder="1" applyAlignment="1">
      <alignment vertical="center"/>
    </xf>
    <xf numFmtId="174" fontId="30" fillId="0" borderId="108" xfId="0" applyNumberFormat="1" applyFont="1" applyFill="1" applyBorder="1" applyAlignment="1">
      <alignment horizontal="left" vertical="center" indent="1"/>
    </xf>
    <xf numFmtId="174" fontId="30" fillId="0" borderId="0" xfId="0" applyNumberFormat="1" applyFont="1" applyFill="1" applyBorder="1" applyAlignment="1">
      <alignment horizontal="left" vertical="center" indent="1"/>
    </xf>
    <xf numFmtId="174" fontId="36" fillId="0" borderId="108" xfId="0" applyNumberFormat="1" applyFont="1" applyFill="1" applyBorder="1" applyAlignment="1">
      <alignment horizontal="left" vertical="center" indent="1"/>
    </xf>
    <xf numFmtId="174" fontId="36" fillId="0" borderId="109" xfId="0" applyNumberFormat="1" applyFont="1" applyFill="1" applyBorder="1" applyAlignment="1">
      <alignment horizontal="left" vertical="center" indent="1"/>
    </xf>
    <xf numFmtId="174" fontId="36" fillId="0" borderId="16" xfId="0" applyNumberFormat="1" applyFont="1" applyFill="1" applyBorder="1" applyAlignment="1">
      <alignment horizontal="left" vertical="center" indent="1"/>
    </xf>
    <xf numFmtId="0" fontId="30" fillId="0" borderId="0" xfId="0" applyFont="1"/>
    <xf numFmtId="174" fontId="36" fillId="0" borderId="0" xfId="0" applyNumberFormat="1" applyFont="1" applyFill="1" applyBorder="1" applyAlignment="1">
      <alignment horizontal="left" vertical="center" indent="1"/>
    </xf>
    <xf numFmtId="0" fontId="26" fillId="0" borderId="0" xfId="0" applyNumberFormat="1" applyFont="1" applyBorder="1" applyAlignment="1">
      <alignment horizontal="centerContinuous" vertical="center"/>
    </xf>
    <xf numFmtId="0" fontId="26" fillId="0" borderId="16" xfId="0" applyNumberFormat="1" applyFont="1" applyBorder="1" applyAlignment="1">
      <alignment horizontal="centerContinuous" vertical="center"/>
    </xf>
    <xf numFmtId="0" fontId="30" fillId="0" borderId="110" xfId="0" applyNumberFormat="1" applyFont="1" applyFill="1" applyBorder="1" applyAlignment="1">
      <alignment vertical="center"/>
    </xf>
    <xf numFmtId="174" fontId="30" fillId="0" borderId="111" xfId="0" applyNumberFormat="1" applyFont="1" applyFill="1" applyBorder="1" applyAlignment="1">
      <alignment horizontal="left" vertical="center" indent="1"/>
    </xf>
    <xf numFmtId="174" fontId="30" fillId="0" borderId="24" xfId="0" applyNumberFormat="1" applyFont="1" applyFill="1" applyBorder="1" applyAlignment="1">
      <alignment horizontal="left" vertical="center" indent="1"/>
    </xf>
    <xf numFmtId="174" fontId="36" fillId="0" borderId="111" xfId="0" applyNumberFormat="1" applyFont="1" applyFill="1" applyBorder="1" applyAlignment="1">
      <alignment horizontal="left" vertical="center" indent="1"/>
    </xf>
    <xf numFmtId="174" fontId="36" fillId="0" borderId="112" xfId="0" applyNumberFormat="1" applyFont="1" applyFill="1" applyBorder="1" applyAlignment="1">
      <alignment horizontal="left" vertical="center" indent="1"/>
    </xf>
    <xf numFmtId="174" fontId="36" fillId="0" borderId="24" xfId="0" applyNumberFormat="1" applyFont="1" applyFill="1" applyBorder="1" applyAlignment="1">
      <alignment horizontal="left" vertical="center" indent="1"/>
    </xf>
    <xf numFmtId="174" fontId="36" fillId="0" borderId="26" xfId="0" applyNumberFormat="1" applyFont="1" applyFill="1" applyBorder="1" applyAlignment="1">
      <alignment horizontal="left" vertical="center" indent="1"/>
    </xf>
    <xf numFmtId="0" fontId="0" fillId="0" borderId="5" xfId="0" applyBorder="1"/>
    <xf numFmtId="0" fontId="125" fillId="0" borderId="0" xfId="0" applyFont="1" applyBorder="1"/>
    <xf numFmtId="0" fontId="30" fillId="0" borderId="0" xfId="0" applyFont="1" applyBorder="1" applyAlignment="1">
      <alignment vertical="center"/>
    </xf>
    <xf numFmtId="0" fontId="125" fillId="0" borderId="0" xfId="0" applyFont="1"/>
    <xf numFmtId="174" fontId="125" fillId="0" borderId="0" xfId="0" applyNumberFormat="1" applyFont="1"/>
    <xf numFmtId="0" fontId="30" fillId="0" borderId="0" xfId="0" applyFont="1" applyFill="1" applyBorder="1" applyAlignment="1">
      <alignment horizontal="left"/>
    </xf>
    <xf numFmtId="0" fontId="26" fillId="0" borderId="0" xfId="1" applyFont="1"/>
    <xf numFmtId="0" fontId="30" fillId="0" borderId="40" xfId="1" applyFont="1" applyBorder="1" applyAlignment="1">
      <alignment horizontal="centerContinuous" vertical="center" wrapText="1"/>
    </xf>
    <xf numFmtId="0" fontId="30" fillId="0" borderId="31" xfId="1" applyFont="1" applyBorder="1" applyAlignment="1">
      <alignment horizontal="centerContinuous" vertical="center" wrapText="1"/>
    </xf>
    <xf numFmtId="0" fontId="1" fillId="0" borderId="31" xfId="1" applyBorder="1" applyAlignment="1">
      <alignment horizontal="centerContinuous" vertical="center" wrapText="1"/>
    </xf>
    <xf numFmtId="0" fontId="30" fillId="0" borderId="14" xfId="1" applyFont="1" applyBorder="1" applyAlignment="1">
      <alignment horizontal="centerContinuous" vertical="center" wrapText="1"/>
    </xf>
    <xf numFmtId="0" fontId="30" fillId="0" borderId="43" xfId="1" applyFont="1" applyBorder="1" applyAlignment="1">
      <alignment horizontal="centerContinuous" vertical="center"/>
    </xf>
    <xf numFmtId="0" fontId="30" fillId="0" borderId="41" xfId="1" applyFont="1" applyBorder="1" applyAlignment="1">
      <alignment horizontal="centerContinuous" vertical="center"/>
    </xf>
    <xf numFmtId="0" fontId="1" fillId="0" borderId="15" xfId="1" applyBorder="1" applyAlignment="1">
      <alignment horizontal="centerContinuous" vertical="center" wrapText="1"/>
    </xf>
    <xf numFmtId="0" fontId="30" fillId="0" borderId="0" xfId="1" applyFont="1" applyBorder="1" applyAlignment="1">
      <alignment horizontal="centerContinuous" vertical="center"/>
    </xf>
    <xf numFmtId="0" fontId="30" fillId="0" borderId="16" xfId="1" applyFont="1" applyBorder="1" applyAlignment="1">
      <alignment horizontal="centerContinuous" vertical="center"/>
    </xf>
    <xf numFmtId="0" fontId="124" fillId="0" borderId="0" xfId="1" applyFont="1"/>
    <xf numFmtId="0" fontId="50" fillId="0" borderId="0" xfId="1" applyFont="1" applyBorder="1" applyAlignment="1">
      <alignment horizontal="centerContinuous"/>
    </xf>
    <xf numFmtId="0" fontId="30" fillId="0" borderId="20" xfId="1" applyFont="1" applyBorder="1" applyAlignment="1">
      <alignment vertical="center"/>
    </xf>
    <xf numFmtId="174" fontId="30" fillId="0" borderId="0" xfId="1" applyNumberFormat="1" applyFont="1" applyBorder="1" applyAlignment="1">
      <alignment horizontal="center" vertical="center"/>
    </xf>
    <xf numFmtId="174" fontId="30" fillId="0" borderId="16" xfId="1" applyNumberFormat="1" applyFont="1" applyBorder="1" applyAlignment="1">
      <alignment horizontal="center" vertical="center"/>
    </xf>
    <xf numFmtId="0" fontId="30" fillId="0" borderId="0" xfId="1" applyFont="1" applyFill="1" applyBorder="1" applyAlignment="1">
      <alignment horizontal="center"/>
    </xf>
    <xf numFmtId="174" fontId="30" fillId="0" borderId="0" xfId="1" applyNumberFormat="1" applyFont="1" applyBorder="1" applyAlignment="1">
      <alignment vertical="center"/>
    </xf>
    <xf numFmtId="174" fontId="30" fillId="0" borderId="16" xfId="1" applyNumberFormat="1" applyFont="1" applyBorder="1" applyAlignment="1">
      <alignment vertical="center"/>
    </xf>
    <xf numFmtId="0" fontId="30" fillId="0" borderId="20" xfId="1" applyFont="1" applyFill="1" applyBorder="1" applyAlignment="1">
      <alignment vertical="center"/>
    </xf>
    <xf numFmtId="0" fontId="30" fillId="0" borderId="6" xfId="1" applyFont="1" applyBorder="1" applyAlignment="1">
      <alignment horizontal="centerContinuous" vertical="center"/>
    </xf>
    <xf numFmtId="0" fontId="30" fillId="0" borderId="5" xfId="1" applyFont="1" applyBorder="1" applyAlignment="1">
      <alignment horizontal="centerContinuous" vertical="center"/>
    </xf>
    <xf numFmtId="0" fontId="1" fillId="0" borderId="0" xfId="1" applyBorder="1"/>
    <xf numFmtId="0" fontId="1" fillId="0" borderId="0" xfId="1" applyFill="1" applyBorder="1"/>
    <xf numFmtId="0" fontId="30" fillId="0" borderId="0" xfId="1" applyFont="1" applyFill="1" applyBorder="1" applyAlignment="1">
      <alignment horizontal="centerContinuous" vertical="center"/>
    </xf>
    <xf numFmtId="0" fontId="1" fillId="0" borderId="0" xfId="1" applyFill="1"/>
    <xf numFmtId="0" fontId="1" fillId="0" borderId="15" xfId="1" applyFill="1" applyBorder="1" applyAlignment="1">
      <alignment horizontal="centerContinuous" vertical="center" wrapText="1"/>
    </xf>
    <xf numFmtId="0" fontId="30" fillId="0" borderId="6" xfId="1" applyFont="1" applyFill="1" applyBorder="1" applyAlignment="1">
      <alignment horizontal="centerContinuous" vertical="center"/>
    </xf>
    <xf numFmtId="0" fontId="30" fillId="0" borderId="5" xfId="1" applyFont="1" applyFill="1" applyBorder="1" applyAlignment="1">
      <alignment horizontal="centerContinuous" vertical="center"/>
    </xf>
    <xf numFmtId="0" fontId="30" fillId="0" borderId="16" xfId="1" applyFont="1" applyFill="1" applyBorder="1" applyAlignment="1">
      <alignment horizontal="centerContinuous" vertical="center"/>
    </xf>
    <xf numFmtId="174" fontId="30" fillId="0" borderId="0" xfId="1" applyNumberFormat="1" applyFont="1" applyFill="1" applyBorder="1" applyAlignment="1">
      <alignment vertical="center"/>
    </xf>
    <xf numFmtId="174" fontId="30" fillId="0" borderId="16" xfId="1" applyNumberFormat="1" applyFont="1" applyFill="1" applyBorder="1" applyAlignment="1">
      <alignment vertical="center"/>
    </xf>
    <xf numFmtId="0" fontId="30" fillId="0" borderId="21" xfId="1" applyFont="1" applyFill="1" applyBorder="1" applyAlignment="1">
      <alignment vertical="center"/>
    </xf>
    <xf numFmtId="174" fontId="30" fillId="0" borderId="24" xfId="1" applyNumberFormat="1" applyFont="1" applyFill="1" applyBorder="1" applyAlignment="1">
      <alignment horizontal="center" vertical="center"/>
    </xf>
    <xf numFmtId="0" fontId="1" fillId="0" borderId="24" xfId="1" applyFill="1" applyBorder="1"/>
    <xf numFmtId="0" fontId="30" fillId="0" borderId="24" xfId="1" applyFont="1" applyFill="1" applyBorder="1" applyAlignment="1">
      <alignment horizontal="centerContinuous" vertical="center"/>
    </xf>
    <xf numFmtId="174" fontId="30" fillId="0" borderId="26" xfId="1" applyNumberFormat="1" applyFont="1" applyFill="1" applyBorder="1" applyAlignment="1">
      <alignment horizontal="center" vertical="center"/>
    </xf>
    <xf numFmtId="0" fontId="30" fillId="0" borderId="0" xfId="1" applyFont="1" applyAlignment="1">
      <alignment horizontal="right" vertical="top"/>
    </xf>
    <xf numFmtId="174" fontId="126" fillId="0" borderId="0" xfId="1" applyNumberFormat="1" applyFont="1" applyBorder="1" applyAlignment="1">
      <alignment horizontal="center" vertical="center"/>
    </xf>
    <xf numFmtId="174" fontId="26" fillId="0" borderId="0" xfId="1" applyNumberFormat="1" applyFont="1"/>
    <xf numFmtId="0" fontId="26" fillId="0" borderId="0" xfId="1" applyFont="1" applyAlignment="1">
      <alignment horizontal="centerContinuous" vertical="center" wrapText="1"/>
    </xf>
    <xf numFmtId="0" fontId="30" fillId="0" borderId="12" xfId="1" applyFont="1" applyBorder="1" applyAlignment="1">
      <alignment horizontal="centerContinuous" vertical="center"/>
    </xf>
    <xf numFmtId="0" fontId="30" fillId="0" borderId="46" xfId="1" applyFont="1" applyBorder="1" applyAlignment="1">
      <alignment horizontal="centerContinuous" vertical="center"/>
    </xf>
    <xf numFmtId="0" fontId="30" fillId="0" borderId="19" xfId="1" applyFont="1" applyBorder="1" applyAlignment="1">
      <alignment horizontal="centerContinuous" vertical="center"/>
    </xf>
    <xf numFmtId="0" fontId="30" fillId="0" borderId="3" xfId="1" applyFont="1" applyBorder="1" applyAlignment="1">
      <alignment horizontal="centerContinuous" vertical="center"/>
    </xf>
    <xf numFmtId="0" fontId="30" fillId="0" borderId="48" xfId="1" applyFont="1" applyBorder="1" applyAlignment="1">
      <alignment horizontal="centerContinuous" vertical="center"/>
    </xf>
    <xf numFmtId="174" fontId="30" fillId="0" borderId="0" xfId="1" applyNumberFormat="1" applyFont="1" applyBorder="1" applyAlignment="1">
      <alignment horizontal="left" vertical="center" indent="1"/>
    </xf>
    <xf numFmtId="174" fontId="30" fillId="0" borderId="0" xfId="1" applyNumberFormat="1" applyFont="1" applyFill="1" applyBorder="1" applyAlignment="1">
      <alignment horizontal="left" vertical="center" indent="1"/>
    </xf>
    <xf numFmtId="166" fontId="78" fillId="0" borderId="0" xfId="1" applyNumberFormat="1" applyFont="1" applyBorder="1" applyAlignment="1">
      <alignment horizontal="left" indent="1"/>
    </xf>
    <xf numFmtId="174" fontId="30" fillId="0" borderId="16" xfId="1" applyNumberFormat="1" applyFont="1" applyBorder="1" applyAlignment="1">
      <alignment horizontal="left" vertical="center" indent="1"/>
    </xf>
    <xf numFmtId="49" fontId="30" fillId="0" borderId="20" xfId="1" applyNumberFormat="1" applyFont="1" applyBorder="1" applyAlignment="1">
      <alignment vertical="center"/>
    </xf>
    <xf numFmtId="49" fontId="30" fillId="0" borderId="27" xfId="1" applyNumberFormat="1" applyFont="1" applyBorder="1" applyAlignment="1">
      <alignment vertical="center"/>
    </xf>
    <xf numFmtId="174" fontId="30" fillId="0" borderId="3" xfId="1" applyNumberFormat="1" applyFont="1" applyBorder="1" applyAlignment="1">
      <alignment horizontal="left" vertical="center" indent="1"/>
    </xf>
    <xf numFmtId="174" fontId="30" fillId="0" borderId="3" xfId="1" applyNumberFormat="1" applyFont="1" applyFill="1" applyBorder="1" applyAlignment="1">
      <alignment horizontal="left" vertical="center" indent="1"/>
    </xf>
    <xf numFmtId="166" fontId="78" fillId="0" borderId="3" xfId="1" applyNumberFormat="1" applyFont="1" applyBorder="1" applyAlignment="1">
      <alignment horizontal="left" indent="1"/>
    </xf>
    <xf numFmtId="174" fontId="30" fillId="0" borderId="32" xfId="1" applyNumberFormat="1" applyFont="1" applyBorder="1" applyAlignment="1">
      <alignment horizontal="left" vertical="center" indent="1"/>
    </xf>
    <xf numFmtId="0" fontId="30" fillId="0" borderId="27" xfId="1" applyFont="1" applyFill="1" applyBorder="1" applyAlignment="1">
      <alignment vertical="center"/>
    </xf>
    <xf numFmtId="174" fontId="30" fillId="0" borderId="24" xfId="1" applyNumberFormat="1" applyFont="1" applyFill="1" applyBorder="1" applyAlignment="1">
      <alignment horizontal="left" vertical="center" indent="1"/>
    </xf>
    <xf numFmtId="174" fontId="30" fillId="0" borderId="26" xfId="1" applyNumberFormat="1" applyFont="1" applyFill="1" applyBorder="1" applyAlignment="1">
      <alignment horizontal="left" vertical="center" indent="1"/>
    </xf>
    <xf numFmtId="174" fontId="30" fillId="0" borderId="0" xfId="1" applyNumberFormat="1" applyFont="1" applyAlignment="1">
      <alignment vertical="center"/>
    </xf>
    <xf numFmtId="174" fontId="1" fillId="0" borderId="0" xfId="1" applyNumberFormat="1"/>
    <xf numFmtId="174" fontId="30" fillId="0" borderId="0" xfId="1" applyNumberFormat="1" applyFont="1"/>
    <xf numFmtId="166" fontId="30" fillId="0" borderId="0" xfId="1" applyNumberFormat="1" applyFont="1"/>
    <xf numFmtId="0" fontId="28" fillId="0" borderId="0" xfId="1" applyFont="1" applyFill="1"/>
    <xf numFmtId="0" fontId="27" fillId="0" borderId="0" xfId="1" applyFont="1" applyFill="1" applyAlignment="1">
      <alignment vertical="center"/>
    </xf>
    <xf numFmtId="172" fontId="27" fillId="0" borderId="0" xfId="1" applyNumberFormat="1" applyFont="1" applyFill="1" applyAlignment="1">
      <alignment vertical="center"/>
    </xf>
    <xf numFmtId="0" fontId="1" fillId="2" borderId="0" xfId="1" applyFont="1" applyFill="1"/>
    <xf numFmtId="166" fontId="30" fillId="2" borderId="0" xfId="1" applyNumberFormat="1" applyFont="1" applyFill="1"/>
    <xf numFmtId="0" fontId="30" fillId="2" borderId="0" xfId="1" applyFont="1" applyFill="1"/>
    <xf numFmtId="174" fontId="30" fillId="2" borderId="0" xfId="1" applyNumberFormat="1" applyFont="1" applyFill="1"/>
    <xf numFmtId="166" fontId="30" fillId="2" borderId="0" xfId="1" applyNumberFormat="1" applyFont="1" applyFill="1" applyAlignment="1">
      <alignment vertical="center"/>
    </xf>
    <xf numFmtId="0" fontId="30" fillId="2" borderId="0" xfId="1" applyFont="1" applyFill="1" applyAlignment="1">
      <alignment vertical="center"/>
    </xf>
    <xf numFmtId="174" fontId="30" fillId="2" borderId="0" xfId="1" applyNumberFormat="1" applyFont="1" applyFill="1" applyAlignment="1">
      <alignment horizontal="center"/>
    </xf>
    <xf numFmtId="174" fontId="30" fillId="2" borderId="0" xfId="1" applyNumberFormat="1" applyFont="1" applyFill="1" applyAlignment="1">
      <alignment horizontal="center" vertical="center"/>
    </xf>
    <xf numFmtId="174" fontId="30" fillId="2" borderId="0" xfId="1" applyNumberFormat="1" applyFont="1" applyFill="1" applyBorder="1" applyAlignment="1">
      <alignment horizontal="center" vertical="center"/>
    </xf>
    <xf numFmtId="180" fontId="30" fillId="2" borderId="0" xfId="1" applyNumberFormat="1" applyFont="1" applyFill="1" applyBorder="1" applyAlignment="1">
      <alignment vertical="center"/>
    </xf>
    <xf numFmtId="174" fontId="30" fillId="2" borderId="32" xfId="1" applyNumberFormat="1" applyFont="1" applyFill="1" applyBorder="1" applyAlignment="1">
      <alignment horizontal="center" vertical="center"/>
    </xf>
    <xf numFmtId="174" fontId="30" fillId="2" borderId="3" xfId="1" applyNumberFormat="1" applyFont="1" applyFill="1" applyBorder="1" applyAlignment="1">
      <alignment horizontal="center" vertical="center"/>
    </xf>
    <xf numFmtId="180" fontId="30" fillId="2" borderId="27" xfId="1" applyNumberFormat="1" applyFont="1" applyFill="1" applyBorder="1" applyAlignment="1">
      <alignment vertical="center"/>
    </xf>
    <xf numFmtId="174" fontId="37" fillId="2" borderId="16" xfId="1" applyNumberFormat="1" applyFont="1" applyFill="1" applyBorder="1" applyAlignment="1">
      <alignment horizontal="center" vertical="center"/>
    </xf>
    <xf numFmtId="174" fontId="37" fillId="2" borderId="0" xfId="1" applyNumberFormat="1" applyFont="1" applyFill="1" applyBorder="1" applyAlignment="1">
      <alignment horizontal="center" vertical="center"/>
    </xf>
    <xf numFmtId="180" fontId="30" fillId="2" borderId="20" xfId="1" applyNumberFormat="1" applyFont="1" applyFill="1" applyBorder="1" applyAlignment="1">
      <alignment vertical="center"/>
    </xf>
    <xf numFmtId="174" fontId="37" fillId="2" borderId="88" xfId="1" applyNumberFormat="1" applyFont="1" applyFill="1" applyBorder="1" applyAlignment="1">
      <alignment horizontal="center" vertical="center"/>
    </xf>
    <xf numFmtId="174" fontId="30" fillId="2" borderId="39" xfId="1" applyNumberFormat="1" applyFont="1" applyFill="1" applyBorder="1" applyAlignment="1">
      <alignment horizontal="center" vertical="center"/>
    </xf>
    <xf numFmtId="174" fontId="37" fillId="2" borderId="39" xfId="1" applyNumberFormat="1" applyFont="1" applyFill="1" applyBorder="1" applyAlignment="1">
      <alignment horizontal="center" vertical="center"/>
    </xf>
    <xf numFmtId="180" fontId="30" fillId="2" borderId="38" xfId="1" applyNumberFormat="1" applyFont="1" applyFill="1" applyBorder="1" applyAlignment="1">
      <alignment vertical="center"/>
    </xf>
    <xf numFmtId="174" fontId="37" fillId="2" borderId="32" xfId="1" applyNumberFormat="1" applyFont="1" applyFill="1" applyBorder="1" applyAlignment="1">
      <alignment horizontal="center" vertical="center"/>
    </xf>
    <xf numFmtId="174" fontId="37" fillId="2" borderId="3" xfId="1" applyNumberFormat="1" applyFont="1" applyFill="1" applyBorder="1" applyAlignment="1">
      <alignment horizontal="center" vertical="center"/>
    </xf>
    <xf numFmtId="174" fontId="30" fillId="2" borderId="16" xfId="1" applyNumberFormat="1" applyFont="1" applyFill="1" applyBorder="1" applyAlignment="1">
      <alignment horizontal="center" vertical="center"/>
    </xf>
    <xf numFmtId="176" fontId="30" fillId="2" borderId="0" xfId="1" applyNumberFormat="1" applyFont="1" applyFill="1"/>
    <xf numFmtId="174" fontId="1" fillId="2" borderId="0" xfId="1" applyNumberFormat="1" applyFont="1" applyFill="1"/>
    <xf numFmtId="0" fontId="1" fillId="2" borderId="3" xfId="1" applyFont="1" applyFill="1" applyBorder="1"/>
    <xf numFmtId="0" fontId="30" fillId="2" borderId="20" xfId="1" applyNumberFormat="1" applyFont="1" applyFill="1" applyBorder="1" applyAlignment="1">
      <alignment vertical="center"/>
    </xf>
    <xf numFmtId="0" fontId="30" fillId="2" borderId="16" xfId="1" applyFont="1" applyFill="1" applyBorder="1" applyAlignment="1">
      <alignment vertical="center"/>
    </xf>
    <xf numFmtId="0" fontId="30" fillId="2" borderId="0" xfId="1" applyFont="1" applyFill="1" applyBorder="1" applyAlignment="1">
      <alignment vertical="center"/>
    </xf>
    <xf numFmtId="0" fontId="30" fillId="2" borderId="15" xfId="1" applyFont="1" applyFill="1" applyBorder="1" applyAlignment="1">
      <alignment vertical="center"/>
    </xf>
    <xf numFmtId="0" fontId="34" fillId="2" borderId="16" xfId="1" applyFont="1" applyFill="1" applyBorder="1" applyAlignment="1">
      <alignment horizontal="centerContinuous" vertical="center"/>
    </xf>
    <xf numFmtId="0" fontId="34" fillId="2" borderId="0" xfId="1" applyFont="1" applyFill="1" applyBorder="1" applyAlignment="1">
      <alignment horizontal="centerContinuous" vertical="center"/>
    </xf>
    <xf numFmtId="0" fontId="34" fillId="2" borderId="15" xfId="1" applyFont="1" applyFill="1" applyBorder="1" applyAlignment="1">
      <alignment horizontal="centerContinuous" vertical="center"/>
    </xf>
    <xf numFmtId="0" fontId="26" fillId="2" borderId="0" xfId="1" applyFont="1" applyFill="1"/>
    <xf numFmtId="0" fontId="33" fillId="2" borderId="16" xfId="1" applyFont="1" applyFill="1" applyBorder="1" applyAlignment="1">
      <alignment horizontal="centerContinuous" vertical="center"/>
    </xf>
    <xf numFmtId="0" fontId="33" fillId="2" borderId="0" xfId="1" applyFont="1" applyFill="1" applyBorder="1" applyAlignment="1">
      <alignment horizontal="centerContinuous" vertical="center"/>
    </xf>
    <xf numFmtId="0" fontId="33" fillId="2" borderId="15" xfId="1" applyFont="1" applyFill="1" applyBorder="1" applyAlignment="1">
      <alignment horizontal="centerContinuous" vertical="center"/>
    </xf>
    <xf numFmtId="0" fontId="26" fillId="2" borderId="15" xfId="1" applyFont="1" applyFill="1" applyBorder="1" applyAlignment="1">
      <alignment horizontal="centerContinuous" vertical="center"/>
    </xf>
    <xf numFmtId="0" fontId="1" fillId="2" borderId="16" xfId="1" applyFont="1" applyFill="1" applyBorder="1"/>
    <xf numFmtId="0" fontId="1" fillId="2" borderId="0" xfId="1" applyFont="1" applyFill="1" applyBorder="1"/>
    <xf numFmtId="0" fontId="1" fillId="2" borderId="32" xfId="1" applyFont="1" applyFill="1" applyBorder="1"/>
    <xf numFmtId="174" fontId="30" fillId="2" borderId="16" xfId="1" applyNumberFormat="1" applyFont="1" applyFill="1" applyBorder="1" applyAlignment="1">
      <alignment horizontal="center"/>
    </xf>
    <xf numFmtId="174" fontId="30" fillId="2" borderId="0" xfId="1" applyNumberFormat="1" applyFont="1" applyFill="1" applyBorder="1" applyAlignment="1">
      <alignment horizontal="center"/>
    </xf>
    <xf numFmtId="0" fontId="30" fillId="2" borderId="0" xfId="1" applyFont="1" applyFill="1" applyAlignment="1">
      <alignment horizontal="centerContinuous" vertical="center"/>
    </xf>
    <xf numFmtId="0" fontId="26" fillId="2" borderId="0" xfId="1" applyFont="1" applyFill="1" applyAlignment="1">
      <alignment horizontal="centerContinuous" vertical="center"/>
    </xf>
    <xf numFmtId="0" fontId="30" fillId="2" borderId="0" xfId="1" applyFont="1" applyFill="1" applyAlignment="1">
      <alignment horizontal="centerContinuous"/>
    </xf>
    <xf numFmtId="0" fontId="31" fillId="2" borderId="0" xfId="1" applyFont="1" applyFill="1" applyAlignment="1">
      <alignment horizontal="centerContinuous"/>
    </xf>
    <xf numFmtId="0" fontId="26" fillId="2" borderId="0" xfId="1" applyFont="1" applyFill="1" applyAlignment="1">
      <alignment vertical="center"/>
    </xf>
    <xf numFmtId="172" fontId="27" fillId="2" borderId="0" xfId="1" applyNumberFormat="1" applyFont="1" applyFill="1" applyAlignment="1">
      <alignment vertical="center"/>
    </xf>
    <xf numFmtId="0" fontId="27" fillId="2" borderId="0" xfId="1" applyFont="1" applyFill="1" applyAlignment="1">
      <alignment vertical="center"/>
    </xf>
    <xf numFmtId="0" fontId="27" fillId="2" borderId="0" xfId="1" applyFont="1" applyFill="1"/>
    <xf numFmtId="0" fontId="26" fillId="2" borderId="0" xfId="1" applyFont="1" applyFill="1" applyAlignment="1">
      <alignment horizontal="left"/>
    </xf>
    <xf numFmtId="176" fontId="30" fillId="2" borderId="0" xfId="1" applyNumberFormat="1" applyFont="1" applyFill="1" applyAlignment="1">
      <alignment horizontal="center"/>
    </xf>
    <xf numFmtId="176" fontId="26" fillId="2" borderId="0" xfId="1" applyNumberFormat="1" applyFont="1" applyFill="1"/>
    <xf numFmtId="0" fontId="30" fillId="2" borderId="0" xfId="1" applyFont="1" applyFill="1" applyAlignment="1">
      <alignment horizontal="right" vertical="center"/>
    </xf>
    <xf numFmtId="174" fontId="30" fillId="2" borderId="0" xfId="1" applyNumberFormat="1" applyFont="1" applyFill="1" applyAlignment="1">
      <alignment vertical="center"/>
    </xf>
    <xf numFmtId="0" fontId="30" fillId="2" borderId="0" xfId="1" applyFont="1" applyFill="1" applyBorder="1" applyAlignment="1"/>
    <xf numFmtId="0" fontId="30" fillId="2" borderId="0" xfId="1" applyFont="1" applyFill="1" applyAlignment="1"/>
    <xf numFmtId="0" fontId="30" fillId="2" borderId="93" xfId="1" applyFont="1" applyFill="1" applyBorder="1"/>
    <xf numFmtId="166" fontId="37" fillId="2" borderId="92" xfId="1" applyNumberFormat="1" applyFont="1" applyFill="1" applyBorder="1" applyAlignment="1">
      <alignment horizontal="center"/>
    </xf>
    <xf numFmtId="0" fontId="30" fillId="2" borderId="92" xfId="1" applyFont="1" applyFill="1" applyBorder="1"/>
    <xf numFmtId="166" fontId="30" fillId="2" borderId="92" xfId="1" applyNumberFormat="1" applyFont="1" applyFill="1" applyBorder="1" applyAlignment="1">
      <alignment horizontal="center"/>
    </xf>
    <xf numFmtId="166" fontId="30" fillId="2" borderId="92" xfId="1" applyNumberFormat="1" applyFont="1" applyFill="1" applyBorder="1"/>
    <xf numFmtId="174" fontId="37" fillId="2" borderId="92" xfId="1" applyNumberFormat="1" applyFont="1" applyFill="1" applyBorder="1" applyAlignment="1">
      <alignment horizontal="right"/>
    </xf>
    <xf numFmtId="0" fontId="37" fillId="2" borderId="92" xfId="1" applyFont="1" applyFill="1" applyBorder="1"/>
    <xf numFmtId="174" fontId="30" fillId="2" borderId="92" xfId="1" applyNumberFormat="1" applyFont="1" applyFill="1" applyBorder="1" applyAlignment="1">
      <alignment horizontal="right"/>
    </xf>
    <xf numFmtId="0" fontId="1" fillId="2" borderId="91" xfId="1" applyFont="1" applyFill="1" applyBorder="1"/>
    <xf numFmtId="180" fontId="30" fillId="2" borderId="90" xfId="1" applyNumberFormat="1" applyFont="1" applyFill="1" applyBorder="1" applyAlignment="1">
      <alignment vertical="center"/>
    </xf>
    <xf numFmtId="0" fontId="30" fillId="2" borderId="88" xfId="1" applyFont="1" applyFill="1" applyBorder="1"/>
    <xf numFmtId="166" fontId="37" fillId="2" borderId="39" xfId="1" applyNumberFormat="1" applyFont="1" applyFill="1" applyBorder="1" applyAlignment="1">
      <alignment horizontal="center" vertical="center"/>
    </xf>
    <xf numFmtId="0" fontId="30" fillId="2" borderId="39" xfId="1" applyFont="1" applyFill="1" applyBorder="1"/>
    <xf numFmtId="166" fontId="30" fillId="2" borderId="39" xfId="1" applyNumberFormat="1" applyFont="1" applyFill="1" applyBorder="1" applyAlignment="1">
      <alignment horizontal="center" vertical="center"/>
    </xf>
    <xf numFmtId="0" fontId="30" fillId="2" borderId="39" xfId="1" applyFont="1" applyFill="1" applyBorder="1" applyAlignment="1">
      <alignment vertical="center"/>
    </xf>
    <xf numFmtId="166" fontId="37" fillId="2" borderId="39" xfId="1" applyNumberFormat="1" applyFont="1" applyFill="1" applyBorder="1" applyAlignment="1">
      <alignment horizontal="right" vertical="center"/>
    </xf>
    <xf numFmtId="0" fontId="37" fillId="2" borderId="39" xfId="1" applyFont="1" applyFill="1" applyBorder="1" applyAlignment="1">
      <alignment horizontal="center" vertical="center"/>
    </xf>
    <xf numFmtId="0" fontId="37" fillId="2" borderId="39" xfId="1" applyFont="1" applyFill="1" applyBorder="1" applyAlignment="1">
      <alignment horizontal="right" vertical="center"/>
    </xf>
    <xf numFmtId="174" fontId="30" fillId="2" borderId="3" xfId="1" applyNumberFormat="1" applyFont="1" applyFill="1" applyBorder="1" applyAlignment="1">
      <alignment horizontal="left" vertical="center"/>
    </xf>
    <xf numFmtId="174" fontId="30" fillId="2" borderId="3" xfId="1" applyNumberFormat="1" applyFont="1" applyFill="1" applyBorder="1" applyAlignment="1">
      <alignment horizontal="right" vertical="center"/>
    </xf>
    <xf numFmtId="0" fontId="30" fillId="2" borderId="2" xfId="1" applyFont="1" applyFill="1" applyBorder="1" applyAlignment="1">
      <alignment vertical="center"/>
    </xf>
    <xf numFmtId="0" fontId="1" fillId="2" borderId="49" xfId="1" applyFont="1" applyFill="1" applyBorder="1"/>
    <xf numFmtId="174" fontId="37" fillId="2" borderId="0" xfId="1" applyNumberFormat="1" applyFont="1" applyFill="1" applyBorder="1" applyAlignment="1">
      <alignment horizontal="right" vertical="center"/>
    </xf>
    <xf numFmtId="174" fontId="30" fillId="2" borderId="0" xfId="1" applyNumberFormat="1" applyFont="1" applyFill="1" applyBorder="1" applyAlignment="1">
      <alignment horizontal="left" vertical="center"/>
    </xf>
    <xf numFmtId="174" fontId="30" fillId="2" borderId="0" xfId="1" applyNumberFormat="1" applyFont="1" applyFill="1" applyBorder="1" applyAlignment="1">
      <alignment horizontal="right" vertical="center"/>
    </xf>
    <xf numFmtId="0" fontId="30" fillId="2" borderId="6" xfId="1" applyFont="1" applyFill="1" applyBorder="1" applyAlignment="1">
      <alignment horizontal="left" vertical="center"/>
    </xf>
    <xf numFmtId="0" fontId="1" fillId="2" borderId="15" xfId="1" applyFont="1" applyFill="1" applyBorder="1"/>
    <xf numFmtId="0" fontId="30" fillId="2" borderId="6" xfId="1" applyFont="1" applyFill="1" applyBorder="1" applyAlignment="1">
      <alignment vertical="center"/>
    </xf>
    <xf numFmtId="166" fontId="30" fillId="2" borderId="0" xfId="1" applyNumberFormat="1" applyFont="1" applyFill="1" applyAlignment="1">
      <alignment horizontal="center"/>
    </xf>
    <xf numFmtId="0" fontId="30" fillId="2" borderId="6" xfId="1" applyFont="1" applyFill="1" applyBorder="1" applyAlignment="1">
      <alignment horizontal="left" vertical="center" indent="1"/>
    </xf>
    <xf numFmtId="166" fontId="1" fillId="2" borderId="0" xfId="1" applyNumberFormat="1" applyFont="1" applyFill="1"/>
    <xf numFmtId="0" fontId="1" fillId="2" borderId="16" xfId="1" applyFont="1" applyFill="1" applyBorder="1" applyAlignment="1">
      <alignment horizontal="centerContinuous" vertical="center"/>
    </xf>
    <xf numFmtId="0" fontId="1" fillId="2" borderId="0" xfId="1" applyFont="1" applyFill="1" applyBorder="1" applyAlignment="1">
      <alignment horizontal="centerContinuous" vertical="center"/>
    </xf>
    <xf numFmtId="0" fontId="30" fillId="2" borderId="0" xfId="1" applyFont="1" applyFill="1" applyBorder="1" applyAlignment="1">
      <alignment horizontal="centerContinuous"/>
    </xf>
    <xf numFmtId="0" fontId="1" fillId="2" borderId="0" xfId="1" applyFont="1" applyFill="1" applyBorder="1" applyAlignment="1">
      <alignment horizontal="centerContinuous"/>
    </xf>
    <xf numFmtId="0" fontId="34" fillId="2" borderId="0" xfId="1" applyFont="1" applyFill="1" applyBorder="1" applyAlignment="1">
      <alignment horizontal="centerContinuous"/>
    </xf>
    <xf numFmtId="174" fontId="37" fillId="2" borderId="0" xfId="1" applyNumberFormat="1" applyFont="1" applyFill="1" applyBorder="1" applyAlignment="1">
      <alignment horizontal="left" vertical="center"/>
    </xf>
    <xf numFmtId="0" fontId="26" fillId="2" borderId="0" xfId="1" applyFont="1" applyFill="1" applyBorder="1" applyAlignment="1">
      <alignment horizontal="centerContinuous" vertical="center"/>
    </xf>
    <xf numFmtId="0" fontId="31" fillId="2" borderId="16" xfId="1" applyFont="1" applyFill="1" applyBorder="1"/>
    <xf numFmtId="0" fontId="1" fillId="2" borderId="0" xfId="1" applyNumberFormat="1" applyFont="1" applyFill="1"/>
    <xf numFmtId="0" fontId="1" fillId="2" borderId="0" xfId="1" applyFont="1" applyFill="1" applyAlignment="1">
      <alignment horizontal="centerContinuous" vertical="center"/>
    </xf>
    <xf numFmtId="0" fontId="30" fillId="2" borderId="0" xfId="1" applyFont="1" applyFill="1" applyAlignment="1">
      <alignment horizontal="centerContinuous" vertical="top"/>
    </xf>
    <xf numFmtId="0" fontId="26" fillId="2" borderId="0" xfId="1" applyFont="1" applyFill="1" applyAlignment="1">
      <alignment horizontal="centerContinuous" vertical="top"/>
    </xf>
    <xf numFmtId="0" fontId="30" fillId="2" borderId="0" xfId="1" applyFont="1" applyFill="1" applyAlignment="1">
      <alignment horizontal="center"/>
    </xf>
    <xf numFmtId="0" fontId="31" fillId="2" borderId="0" xfId="1" applyFont="1" applyFill="1"/>
    <xf numFmtId="0" fontId="37" fillId="2" borderId="0" xfId="1" applyFont="1" applyFill="1" applyAlignment="1">
      <alignment vertical="center"/>
    </xf>
    <xf numFmtId="0" fontId="65" fillId="2" borderId="0" xfId="1" applyFont="1" applyFill="1" applyAlignment="1">
      <alignment vertical="center"/>
    </xf>
    <xf numFmtId="0" fontId="29" fillId="2" borderId="0" xfId="1" applyFont="1" applyFill="1"/>
    <xf numFmtId="0" fontId="29" fillId="0" borderId="0" xfId="1" applyFont="1" applyFill="1"/>
    <xf numFmtId="0" fontId="26" fillId="0" borderId="0" xfId="1" applyFont="1" applyFill="1" applyAlignment="1">
      <alignment horizontal="centerContinuous" vertical="center"/>
    </xf>
    <xf numFmtId="0" fontId="30" fillId="0" borderId="12" xfId="1" applyFont="1" applyFill="1" applyBorder="1" applyAlignment="1">
      <alignment horizontal="centerContinuous" vertical="center"/>
    </xf>
    <xf numFmtId="0" fontId="30" fillId="0" borderId="19" xfId="1" applyFont="1" applyFill="1" applyBorder="1" applyAlignment="1">
      <alignment horizontal="centerContinuous" vertical="center"/>
    </xf>
    <xf numFmtId="0" fontId="30" fillId="0" borderId="11" xfId="1" applyFont="1" applyFill="1" applyBorder="1" applyAlignment="1">
      <alignment horizontal="centerContinuous" vertical="center"/>
    </xf>
    <xf numFmtId="0" fontId="30" fillId="0" borderId="9" xfId="1" applyFont="1" applyFill="1" applyBorder="1" applyAlignment="1">
      <alignment horizontal="centerContinuous" vertical="center"/>
    </xf>
    <xf numFmtId="0" fontId="30" fillId="0" borderId="0" xfId="1" applyFont="1" applyFill="1" applyAlignment="1"/>
    <xf numFmtId="0" fontId="1" fillId="0" borderId="0" xfId="1" applyFont="1" applyFill="1" applyAlignment="1"/>
    <xf numFmtId="0" fontId="1" fillId="0" borderId="0" xfId="1" applyFont="1" applyFill="1" applyAlignment="1">
      <alignment vertical="center"/>
    </xf>
    <xf numFmtId="0" fontId="30" fillId="0" borderId="16" xfId="1" applyFont="1" applyFill="1" applyBorder="1" applyAlignment="1">
      <alignment vertical="center"/>
    </xf>
    <xf numFmtId="0" fontId="33" fillId="0" borderId="15" xfId="1" applyFont="1" applyFill="1" applyBorder="1" applyAlignment="1">
      <alignment horizontal="centerContinuous" vertical="center"/>
    </xf>
    <xf numFmtId="0" fontId="26" fillId="0" borderId="0" xfId="1" applyFont="1" applyFill="1" applyBorder="1" applyAlignment="1">
      <alignment horizontal="centerContinuous" vertical="center"/>
    </xf>
    <xf numFmtId="0" fontId="33" fillId="0" borderId="0" xfId="1" applyFont="1" applyFill="1" applyBorder="1" applyAlignment="1">
      <alignment horizontal="centerContinuous" vertical="center"/>
    </xf>
    <xf numFmtId="0" fontId="33" fillId="0" borderId="16" xfId="1" applyFont="1" applyFill="1" applyBorder="1" applyAlignment="1">
      <alignment horizontal="centerContinuous" vertical="center"/>
    </xf>
    <xf numFmtId="0" fontId="30" fillId="0" borderId="0" xfId="1" applyFont="1" applyFill="1" applyBorder="1" applyAlignment="1">
      <alignment horizontal="centerContinuous"/>
    </xf>
    <xf numFmtId="0" fontId="30" fillId="0" borderId="16" xfId="1" applyFont="1" applyFill="1" applyBorder="1" applyAlignment="1">
      <alignment horizontal="centerContinuous"/>
    </xf>
    <xf numFmtId="0" fontId="30" fillId="0" borderId="6" xfId="1" applyFont="1" applyFill="1" applyBorder="1" applyAlignment="1">
      <alignment horizontal="left" vertical="center" indent="1"/>
    </xf>
    <xf numFmtId="176" fontId="30" fillId="0" borderId="0" xfId="1" applyNumberFormat="1" applyFont="1" applyFill="1"/>
    <xf numFmtId="174" fontId="30" fillId="0" borderId="0" xfId="1" applyNumberFormat="1" applyFont="1" applyFill="1"/>
    <xf numFmtId="0" fontId="30" fillId="0" borderId="2" xfId="1" applyFont="1" applyFill="1" applyBorder="1" applyAlignment="1">
      <alignment vertical="center"/>
    </xf>
    <xf numFmtId="0" fontId="30" fillId="0" borderId="6" xfId="1" applyFont="1" applyFill="1" applyBorder="1" applyAlignment="1">
      <alignment vertical="center"/>
    </xf>
    <xf numFmtId="0" fontId="30" fillId="0" borderId="6" xfId="1" applyFont="1" applyFill="1" applyBorder="1" applyAlignment="1">
      <alignment horizontal="left" vertical="center"/>
    </xf>
    <xf numFmtId="174" fontId="30" fillId="0" borderId="3" xfId="1" applyNumberFormat="1" applyFont="1" applyFill="1" applyBorder="1" applyAlignment="1">
      <alignment horizontal="right" vertical="center"/>
    </xf>
    <xf numFmtId="174" fontId="30" fillId="0" borderId="3" xfId="1" applyNumberFormat="1" applyFont="1" applyFill="1" applyBorder="1" applyAlignment="1">
      <alignment horizontal="left" vertical="center"/>
    </xf>
    <xf numFmtId="174" fontId="30" fillId="0" borderId="32" xfId="1" applyNumberFormat="1" applyFont="1" applyFill="1" applyBorder="1" applyAlignment="1">
      <alignment horizontal="left" vertical="center"/>
    </xf>
    <xf numFmtId="166" fontId="30" fillId="0" borderId="39" xfId="1" applyNumberFormat="1" applyFont="1" applyFill="1" applyBorder="1" applyAlignment="1">
      <alignment horizontal="center" vertical="center"/>
    </xf>
    <xf numFmtId="0" fontId="30" fillId="0" borderId="39" xfId="1" applyFont="1" applyFill="1" applyBorder="1" applyAlignment="1">
      <alignment vertical="center"/>
    </xf>
    <xf numFmtId="166" fontId="37" fillId="0" borderId="39" xfId="1" applyNumberFormat="1" applyFont="1" applyFill="1" applyBorder="1" applyAlignment="1">
      <alignment horizontal="center" vertical="center"/>
    </xf>
    <xf numFmtId="0" fontId="30" fillId="0" borderId="88" xfId="1" applyFont="1" applyFill="1" applyBorder="1" applyAlignment="1">
      <alignment vertical="center"/>
    </xf>
    <xf numFmtId="166" fontId="30" fillId="0" borderId="0" xfId="1" applyNumberFormat="1" applyFont="1" applyFill="1" applyBorder="1" applyAlignment="1">
      <alignment vertical="center"/>
    </xf>
    <xf numFmtId="180" fontId="30" fillId="0" borderId="90" xfId="1" applyNumberFormat="1" applyFont="1" applyFill="1" applyBorder="1" applyAlignment="1">
      <alignment vertical="center"/>
    </xf>
    <xf numFmtId="0" fontId="1" fillId="0" borderId="91" xfId="1" applyFont="1" applyFill="1" applyBorder="1"/>
    <xf numFmtId="166" fontId="30" fillId="0" borderId="92" xfId="1" applyNumberFormat="1" applyFont="1" applyFill="1" applyBorder="1" applyAlignment="1">
      <alignment horizontal="center"/>
    </xf>
    <xf numFmtId="0" fontId="30" fillId="0" borderId="92" xfId="1" applyFont="1" applyFill="1" applyBorder="1"/>
    <xf numFmtId="166" fontId="37" fillId="0" borderId="92" xfId="1" applyNumberFormat="1" applyFont="1" applyFill="1" applyBorder="1" applyAlignment="1">
      <alignment horizontal="center"/>
    </xf>
    <xf numFmtId="0" fontId="1" fillId="0" borderId="93" xfId="1" applyFont="1" applyFill="1" applyBorder="1"/>
    <xf numFmtId="166" fontId="30" fillId="0" borderId="0" xfId="1" applyNumberFormat="1" applyFont="1" applyFill="1" applyBorder="1"/>
    <xf numFmtId="174" fontId="26" fillId="0" borderId="0" xfId="1" applyNumberFormat="1" applyFont="1" applyFill="1" applyBorder="1"/>
    <xf numFmtId="166" fontId="26" fillId="0" borderId="0" xfId="1" applyNumberFormat="1" applyFont="1" applyFill="1" applyBorder="1"/>
    <xf numFmtId="166" fontId="30" fillId="0" borderId="0" xfId="1" applyNumberFormat="1" applyFont="1" applyFill="1" applyAlignment="1">
      <alignment vertical="center"/>
    </xf>
    <xf numFmtId="174" fontId="30" fillId="0" borderId="0" xfId="1" applyNumberFormat="1" applyFont="1" applyFill="1" applyAlignment="1">
      <alignment vertical="center"/>
    </xf>
    <xf numFmtId="0" fontId="54" fillId="0" borderId="0" xfId="10" applyFont="1" applyAlignment="1">
      <alignment horizontal="centerContinuous" vertical="center"/>
    </xf>
    <xf numFmtId="0" fontId="30" fillId="0" borderId="0" xfId="10" applyFont="1" applyAlignment="1">
      <alignment horizontal="center" vertical="center"/>
    </xf>
    <xf numFmtId="0" fontId="26" fillId="0" borderId="0" xfId="10" applyFont="1" applyAlignment="1">
      <alignment horizontal="centerContinuous" vertical="center"/>
    </xf>
    <xf numFmtId="0" fontId="30" fillId="0" borderId="0" xfId="10" applyFont="1" applyAlignment="1">
      <alignment horizontal="centerContinuous" vertical="center"/>
    </xf>
    <xf numFmtId="0" fontId="34" fillId="0" borderId="0" xfId="10" applyFont="1" applyAlignment="1">
      <alignment horizontal="right" vertical="center"/>
    </xf>
    <xf numFmtId="14" fontId="34" fillId="0" borderId="0" xfId="10" applyNumberFormat="1" applyFont="1" applyAlignment="1">
      <alignment horizontal="left" vertical="center"/>
    </xf>
    <xf numFmtId="0" fontId="34" fillId="0" borderId="0" xfId="10" applyFont="1" applyAlignment="1">
      <alignment horizontal="center" vertical="center"/>
    </xf>
    <xf numFmtId="0" fontId="30" fillId="0" borderId="94" xfId="10" applyFont="1" applyBorder="1" applyAlignment="1">
      <alignment horizontal="centerContinuous" vertical="center"/>
    </xf>
    <xf numFmtId="0" fontId="30" fillId="0" borderId="11" xfId="10" applyFont="1" applyBorder="1" applyAlignment="1">
      <alignment horizontal="centerContinuous" vertical="center"/>
    </xf>
    <xf numFmtId="0" fontId="30" fillId="0" borderId="48" xfId="10" applyFont="1" applyBorder="1" applyAlignment="1">
      <alignment horizontal="centerContinuous" vertical="center"/>
    </xf>
    <xf numFmtId="0" fontId="30" fillId="0" borderId="39" xfId="10" applyFont="1" applyBorder="1" applyAlignment="1">
      <alignment horizontal="centerContinuous" vertical="center"/>
    </xf>
    <xf numFmtId="0" fontId="30" fillId="0" borderId="88" xfId="10" applyFont="1" applyBorder="1" applyAlignment="1">
      <alignment horizontal="centerContinuous" vertical="center"/>
    </xf>
    <xf numFmtId="0" fontId="30" fillId="0" borderId="15" xfId="10" applyFont="1" applyBorder="1" applyAlignment="1">
      <alignment horizontal="center" vertical="center"/>
    </xf>
    <xf numFmtId="0" fontId="30" fillId="0" borderId="0" xfId="10" applyFont="1" applyBorder="1" applyAlignment="1">
      <alignment horizontal="center" vertical="center"/>
    </xf>
    <xf numFmtId="0" fontId="30" fillId="0" borderId="5" xfId="10" applyFont="1" applyBorder="1" applyAlignment="1">
      <alignment horizontal="center" vertical="center"/>
    </xf>
    <xf numFmtId="0" fontId="30" fillId="0" borderId="16" xfId="10" applyFont="1" applyBorder="1" applyAlignment="1">
      <alignment horizontal="center" vertical="center"/>
    </xf>
    <xf numFmtId="242" fontId="30" fillId="0" borderId="15" xfId="10" applyNumberFormat="1" applyFont="1" applyBorder="1" applyAlignment="1">
      <alignment horizontal="center" vertical="center"/>
    </xf>
    <xf numFmtId="0" fontId="30" fillId="0" borderId="0" xfId="10" applyFont="1" applyBorder="1" applyAlignment="1">
      <alignment horizontal="left" vertical="center"/>
    </xf>
    <xf numFmtId="243" fontId="30" fillId="0" borderId="5" xfId="10" applyNumberFormat="1" applyFont="1" applyFill="1" applyBorder="1" applyAlignment="1">
      <alignment horizontal="center" vertical="center"/>
    </xf>
    <xf numFmtId="243" fontId="30" fillId="0" borderId="18" xfId="10" applyNumberFormat="1" applyFont="1" applyFill="1" applyBorder="1" applyAlignment="1">
      <alignment horizontal="center" vertical="center"/>
    </xf>
    <xf numFmtId="243" fontId="30" fillId="0" borderId="16" xfId="10" quotePrefix="1" applyNumberFormat="1" applyFont="1" applyFill="1" applyBorder="1" applyAlignment="1">
      <alignment horizontal="center" vertical="center"/>
    </xf>
    <xf numFmtId="49" fontId="30" fillId="0" borderId="22" xfId="10" applyNumberFormat="1" applyFont="1" applyBorder="1" applyAlignment="1">
      <alignment horizontal="center" vertical="center"/>
    </xf>
    <xf numFmtId="0" fontId="30" fillId="0" borderId="24" xfId="10" applyFont="1" applyBorder="1" applyAlignment="1">
      <alignment horizontal="left" vertical="center"/>
    </xf>
    <xf numFmtId="0" fontId="37" fillId="0" borderId="50" xfId="10" applyFont="1" applyBorder="1" applyAlignment="1">
      <alignment horizontal="center" vertical="center"/>
    </xf>
    <xf numFmtId="0" fontId="37" fillId="0" borderId="24" xfId="10" applyFont="1" applyBorder="1" applyAlignment="1">
      <alignment horizontal="center" vertical="center"/>
    </xf>
    <xf numFmtId="0" fontId="37" fillId="0" borderId="26" xfId="10" applyFont="1" applyBorder="1" applyAlignment="1">
      <alignment horizontal="center" vertical="center"/>
    </xf>
    <xf numFmtId="0" fontId="30" fillId="0" borderId="10" xfId="10" applyFont="1" applyBorder="1" applyAlignment="1">
      <alignment horizontal="left"/>
    </xf>
    <xf numFmtId="0" fontId="30" fillId="0" borderId="0" xfId="10" applyFont="1" applyAlignment="1">
      <alignment horizontal="left" vertical="center"/>
    </xf>
    <xf numFmtId="0" fontId="30" fillId="0" borderId="0" xfId="10" applyFont="1" applyAlignment="1">
      <alignment horizontal="left"/>
    </xf>
    <xf numFmtId="0" fontId="30" fillId="0" borderId="0" xfId="10" applyFont="1" applyAlignment="1">
      <alignment horizontal="right"/>
    </xf>
    <xf numFmtId="0" fontId="31" fillId="0" borderId="0" xfId="10" applyFont="1" applyAlignment="1">
      <alignment horizontal="centerContinuous" vertical="center"/>
    </xf>
    <xf numFmtId="0" fontId="30" fillId="0" borderId="113" xfId="10" applyFont="1" applyBorder="1" applyAlignment="1">
      <alignment horizontal="centerContinuous" vertical="center"/>
    </xf>
    <xf numFmtId="0" fontId="30" fillId="0" borderId="58" xfId="10" applyFont="1" applyBorder="1" applyAlignment="1">
      <alignment horizontal="center" vertical="center"/>
    </xf>
    <xf numFmtId="243" fontId="30" fillId="0" borderId="58" xfId="10" quotePrefix="1" applyNumberFormat="1" applyFont="1" applyFill="1" applyBorder="1" applyAlignment="1">
      <alignment horizontal="center" vertical="center"/>
    </xf>
    <xf numFmtId="243" fontId="30" fillId="0" borderId="5" xfId="10" quotePrefix="1" applyNumberFormat="1" applyFont="1" applyFill="1" applyBorder="1" applyAlignment="1">
      <alignment horizontal="center" vertical="center"/>
    </xf>
    <xf numFmtId="243" fontId="30" fillId="0" borderId="42" xfId="10" applyNumberFormat="1" applyFont="1" applyBorder="1" applyAlignment="1">
      <alignment horizontal="center" vertical="center"/>
    </xf>
    <xf numFmtId="243" fontId="30" fillId="0" borderId="42" xfId="10" quotePrefix="1" applyNumberFormat="1" applyFont="1" applyFill="1" applyBorder="1" applyAlignment="1">
      <alignment horizontal="center" vertical="center"/>
    </xf>
    <xf numFmtId="243" fontId="106" fillId="0" borderId="57" xfId="10" quotePrefix="1" applyNumberFormat="1" applyFont="1" applyFill="1" applyBorder="1" applyAlignment="1">
      <alignment horizontal="center" vertical="center"/>
    </xf>
    <xf numFmtId="0" fontId="30" fillId="0" borderId="45" xfId="10" applyFont="1" applyBorder="1" applyAlignment="1">
      <alignment horizontal="center" vertical="center"/>
    </xf>
    <xf numFmtId="0" fontId="37" fillId="0" borderId="0" xfId="10" applyFont="1" applyBorder="1" applyAlignment="1">
      <alignment horizontal="center" vertical="center"/>
    </xf>
    <xf numFmtId="0" fontId="30" fillId="0" borderId="0" xfId="10" applyFont="1" applyBorder="1" applyAlignment="1">
      <alignment horizontal="left"/>
    </xf>
    <xf numFmtId="243" fontId="30" fillId="0" borderId="42" xfId="10" applyNumberFormat="1" applyFont="1" applyFill="1" applyBorder="1" applyAlignment="1">
      <alignment horizontal="center" vertical="center"/>
    </xf>
    <xf numFmtId="0" fontId="30" fillId="0" borderId="114" xfId="10" applyFont="1" applyBorder="1" applyAlignment="1">
      <alignment horizontal="center" vertical="center"/>
    </xf>
    <xf numFmtId="243" fontId="30" fillId="0" borderId="58" xfId="10" applyNumberFormat="1" applyFont="1" applyBorder="1" applyAlignment="1">
      <alignment horizontal="center" vertical="center"/>
    </xf>
    <xf numFmtId="0" fontId="30" fillId="0" borderId="22" xfId="10" applyFont="1" applyBorder="1" applyAlignment="1">
      <alignment horizontal="left" vertical="center"/>
    </xf>
    <xf numFmtId="0" fontId="30" fillId="0" borderId="57" xfId="10" applyFont="1" applyBorder="1" applyAlignment="1">
      <alignment horizontal="center" vertical="center"/>
    </xf>
    <xf numFmtId="0" fontId="30" fillId="0" borderId="6" xfId="10" applyFont="1" applyBorder="1" applyAlignment="1">
      <alignment horizontal="left" vertical="center"/>
    </xf>
    <xf numFmtId="243" fontId="30" fillId="0" borderId="0" xfId="10" applyNumberFormat="1" applyFont="1" applyFill="1" applyBorder="1" applyAlignment="1">
      <alignment horizontal="center" vertical="center"/>
    </xf>
    <xf numFmtId="0" fontId="30" fillId="0" borderId="23" xfId="10" applyFont="1" applyBorder="1" applyAlignment="1">
      <alignment horizontal="left" vertical="center"/>
    </xf>
    <xf numFmtId="243" fontId="30" fillId="0" borderId="57" xfId="10" applyNumberFormat="1" applyFont="1" applyBorder="1" applyAlignment="1">
      <alignment horizontal="center" vertical="center"/>
    </xf>
    <xf numFmtId="0" fontId="30" fillId="0" borderId="50" xfId="10" applyFont="1" applyBorder="1" applyAlignment="1">
      <alignment horizontal="center" vertical="center"/>
    </xf>
    <xf numFmtId="0" fontId="30" fillId="0" borderId="24" xfId="10" applyFont="1" applyBorder="1" applyAlignment="1">
      <alignment horizontal="center" vertical="center"/>
    </xf>
    <xf numFmtId="0" fontId="30" fillId="0" borderId="26" xfId="10" applyFont="1" applyBorder="1" applyAlignment="1">
      <alignment horizontal="center" vertical="center"/>
    </xf>
    <xf numFmtId="243" fontId="30" fillId="0" borderId="5" xfId="10" quotePrefix="1" applyNumberFormat="1" applyFont="1" applyBorder="1" applyAlignment="1">
      <alignment horizontal="center" vertical="center"/>
    </xf>
    <xf numFmtId="243" fontId="30" fillId="0" borderId="0" xfId="10" applyNumberFormat="1" applyFont="1" applyBorder="1" applyAlignment="1">
      <alignment horizontal="center" vertical="center"/>
    </xf>
    <xf numFmtId="243" fontId="30" fillId="0" borderId="16" xfId="10" applyNumberFormat="1" applyFont="1" applyBorder="1" applyAlignment="1">
      <alignment horizontal="center" vertical="center"/>
    </xf>
    <xf numFmtId="49" fontId="30" fillId="0" borderId="89" xfId="10" applyNumberFormat="1" applyFont="1" applyBorder="1" applyAlignment="1">
      <alignment horizontal="center" vertical="center"/>
    </xf>
    <xf numFmtId="0" fontId="30" fillId="0" borderId="28" xfId="10" applyFont="1" applyBorder="1" applyAlignment="1">
      <alignment horizontal="left" vertical="center"/>
    </xf>
    <xf numFmtId="243" fontId="30" fillId="0" borderId="36" xfId="10" applyNumberFormat="1" applyFont="1" applyBorder="1" applyAlignment="1">
      <alignment horizontal="center" vertical="center"/>
    </xf>
    <xf numFmtId="243" fontId="30" fillId="0" borderId="28" xfId="10" applyNumberFormat="1" applyFont="1" applyBorder="1" applyAlignment="1">
      <alignment horizontal="center" vertical="center"/>
    </xf>
    <xf numFmtId="243" fontId="30" fillId="0" borderId="29" xfId="10" applyNumberFormat="1" applyFont="1" applyBorder="1" applyAlignment="1">
      <alignment horizontal="center" vertical="center"/>
    </xf>
    <xf numFmtId="49" fontId="37" fillId="0" borderId="15" xfId="10" applyNumberFormat="1" applyFont="1" applyBorder="1" applyAlignment="1">
      <alignment horizontal="center" vertical="center"/>
    </xf>
    <xf numFmtId="0" fontId="37" fillId="0" borderId="0" xfId="10" applyFont="1" applyBorder="1" applyAlignment="1">
      <alignment horizontal="left" vertical="center"/>
    </xf>
    <xf numFmtId="244" fontId="37" fillId="0" borderId="5" xfId="10" applyNumberFormat="1" applyFont="1" applyFill="1" applyBorder="1" applyAlignment="1">
      <alignment horizontal="center" vertical="center"/>
    </xf>
    <xf numFmtId="244" fontId="37" fillId="0" borderId="42" xfId="10" applyNumberFormat="1" applyFont="1" applyFill="1" applyBorder="1" applyAlignment="1">
      <alignment horizontal="center" vertical="center"/>
    </xf>
    <xf numFmtId="0" fontId="34" fillId="0" borderId="0" xfId="10" applyFont="1" applyFill="1" applyAlignment="1">
      <alignment horizontal="right" vertical="center"/>
    </xf>
    <xf numFmtId="14" fontId="34" fillId="0" borderId="0" xfId="10" applyNumberFormat="1" applyFont="1" applyFill="1" applyAlignment="1">
      <alignment horizontal="left" vertical="center"/>
    </xf>
    <xf numFmtId="243" fontId="30" fillId="0" borderId="33" xfId="10" quotePrefix="1" applyNumberFormat="1" applyFont="1" applyBorder="1" applyAlignment="1">
      <alignment horizontal="center" vertical="center"/>
    </xf>
    <xf numFmtId="244" fontId="37" fillId="0" borderId="57" xfId="10" applyNumberFormat="1" applyFont="1" applyFill="1" applyBorder="1" applyAlignment="1">
      <alignment horizontal="center" vertical="center"/>
    </xf>
    <xf numFmtId="0" fontId="30" fillId="0" borderId="0" xfId="10" applyFont="1" applyFill="1" applyAlignment="1">
      <alignment horizontal="right" vertical="center"/>
    </xf>
    <xf numFmtId="0" fontId="127" fillId="0" borderId="0" xfId="1" applyFont="1" applyFill="1" applyBorder="1"/>
    <xf numFmtId="0" fontId="26" fillId="0" borderId="0" xfId="1" applyFont="1" applyFill="1" applyBorder="1"/>
    <xf numFmtId="0" fontId="128" fillId="0" borderId="0" xfId="1" applyFont="1" applyFill="1" applyBorder="1" applyAlignment="1">
      <alignment horizontal="right"/>
    </xf>
    <xf numFmtId="174" fontId="1" fillId="0" borderId="0" xfId="1" applyNumberFormat="1" applyFont="1" applyFill="1"/>
    <xf numFmtId="0" fontId="55" fillId="0" borderId="0" xfId="1" applyFont="1" applyFill="1" applyAlignment="1">
      <alignment vertical="center"/>
    </xf>
    <xf numFmtId="0" fontId="26" fillId="0" borderId="0" xfId="1" applyFont="1" applyFill="1" applyAlignment="1">
      <alignment horizontal="center"/>
    </xf>
    <xf numFmtId="0" fontId="35" fillId="0" borderId="0" xfId="1" applyFont="1" applyFill="1" applyBorder="1"/>
    <xf numFmtId="0" fontId="35" fillId="0" borderId="0" xfId="1" applyFont="1" applyFill="1" applyBorder="1" applyAlignment="1">
      <alignment horizontal="center"/>
    </xf>
    <xf numFmtId="0" fontId="49" fillId="0" borderId="0" xfId="1" applyFont="1" applyFill="1" applyAlignment="1">
      <alignment vertical="center"/>
    </xf>
    <xf numFmtId="0" fontId="129" fillId="0" borderId="0" xfId="1" applyFont="1" applyFill="1" applyBorder="1" applyAlignment="1">
      <alignment horizontal="center"/>
    </xf>
    <xf numFmtId="0" fontId="30" fillId="0" borderId="0" xfId="1" applyFont="1" applyFill="1" applyAlignment="1">
      <alignment horizontal="centerContinuous"/>
    </xf>
    <xf numFmtId="0" fontId="31" fillId="0" borderId="0" xfId="1" applyFont="1" applyFill="1" applyAlignment="1">
      <alignment horizontal="centerContinuous"/>
    </xf>
    <xf numFmtId="0" fontId="1" fillId="0" borderId="0" xfId="1" applyFont="1" applyFill="1" applyAlignment="1">
      <alignment horizontal="centerContinuous"/>
    </xf>
    <xf numFmtId="0" fontId="26" fillId="0" borderId="0" xfId="1" applyFont="1" applyFill="1" applyAlignment="1">
      <alignment horizontal="center" vertical="center"/>
    </xf>
    <xf numFmtId="0" fontId="34" fillId="0" borderId="0" xfId="1" applyFont="1" applyFill="1" applyAlignment="1">
      <alignment horizontal="right" vertical="center"/>
    </xf>
    <xf numFmtId="0" fontId="26" fillId="0" borderId="0" xfId="1" applyFont="1" applyFill="1" applyAlignment="1">
      <alignment vertical="center"/>
    </xf>
    <xf numFmtId="0" fontId="34" fillId="0" borderId="0" xfId="1" applyFont="1" applyAlignment="1">
      <alignment horizontal="right" vertical="center"/>
    </xf>
    <xf numFmtId="0" fontId="37" fillId="0" borderId="12" xfId="1" applyFont="1" applyFill="1" applyBorder="1" applyAlignment="1">
      <alignment horizontal="centerContinuous" vertical="center"/>
    </xf>
    <xf numFmtId="0" fontId="34" fillId="0" borderId="15" xfId="1" applyFont="1" applyFill="1" applyBorder="1" applyAlignment="1">
      <alignment horizontal="centerContinuous"/>
    </xf>
    <xf numFmtId="0" fontId="50" fillId="0" borderId="16" xfId="1" applyFont="1" applyFill="1" applyBorder="1" applyAlignment="1">
      <alignment horizontal="centerContinuous"/>
    </xf>
    <xf numFmtId="0" fontId="30" fillId="0" borderId="15" xfId="1" applyFont="1" applyFill="1" applyBorder="1" applyAlignment="1">
      <alignment horizontal="center" vertical="center"/>
    </xf>
    <xf numFmtId="0" fontId="35" fillId="0" borderId="0" xfId="1" applyFont="1" applyFill="1" applyBorder="1" applyAlignment="1">
      <alignment horizontal="center" vertical="center"/>
    </xf>
    <xf numFmtId="0" fontId="1" fillId="0" borderId="0" xfId="1" applyFont="1" applyFill="1" applyBorder="1" applyAlignment="1">
      <alignment horizontal="center" vertical="center"/>
    </xf>
    <xf numFmtId="0" fontId="30" fillId="0" borderId="0" xfId="1" applyFont="1" applyFill="1" applyAlignment="1">
      <alignment horizontal="center" vertical="center"/>
    </xf>
    <xf numFmtId="218" fontId="30" fillId="0" borderId="0" xfId="1" applyNumberFormat="1" applyFont="1" applyFill="1" applyBorder="1" applyAlignment="1">
      <alignment horizontal="center" vertical="center"/>
    </xf>
    <xf numFmtId="246" fontId="30" fillId="0" borderId="18" xfId="1" applyNumberFormat="1" applyFont="1" applyFill="1" applyBorder="1" applyAlignment="1">
      <alignment horizontal="center" vertical="center"/>
    </xf>
    <xf numFmtId="0" fontId="1" fillId="0" borderId="42" xfId="1" applyFont="1" applyFill="1" applyBorder="1"/>
    <xf numFmtId="3" fontId="30" fillId="0" borderId="0" xfId="1" applyNumberFormat="1" applyFont="1" applyFill="1" applyBorder="1" applyAlignment="1">
      <alignment horizontal="right" vertical="center"/>
    </xf>
    <xf numFmtId="246" fontId="30" fillId="0" borderId="42" xfId="1" applyNumberFormat="1" applyFont="1" applyFill="1" applyBorder="1" applyAlignment="1">
      <alignment horizontal="center" vertical="center"/>
    </xf>
    <xf numFmtId="1" fontId="30" fillId="0" borderId="0" xfId="1" applyNumberFormat="1" applyFont="1" applyFill="1" applyBorder="1" applyAlignment="1">
      <alignment horizontal="center" vertical="center"/>
    </xf>
    <xf numFmtId="0" fontId="36" fillId="0" borderId="0" xfId="1" applyFont="1" applyFill="1" applyBorder="1" applyAlignment="1">
      <alignment vertical="center"/>
    </xf>
    <xf numFmtId="0" fontId="30" fillId="0" borderId="0" xfId="1" applyFont="1" applyFill="1" applyBorder="1" applyAlignment="1">
      <alignment horizontal="right" vertical="center"/>
    </xf>
    <xf numFmtId="247" fontId="36" fillId="0" borderId="0" xfId="1" applyNumberFormat="1" applyFont="1" applyFill="1" applyBorder="1" applyAlignment="1">
      <alignment horizontal="center" vertical="center"/>
    </xf>
    <xf numFmtId="247" fontId="36" fillId="0" borderId="18" xfId="1" applyNumberFormat="1" applyFont="1" applyFill="1" applyBorder="1" applyAlignment="1">
      <alignment horizontal="center" vertical="center"/>
    </xf>
    <xf numFmtId="176" fontId="30" fillId="0" borderId="0" xfId="1" applyNumberFormat="1" applyFont="1" applyFill="1" applyAlignment="1">
      <alignment horizontal="center" vertical="center"/>
    </xf>
    <xf numFmtId="246" fontId="30" fillId="0" borderId="5" xfId="1" applyNumberFormat="1" applyFont="1" applyFill="1" applyBorder="1" applyAlignment="1">
      <alignment horizontal="center" vertical="center"/>
    </xf>
    <xf numFmtId="247" fontId="36" fillId="0" borderId="6" xfId="1" applyNumberFormat="1" applyFont="1" applyFill="1" applyBorder="1" applyAlignment="1">
      <alignment horizontal="center" vertical="center"/>
    </xf>
    <xf numFmtId="174" fontId="30" fillId="0" borderId="0" xfId="1" applyNumberFormat="1" applyFont="1" applyFill="1" applyAlignment="1">
      <alignment horizontal="center" vertical="center"/>
    </xf>
    <xf numFmtId="0" fontId="1" fillId="0" borderId="0" xfId="1" applyNumberFormat="1" applyFont="1" applyFill="1" applyAlignment="1">
      <alignment horizontal="center" vertical="center"/>
    </xf>
    <xf numFmtId="0" fontId="30" fillId="0" borderId="15" xfId="1" applyFont="1" applyFill="1" applyBorder="1" applyAlignment="1">
      <alignment horizontal="centerContinuous" vertical="center"/>
    </xf>
    <xf numFmtId="218" fontId="30" fillId="0" borderId="5" xfId="1" applyNumberFormat="1" applyFont="1" applyFill="1" applyBorder="1" applyAlignment="1">
      <alignment horizontal="center" vertical="center"/>
    </xf>
    <xf numFmtId="248" fontId="30" fillId="0" borderId="0" xfId="1" applyNumberFormat="1" applyFont="1" applyFill="1" applyBorder="1" applyAlignment="1">
      <alignment horizontal="right" vertical="center"/>
    </xf>
    <xf numFmtId="246" fontId="30" fillId="0" borderId="0" xfId="1" applyNumberFormat="1" applyFont="1" applyFill="1" applyBorder="1" applyAlignment="1">
      <alignment horizontal="center" vertical="center"/>
    </xf>
    <xf numFmtId="0" fontId="30" fillId="0" borderId="6" xfId="1" applyFont="1" applyFill="1" applyBorder="1" applyAlignment="1">
      <alignment horizontal="center" vertical="center"/>
    </xf>
    <xf numFmtId="0" fontId="36" fillId="0" borderId="24" xfId="1" applyFont="1" applyFill="1" applyBorder="1" applyAlignment="1">
      <alignment vertical="center"/>
    </xf>
    <xf numFmtId="0" fontId="30" fillId="0" borderId="24" xfId="1" applyFont="1" applyFill="1" applyBorder="1" applyAlignment="1">
      <alignment horizontal="right" vertical="center"/>
    </xf>
    <xf numFmtId="0" fontId="30" fillId="0" borderId="23" xfId="1" applyFont="1" applyFill="1" applyBorder="1" applyAlignment="1">
      <alignment vertical="center"/>
    </xf>
    <xf numFmtId="247" fontId="36" fillId="0" borderId="24" xfId="1" applyNumberFormat="1" applyFont="1" applyFill="1" applyBorder="1" applyAlignment="1">
      <alignment horizontal="center" vertical="center"/>
    </xf>
    <xf numFmtId="247" fontId="36" fillId="0" borderId="23" xfId="1" applyNumberFormat="1" applyFont="1" applyFill="1" applyBorder="1" applyAlignment="1">
      <alignment horizontal="center" vertical="center"/>
    </xf>
    <xf numFmtId="247" fontId="36" fillId="0" borderId="25" xfId="1" applyNumberFormat="1" applyFont="1" applyFill="1" applyBorder="1" applyAlignment="1">
      <alignment horizontal="center" vertical="center"/>
    </xf>
    <xf numFmtId="0" fontId="30" fillId="0" borderId="0" xfId="1" applyFont="1" applyFill="1" applyAlignment="1">
      <alignment horizontal="right" vertical="center"/>
    </xf>
    <xf numFmtId="0" fontId="49" fillId="0" borderId="0" xfId="1" applyFont="1" applyFill="1"/>
    <xf numFmtId="0" fontId="34" fillId="0" borderId="0" xfId="1" applyFont="1" applyFill="1" applyBorder="1" applyAlignment="1">
      <alignment horizontal="left"/>
    </xf>
    <xf numFmtId="249" fontId="30" fillId="0" borderId="5" xfId="1" applyNumberFormat="1" applyFont="1" applyFill="1" applyBorder="1" applyAlignment="1">
      <alignment horizontal="center" vertical="center"/>
    </xf>
    <xf numFmtId="0" fontId="34" fillId="0" borderId="0" xfId="1" applyFont="1" applyFill="1" applyBorder="1" applyAlignment="1">
      <alignment horizontal="center"/>
    </xf>
    <xf numFmtId="0" fontId="34" fillId="0" borderId="16" xfId="1" applyFont="1" applyFill="1" applyBorder="1" applyAlignment="1">
      <alignment horizontal="center"/>
    </xf>
    <xf numFmtId="247" fontId="36" fillId="0" borderId="16" xfId="1" applyNumberFormat="1" applyFont="1" applyFill="1" applyBorder="1" applyAlignment="1">
      <alignment horizontal="center" vertical="center"/>
    </xf>
    <xf numFmtId="246" fontId="1" fillId="0" borderId="0" xfId="1" applyNumberFormat="1" applyFont="1" applyFill="1" applyBorder="1"/>
    <xf numFmtId="247" fontId="36" fillId="0" borderId="42" xfId="1" applyNumberFormat="1" applyFont="1" applyFill="1" applyBorder="1" applyAlignment="1">
      <alignment horizontal="center" vertical="center"/>
    </xf>
    <xf numFmtId="247" fontId="36" fillId="0" borderId="45" xfId="1" applyNumberFormat="1" applyFont="1" applyFill="1" applyBorder="1" applyAlignment="1">
      <alignment horizontal="center" vertical="center"/>
    </xf>
    <xf numFmtId="0" fontId="80" fillId="0" borderId="0" xfId="1" applyFont="1" applyFill="1" applyBorder="1"/>
    <xf numFmtId="166" fontId="80" fillId="0" borderId="0" xfId="1" applyNumberFormat="1" applyFont="1" applyFill="1" applyBorder="1"/>
    <xf numFmtId="0" fontId="62" fillId="0" borderId="0" xfId="1" applyFont="1" applyFill="1"/>
    <xf numFmtId="246" fontId="62" fillId="0" borderId="0" xfId="1" applyNumberFormat="1" applyFont="1" applyFill="1"/>
    <xf numFmtId="250" fontId="62" fillId="0" borderId="0" xfId="23" applyNumberFormat="1" applyFont="1" applyFill="1"/>
    <xf numFmtId="248" fontId="30" fillId="0" borderId="0" xfId="1" applyNumberFormat="1" applyFont="1" applyFill="1" applyAlignment="1">
      <alignment horizontal="right" vertical="center"/>
    </xf>
    <xf numFmtId="0" fontId="30" fillId="0" borderId="0" xfId="1" applyNumberFormat="1" applyFont="1" applyFill="1" applyAlignment="1">
      <alignment horizontal="right" vertical="center"/>
    </xf>
    <xf numFmtId="3" fontId="30" fillId="0" borderId="0" xfId="1" applyNumberFormat="1" applyFont="1" applyFill="1" applyAlignment="1">
      <alignment horizontal="right" vertical="center"/>
    </xf>
    <xf numFmtId="248" fontId="37" fillId="0" borderId="0" xfId="1" applyNumberFormat="1" applyFont="1" applyFill="1" applyAlignment="1">
      <alignment horizontal="right" vertical="center"/>
    </xf>
    <xf numFmtId="3" fontId="37" fillId="0" borderId="0" xfId="1" applyNumberFormat="1" applyFont="1" applyFill="1" applyAlignment="1">
      <alignment horizontal="right" vertical="center"/>
    </xf>
    <xf numFmtId="249" fontId="30" fillId="0" borderId="0" xfId="1" applyNumberFormat="1" applyFont="1" applyAlignment="1">
      <alignment horizontal="center" vertical="center"/>
    </xf>
    <xf numFmtId="1" fontId="30" fillId="0" borderId="0" xfId="1" applyNumberFormat="1" applyFont="1" applyFill="1" applyBorder="1" applyAlignment="1">
      <alignment vertical="center"/>
    </xf>
    <xf numFmtId="0" fontId="34" fillId="0" borderId="0" xfId="1" applyFont="1" applyFill="1" applyAlignment="1">
      <alignment horizontal="centerContinuous" vertical="center"/>
    </xf>
    <xf numFmtId="166" fontId="26" fillId="0" borderId="0" xfId="1" applyNumberFormat="1" applyFont="1" applyFill="1"/>
    <xf numFmtId="251" fontId="1" fillId="0" borderId="0" xfId="1" applyNumberFormat="1" applyFont="1" applyFill="1"/>
    <xf numFmtId="0" fontId="37" fillId="0" borderId="0" xfId="1" applyFont="1" applyFill="1" applyAlignment="1">
      <alignment vertical="center"/>
    </xf>
    <xf numFmtId="248" fontId="30" fillId="0" borderId="16" xfId="1" applyNumberFormat="1" applyFont="1" applyFill="1" applyBorder="1" applyAlignment="1">
      <alignment horizontal="center" vertical="center"/>
    </xf>
    <xf numFmtId="247" fontId="36" fillId="0" borderId="5" xfId="1" applyNumberFormat="1" applyFont="1" applyFill="1" applyBorder="1" applyAlignment="1">
      <alignment horizontal="center" vertical="center"/>
    </xf>
    <xf numFmtId="0" fontId="30" fillId="0" borderId="0" xfId="1" applyNumberFormat="1" applyFont="1" applyFill="1"/>
    <xf numFmtId="248" fontId="30" fillId="0" borderId="18" xfId="1" applyNumberFormat="1" applyFont="1" applyFill="1" applyBorder="1" applyAlignment="1">
      <alignment horizontal="center" vertical="center"/>
    </xf>
    <xf numFmtId="248" fontId="30" fillId="0" borderId="5" xfId="1" applyNumberFormat="1" applyFont="1" applyFill="1" applyBorder="1" applyAlignment="1">
      <alignment horizontal="center" vertical="center"/>
    </xf>
    <xf numFmtId="0" fontId="35" fillId="0" borderId="0" xfId="1" applyFont="1" applyBorder="1" applyAlignment="1">
      <alignment horizontal="center"/>
    </xf>
    <xf numFmtId="0" fontId="1" fillId="0" borderId="16" xfId="1" applyFont="1" applyFill="1" applyBorder="1" applyAlignment="1">
      <alignment horizontal="centerContinuous" vertical="center"/>
    </xf>
    <xf numFmtId="0" fontId="34" fillId="0" borderId="0" xfId="1" applyFont="1" applyFill="1" applyAlignment="1">
      <alignment vertical="center"/>
    </xf>
    <xf numFmtId="0" fontId="129" fillId="0" borderId="0" xfId="1" applyFont="1" applyBorder="1" applyAlignment="1">
      <alignment horizontal="center"/>
    </xf>
    <xf numFmtId="0" fontId="35" fillId="0" borderId="0" xfId="1" applyFont="1" applyBorder="1"/>
    <xf numFmtId="0" fontId="29" fillId="0" borderId="0" xfId="17" applyNumberFormat="1" applyFont="1" applyFill="1"/>
    <xf numFmtId="0" fontId="130" fillId="0" borderId="0" xfId="17" applyNumberFormat="1" applyFont="1" applyFill="1" applyAlignment="1">
      <alignment horizontal="right"/>
    </xf>
    <xf numFmtId="14" fontId="130" fillId="0" borderId="0" xfId="17" applyNumberFormat="1" applyFont="1" applyFill="1" applyAlignment="1">
      <alignment horizontal="left"/>
    </xf>
    <xf numFmtId="170" fontId="131" fillId="0" borderId="0" xfId="17" applyFont="1" applyFill="1"/>
    <xf numFmtId="170" fontId="131" fillId="0" borderId="0" xfId="17" applyFont="1" applyFill="1" applyBorder="1"/>
    <xf numFmtId="0" fontId="132" fillId="0" borderId="0" xfId="17" applyNumberFormat="1" applyFont="1" applyFill="1"/>
    <xf numFmtId="0" fontId="133" fillId="0" borderId="0" xfId="17" applyNumberFormat="1" applyFont="1" applyFill="1" applyAlignment="1">
      <alignment vertical="center"/>
    </xf>
    <xf numFmtId="0" fontId="29" fillId="0" borderId="0" xfId="17" applyNumberFormat="1" applyFont="1" applyFill="1" applyBorder="1"/>
    <xf numFmtId="0" fontId="29" fillId="0" borderId="0" xfId="17" applyNumberFormat="1" applyFont="1" applyFill="1" applyBorder="1" applyAlignment="1">
      <alignment horizontal="center"/>
    </xf>
    <xf numFmtId="0" fontId="29" fillId="0" borderId="0" xfId="17" applyNumberFormat="1" applyFont="1" applyBorder="1"/>
    <xf numFmtId="0" fontId="29" fillId="0" borderId="0" xfId="17" applyNumberFormat="1" applyFont="1" applyBorder="1" applyAlignment="1">
      <alignment horizontal="center"/>
    </xf>
    <xf numFmtId="0" fontId="132" fillId="0" borderId="0" xfId="17" applyNumberFormat="1" applyFont="1" applyBorder="1" applyAlignment="1">
      <alignment horizontal="center"/>
    </xf>
    <xf numFmtId="0" fontId="132" fillId="0" borderId="0" xfId="17" applyNumberFormat="1" applyFont="1" applyFill="1" applyAlignment="1">
      <alignment horizontal="centerContinuous"/>
    </xf>
    <xf numFmtId="170" fontId="135" fillId="0" borderId="0" xfId="17" applyFont="1" applyFill="1"/>
    <xf numFmtId="0" fontId="132" fillId="0" borderId="0" xfId="17" applyNumberFormat="1" applyFont="1" applyFill="1" applyBorder="1" applyAlignment="1">
      <alignment horizontal="center" vertical="center"/>
    </xf>
    <xf numFmtId="252" fontId="132" fillId="0" borderId="0" xfId="17" applyNumberFormat="1" applyFont="1" applyFill="1" applyBorder="1" applyAlignment="1">
      <alignment horizontal="center" vertical="center"/>
    </xf>
    <xf numFmtId="0" fontId="132" fillId="0" borderId="0" xfId="17" applyNumberFormat="1" applyFont="1" applyBorder="1" applyAlignment="1">
      <alignment horizontal="center" vertical="center"/>
    </xf>
    <xf numFmtId="170" fontId="131" fillId="0" borderId="0" xfId="17" applyFont="1" applyFill="1" applyAlignment="1">
      <alignment vertical="center"/>
    </xf>
    <xf numFmtId="170" fontId="131" fillId="0" borderId="0" xfId="17" applyFont="1" applyFill="1" applyBorder="1" applyAlignment="1">
      <alignment vertical="center"/>
    </xf>
    <xf numFmtId="0" fontId="29" fillId="0" borderId="24" xfId="17" applyNumberFormat="1" applyFont="1" applyFill="1" applyBorder="1"/>
    <xf numFmtId="1" fontId="29" fillId="0" borderId="24" xfId="17" applyNumberFormat="1" applyFont="1" applyFill="1" applyBorder="1" applyAlignment="1"/>
    <xf numFmtId="1" fontId="29" fillId="0" borderId="0" xfId="17" applyNumberFormat="1" applyFont="1" applyFill="1" applyAlignment="1">
      <alignment horizontal="center"/>
    </xf>
    <xf numFmtId="1" fontId="132" fillId="0" borderId="0" xfId="17" applyNumberFormat="1" applyFont="1" applyFill="1" applyAlignment="1">
      <alignment horizontal="centerContinuous" vertical="center"/>
    </xf>
    <xf numFmtId="0" fontId="35" fillId="0" borderId="0" xfId="17" applyNumberFormat="1" applyFont="1" applyFill="1" applyBorder="1" applyAlignment="1">
      <alignment horizontal="center"/>
    </xf>
    <xf numFmtId="0" fontId="29" fillId="0" borderId="0" xfId="17" applyNumberFormat="1" applyFont="1" applyFill="1" applyAlignment="1">
      <alignment horizontal="left"/>
    </xf>
    <xf numFmtId="253" fontId="29" fillId="0" borderId="0" xfId="17" applyNumberFormat="1" applyFont="1" applyFill="1" applyAlignment="1">
      <alignment horizontal="center"/>
    </xf>
    <xf numFmtId="253" fontId="27" fillId="0" borderId="0" xfId="17" applyNumberFormat="1" applyFont="1" applyFill="1" applyBorder="1" applyAlignment="1">
      <alignment horizontal="center"/>
    </xf>
    <xf numFmtId="0" fontId="132" fillId="0" borderId="0" xfId="17" applyNumberFormat="1" applyFont="1" applyFill="1" applyAlignment="1">
      <alignment horizontal="left"/>
    </xf>
    <xf numFmtId="253" fontId="132" fillId="0" borderId="0" xfId="17" applyNumberFormat="1" applyFont="1" applyFill="1" applyAlignment="1">
      <alignment horizontal="center"/>
    </xf>
    <xf numFmtId="0" fontId="136" fillId="0" borderId="0" xfId="17" applyNumberFormat="1" applyFont="1" applyFill="1"/>
    <xf numFmtId="254" fontId="136" fillId="0" borderId="0" xfId="17" applyNumberFormat="1" applyFont="1" applyFill="1" applyAlignment="1">
      <alignment horizontal="center"/>
    </xf>
    <xf numFmtId="170" fontId="131" fillId="0" borderId="0" xfId="17" applyFont="1" applyFill="1" applyAlignment="1"/>
    <xf numFmtId="170" fontId="131" fillId="0" borderId="0" xfId="17" applyFont="1" applyFill="1" applyBorder="1" applyAlignment="1"/>
    <xf numFmtId="0" fontId="137" fillId="0" borderId="0" xfId="17" applyNumberFormat="1" applyFont="1" applyBorder="1"/>
    <xf numFmtId="0" fontId="138" fillId="0" borderId="0" xfId="17" applyNumberFormat="1" applyFont="1" applyBorder="1"/>
    <xf numFmtId="0" fontId="138" fillId="0" borderId="0" xfId="17" applyNumberFormat="1" applyFont="1" applyFill="1" applyBorder="1"/>
    <xf numFmtId="0" fontId="138" fillId="0" borderId="0" xfId="17" applyNumberFormat="1" applyFont="1"/>
    <xf numFmtId="253" fontId="139" fillId="0" borderId="0" xfId="17" applyNumberFormat="1" applyFont="1" applyFill="1" applyAlignment="1">
      <alignment horizontal="center"/>
    </xf>
    <xf numFmtId="0" fontId="138" fillId="0" borderId="0" xfId="17" applyNumberFormat="1" applyFont="1" applyFill="1"/>
    <xf numFmtId="0" fontId="137" fillId="0" borderId="0" xfId="17" applyNumberFormat="1" applyFont="1"/>
    <xf numFmtId="253" fontId="140" fillId="0" borderId="0" xfId="17" applyNumberFormat="1" applyFont="1" applyFill="1" applyAlignment="1">
      <alignment horizontal="right"/>
    </xf>
    <xf numFmtId="170" fontId="137" fillId="0" borderId="0" xfId="17" applyFont="1" applyFill="1" applyAlignment="1"/>
    <xf numFmtId="0" fontId="137" fillId="0" borderId="0" xfId="17" applyNumberFormat="1" applyFont="1" applyFill="1" applyAlignment="1">
      <alignment horizontal="right"/>
    </xf>
    <xf numFmtId="170" fontId="131" fillId="0" borderId="0" xfId="17" applyFont="1" applyFill="1" applyBorder="1" applyAlignment="1" applyProtection="1">
      <alignment horizontal="fill"/>
    </xf>
    <xf numFmtId="255" fontId="131" fillId="0" borderId="0" xfId="17" applyNumberFormat="1" applyFont="1" applyFill="1" applyBorder="1" applyAlignment="1" applyProtection="1">
      <alignment horizontal="right" vertical="center"/>
    </xf>
    <xf numFmtId="0" fontId="139" fillId="0" borderId="0" xfId="17" applyNumberFormat="1" applyFont="1" applyFill="1" applyAlignment="1">
      <alignment horizontal="left"/>
    </xf>
    <xf numFmtId="170" fontId="142" fillId="0" borderId="0" xfId="17" applyFont="1" applyFill="1" applyBorder="1" applyAlignment="1" applyProtection="1">
      <alignment horizontal="center" vertical="center"/>
    </xf>
    <xf numFmtId="255" fontId="131" fillId="0" borderId="0" xfId="17" applyNumberFormat="1" applyFont="1" applyFill="1" applyBorder="1" applyAlignment="1">
      <alignment horizontal="center" vertical="center"/>
    </xf>
    <xf numFmtId="170" fontId="131" fillId="0" borderId="0" xfId="17" applyFont="1" applyFill="1" applyBorder="1" applyAlignment="1" applyProtection="1">
      <alignment horizontal="center" vertical="center"/>
    </xf>
    <xf numFmtId="170" fontId="142" fillId="0" borderId="0" xfId="17" applyFont="1" applyFill="1" applyBorder="1" applyAlignment="1">
      <alignment horizontal="center" vertical="center"/>
    </xf>
    <xf numFmtId="170" fontId="131" fillId="0" borderId="0" xfId="17" applyFont="1" applyFill="1" applyBorder="1" applyAlignment="1">
      <alignment horizontal="center" vertical="center"/>
    </xf>
    <xf numFmtId="170" fontId="131" fillId="0" borderId="0" xfId="17" applyFont="1" applyFill="1" applyBorder="1" applyAlignment="1" applyProtection="1">
      <alignment horizontal="left" vertical="center"/>
    </xf>
    <xf numFmtId="255" fontId="142" fillId="0" borderId="0" xfId="17" applyNumberFormat="1" applyFont="1" applyFill="1" applyBorder="1" applyAlignment="1" applyProtection="1">
      <alignment horizontal="right" vertical="center"/>
    </xf>
    <xf numFmtId="255" fontId="142" fillId="0" borderId="0" xfId="17" quotePrefix="1" applyNumberFormat="1" applyFont="1" applyFill="1" applyBorder="1" applyAlignment="1" applyProtection="1">
      <alignment horizontal="right" vertical="center"/>
    </xf>
    <xf numFmtId="255" fontId="142" fillId="0" borderId="0" xfId="17" applyNumberFormat="1" applyFont="1" applyFill="1" applyBorder="1" applyAlignment="1" applyProtection="1">
      <alignment horizontal="center" vertical="center"/>
    </xf>
    <xf numFmtId="170" fontId="142" fillId="0" borderId="0" xfId="17" applyFont="1" applyFill="1" applyBorder="1" applyAlignment="1" applyProtection="1">
      <alignment horizontal="right" vertical="center"/>
    </xf>
    <xf numFmtId="170" fontId="131" fillId="0" borderId="0" xfId="17" applyFont="1" applyFill="1" applyBorder="1" applyAlignment="1">
      <alignment horizontal="right" vertical="center"/>
    </xf>
    <xf numFmtId="255" fontId="142" fillId="0" borderId="0" xfId="17" applyNumberFormat="1" applyFont="1" applyFill="1" applyBorder="1" applyAlignment="1">
      <alignment horizontal="right" vertical="center"/>
    </xf>
    <xf numFmtId="170" fontId="131" fillId="0" borderId="0" xfId="17" applyFont="1" applyFill="1" applyBorder="1" applyAlignment="1">
      <alignment horizontal="right"/>
    </xf>
    <xf numFmtId="0" fontId="29" fillId="0" borderId="0" xfId="10" applyFont="1" applyFill="1"/>
    <xf numFmtId="0" fontId="29" fillId="0" borderId="0" xfId="10" applyFont="1" applyFill="1" applyBorder="1"/>
    <xf numFmtId="0" fontId="29" fillId="0" borderId="0" xfId="10" applyFont="1" applyFill="1" applyBorder="1" applyAlignment="1">
      <alignment horizontal="center"/>
    </xf>
    <xf numFmtId="0" fontId="132" fillId="0" borderId="0" xfId="10" applyFont="1" applyFill="1"/>
    <xf numFmtId="254" fontId="143" fillId="0" borderId="0" xfId="10" applyNumberFormat="1" applyFont="1" applyFill="1" applyAlignment="1">
      <alignment horizontal="center"/>
    </xf>
    <xf numFmtId="0" fontId="143" fillId="0" borderId="0" xfId="10" applyFont="1" applyFill="1"/>
    <xf numFmtId="256" fontId="27" fillId="0" borderId="0" xfId="10" applyNumberFormat="1" applyFont="1" applyFill="1"/>
    <xf numFmtId="0" fontId="138" fillId="0" borderId="0" xfId="10" applyFont="1" applyFill="1"/>
    <xf numFmtId="0" fontId="138" fillId="0" borderId="0" xfId="10" applyFont="1" applyFill="1" applyAlignment="1">
      <alignment horizontal="right"/>
    </xf>
    <xf numFmtId="0" fontId="27" fillId="0" borderId="0" xfId="10" applyFont="1" applyFill="1"/>
    <xf numFmtId="254" fontId="143" fillId="0" borderId="0" xfId="10" applyNumberFormat="1" applyFont="1" applyFill="1" applyBorder="1" applyAlignment="1">
      <alignment horizontal="center"/>
    </xf>
    <xf numFmtId="0" fontId="143" fillId="0" borderId="0" xfId="10" applyFont="1" applyFill="1" applyBorder="1"/>
    <xf numFmtId="253" fontId="29" fillId="0" borderId="0" xfId="10" applyNumberFormat="1" applyFont="1" applyFill="1" applyBorder="1" applyAlignment="1">
      <alignment horizontal="center"/>
    </xf>
    <xf numFmtId="0" fontId="29" fillId="0" borderId="0" xfId="10" applyFont="1" applyFill="1" applyBorder="1" applyAlignment="1">
      <alignment horizontal="left"/>
    </xf>
    <xf numFmtId="253" fontId="132" fillId="0" borderId="0" xfId="10" applyNumberFormat="1" applyFont="1" applyFill="1" applyBorder="1" applyAlignment="1">
      <alignment horizontal="center"/>
    </xf>
    <xf numFmtId="0" fontId="132" fillId="0" borderId="0" xfId="10" applyFont="1" applyFill="1" applyBorder="1" applyAlignment="1">
      <alignment horizontal="left"/>
    </xf>
    <xf numFmtId="253" fontId="27" fillId="0" borderId="0" xfId="10" applyNumberFormat="1" applyFont="1" applyFill="1" applyBorder="1" applyAlignment="1">
      <alignment horizontal="center"/>
    </xf>
    <xf numFmtId="256" fontId="29" fillId="0" borderId="0" xfId="10" applyNumberFormat="1" applyFont="1" applyFill="1"/>
    <xf numFmtId="256" fontId="29" fillId="0" borderId="0" xfId="10" applyNumberFormat="1" applyFont="1" applyFill="1" applyBorder="1"/>
    <xf numFmtId="0" fontId="35" fillId="0" borderId="0" xfId="10" applyFont="1" applyFill="1" applyBorder="1" applyAlignment="1">
      <alignment horizontal="center"/>
    </xf>
    <xf numFmtId="256" fontId="132" fillId="0" borderId="0" xfId="10" applyNumberFormat="1" applyFont="1" applyFill="1" applyBorder="1"/>
    <xf numFmtId="256" fontId="132" fillId="0" borderId="0" xfId="10" applyNumberFormat="1" applyFont="1" applyFill="1"/>
    <xf numFmtId="1" fontId="132" fillId="0" borderId="0" xfId="10" applyNumberFormat="1" applyFont="1" applyFill="1" applyBorder="1" applyAlignment="1">
      <alignment horizontal="centerContinuous" vertical="center"/>
    </xf>
    <xf numFmtId="256" fontId="143" fillId="0" borderId="0" xfId="10" applyNumberFormat="1" applyFont="1" applyFill="1" applyBorder="1"/>
    <xf numFmtId="0" fontId="132" fillId="0" borderId="0" xfId="10" applyFont="1" applyFill="1" applyBorder="1"/>
    <xf numFmtId="14" fontId="29" fillId="0" borderId="0" xfId="10" applyNumberFormat="1" applyFont="1" applyFill="1"/>
    <xf numFmtId="0" fontId="132" fillId="0" borderId="0" xfId="10" applyFont="1" applyFill="1" applyBorder="1" applyAlignment="1">
      <alignment vertical="top"/>
    </xf>
    <xf numFmtId="256" fontId="29" fillId="0" borderId="0" xfId="10" applyNumberFormat="1" applyFont="1" applyFill="1" applyBorder="1" applyAlignment="1">
      <alignment horizontal="center"/>
    </xf>
    <xf numFmtId="0" fontId="18" fillId="0" borderId="0" xfId="10" applyNumberFormat="1" applyFont="1" applyFill="1" applyBorder="1" applyAlignment="1">
      <alignment horizontal="center" vertical="center"/>
    </xf>
    <xf numFmtId="3" fontId="18" fillId="0" borderId="0" xfId="10" applyNumberFormat="1" applyFill="1" applyBorder="1" applyAlignment="1">
      <alignment horizontal="center" vertical="center"/>
    </xf>
    <xf numFmtId="257" fontId="132" fillId="0" borderId="0" xfId="10" applyNumberFormat="1" applyFont="1" applyFill="1" applyBorder="1" applyAlignment="1"/>
    <xf numFmtId="0" fontId="29" fillId="0" borderId="0" xfId="10" applyFont="1" applyFill="1" applyBorder="1" applyAlignment="1"/>
    <xf numFmtId="256" fontId="29" fillId="0" borderId="0" xfId="10" applyNumberFormat="1" applyFont="1" applyFill="1" applyBorder="1" applyAlignment="1"/>
    <xf numFmtId="0" fontId="29" fillId="0" borderId="0" xfId="10" applyNumberFormat="1" applyFont="1" applyFill="1" applyBorder="1" applyAlignment="1">
      <alignment horizontal="center" vertical="center"/>
    </xf>
    <xf numFmtId="3" fontId="132" fillId="0" borderId="0" xfId="10" applyNumberFormat="1" applyFont="1" applyFill="1" applyBorder="1" applyAlignment="1">
      <alignment horizontal="center" vertical="center"/>
    </xf>
    <xf numFmtId="0" fontId="29" fillId="0" borderId="0" xfId="10" applyNumberFormat="1" applyFont="1" applyFill="1" applyBorder="1" applyAlignment="1">
      <alignment horizontal="center"/>
    </xf>
    <xf numFmtId="257" fontId="132" fillId="0" borderId="0" xfId="10" applyNumberFormat="1" applyFont="1" applyFill="1" applyBorder="1"/>
    <xf numFmtId="0" fontId="132" fillId="0" borderId="0" xfId="10" applyFont="1" applyFill="1" applyBorder="1" applyAlignment="1">
      <alignment horizontal="center"/>
    </xf>
    <xf numFmtId="0" fontId="29" fillId="0" borderId="24" xfId="10" applyFont="1" applyFill="1" applyBorder="1"/>
    <xf numFmtId="0" fontId="132" fillId="0" borderId="0" xfId="10" applyFont="1" applyFill="1" applyAlignment="1">
      <alignment horizontal="center"/>
    </xf>
    <xf numFmtId="0" fontId="28" fillId="0" borderId="0" xfId="10" applyFont="1" applyFill="1" applyBorder="1"/>
    <xf numFmtId="0" fontId="132" fillId="0" borderId="0" xfId="10" applyFont="1" applyBorder="1" applyAlignment="1">
      <alignment horizontal="center" vertical="center"/>
    </xf>
    <xf numFmtId="252" fontId="132" fillId="0" borderId="0" xfId="10" applyNumberFormat="1" applyFont="1" applyFill="1" applyBorder="1" applyAlignment="1">
      <alignment horizontal="center" vertical="center"/>
    </xf>
    <xf numFmtId="0" fontId="132" fillId="0" borderId="0" xfId="10" applyFont="1" applyFill="1" applyBorder="1" applyAlignment="1">
      <alignment horizontal="center" vertical="center"/>
    </xf>
    <xf numFmtId="253" fontId="29" fillId="0" borderId="0" xfId="10" applyNumberFormat="1" applyFont="1" applyFill="1" applyAlignment="1">
      <alignment horizontal="center"/>
    </xf>
    <xf numFmtId="0" fontId="29" fillId="0" borderId="0" xfId="10" applyFont="1" applyFill="1" applyAlignment="1">
      <alignment horizontal="left"/>
    </xf>
    <xf numFmtId="0" fontId="132" fillId="0" borderId="0" xfId="10" applyNumberFormat="1" applyFont="1" applyFill="1" applyAlignment="1"/>
    <xf numFmtId="0" fontId="29" fillId="0" borderId="0" xfId="10" applyNumberFormat="1" applyFont="1" applyFill="1" applyAlignment="1"/>
    <xf numFmtId="0" fontId="29" fillId="0" borderId="0" xfId="10" applyFont="1" applyFill="1" applyAlignment="1">
      <alignment horizontal="center"/>
    </xf>
    <xf numFmtId="0" fontId="138" fillId="0" borderId="0" xfId="10" applyNumberFormat="1" applyFont="1" applyAlignment="1">
      <alignment vertical="center"/>
    </xf>
    <xf numFmtId="0" fontId="138" fillId="0" borderId="0" xfId="10" applyNumberFormat="1" applyFont="1" applyBorder="1" applyAlignment="1">
      <alignment vertical="center"/>
    </xf>
    <xf numFmtId="0" fontId="132" fillId="0" borderId="0" xfId="10" applyFont="1" applyBorder="1" applyAlignment="1">
      <alignment horizontal="center"/>
    </xf>
    <xf numFmtId="0" fontId="29" fillId="0" borderId="0" xfId="10" applyFont="1" applyBorder="1"/>
    <xf numFmtId="0" fontId="29" fillId="0" borderId="0" xfId="10" applyFont="1" applyBorder="1" applyAlignment="1">
      <alignment horizontal="center"/>
    </xf>
    <xf numFmtId="258" fontId="29" fillId="0" borderId="0" xfId="10" applyNumberFormat="1" applyFont="1" applyFill="1"/>
    <xf numFmtId="0" fontId="29" fillId="0" borderId="0" xfId="10" applyFont="1"/>
    <xf numFmtId="14" fontId="29" fillId="0" borderId="0" xfId="10" applyNumberFormat="1" applyFont="1" applyFill="1" applyAlignment="1">
      <alignment horizontal="left"/>
    </xf>
    <xf numFmtId="0" fontId="29" fillId="0" borderId="0" xfId="10" applyFont="1" applyFill="1" applyAlignment="1">
      <alignment horizontal="right"/>
    </xf>
    <xf numFmtId="170" fontId="131" fillId="0" borderId="0" xfId="17" applyFont="1"/>
    <xf numFmtId="170" fontId="131" fillId="0" borderId="0" xfId="17" applyFont="1" applyBorder="1"/>
    <xf numFmtId="170" fontId="131" fillId="0" borderId="0" xfId="17" applyFont="1" applyAlignment="1"/>
    <xf numFmtId="170" fontId="131" fillId="0" borderId="0" xfId="17" applyFont="1" applyBorder="1" applyAlignment="1"/>
    <xf numFmtId="170" fontId="29" fillId="0" borderId="0" xfId="17" applyFont="1" applyFill="1" applyAlignment="1">
      <alignment horizontal="right"/>
    </xf>
    <xf numFmtId="170" fontId="72" fillId="0" borderId="0" xfId="17" applyFont="1" applyFill="1" applyAlignment="1">
      <alignment horizontal="centerContinuous" vertical="center"/>
    </xf>
    <xf numFmtId="170" fontId="18" fillId="0" borderId="0" xfId="17" applyFont="1" applyFill="1" applyBorder="1" applyAlignment="1" applyProtection="1">
      <alignment horizontal="left" vertical="center"/>
    </xf>
    <xf numFmtId="253" fontId="139" fillId="0" borderId="0" xfId="17" applyNumberFormat="1" applyFont="1" applyFill="1" applyBorder="1" applyAlignment="1">
      <alignment horizontal="center"/>
    </xf>
    <xf numFmtId="0" fontId="139" fillId="0" borderId="0" xfId="17" applyNumberFormat="1" applyFont="1" applyFill="1" applyBorder="1" applyAlignment="1">
      <alignment horizontal="left"/>
    </xf>
    <xf numFmtId="170" fontId="135" fillId="0" borderId="0" xfId="17" applyFont="1"/>
    <xf numFmtId="3" fontId="131" fillId="0" borderId="0" xfId="17" applyNumberFormat="1" applyFont="1" applyBorder="1" applyAlignment="1" applyProtection="1">
      <alignment horizontal="right"/>
    </xf>
    <xf numFmtId="170" fontId="131" fillId="0" borderId="0" xfId="17" applyFont="1" applyAlignment="1">
      <alignment vertical="center"/>
    </xf>
    <xf numFmtId="170" fontId="131" fillId="0" borderId="0" xfId="17" applyFont="1" applyBorder="1" applyAlignment="1">
      <alignment vertical="center"/>
    </xf>
    <xf numFmtId="0" fontId="29" fillId="0" borderId="0" xfId="17" applyNumberFormat="1" applyFont="1" applyFill="1" applyAlignment="1">
      <alignment horizontal="centerContinuous"/>
    </xf>
    <xf numFmtId="170" fontId="29" fillId="0" borderId="0" xfId="17" applyFont="1" applyFill="1"/>
    <xf numFmtId="0" fontId="135" fillId="0" borderId="0" xfId="17" applyNumberFormat="1" applyFont="1" applyFill="1" applyAlignment="1">
      <alignment horizontal="centerContinuous" vertical="center"/>
    </xf>
    <xf numFmtId="170" fontId="131" fillId="0" borderId="0" xfId="17" applyFont="1" applyAlignment="1">
      <alignment horizontal="center"/>
    </xf>
    <xf numFmtId="0" fontId="4" fillId="0" borderId="0" xfId="1" applyFont="1" applyAlignment="1">
      <alignment horizontal="centerContinuous" vertical="center"/>
    </xf>
    <xf numFmtId="0" fontId="6" fillId="0" borderId="0" xfId="1" applyFont="1" applyAlignment="1">
      <alignment vertical="center"/>
    </xf>
    <xf numFmtId="0" fontId="0" fillId="0" borderId="0" xfId="0" applyAlignment="1"/>
    <xf numFmtId="0" fontId="147" fillId="0" borderId="0" xfId="24"/>
    <xf numFmtId="0" fontId="147" fillId="11" borderId="0" xfId="24" applyFill="1" applyBorder="1" applyAlignment="1" applyProtection="1">
      <protection locked="0"/>
    </xf>
    <xf numFmtId="0" fontId="150" fillId="11" borderId="0" xfId="24" applyFont="1" applyFill="1" applyBorder="1" applyAlignment="1" applyProtection="1">
      <alignment horizontal="center" vertical="top"/>
      <protection locked="0"/>
    </xf>
    <xf numFmtId="0" fontId="150" fillId="11" borderId="0" xfId="24" applyFont="1" applyFill="1" applyBorder="1" applyAlignment="1" applyProtection="1">
      <alignment horizontal="left" vertical="top"/>
      <protection locked="0"/>
    </xf>
    <xf numFmtId="0" fontId="151" fillId="11" borderId="0" xfId="24" applyFont="1" applyFill="1" applyBorder="1" applyAlignment="1" applyProtection="1">
      <alignment horizontal="center" vertical="top"/>
      <protection locked="0"/>
    </xf>
    <xf numFmtId="223" fontId="153" fillId="11" borderId="0" xfId="24" applyNumberFormat="1" applyFont="1" applyFill="1" applyBorder="1" applyAlignment="1" applyProtection="1">
      <alignment horizontal="right" vertical="top"/>
      <protection locked="0"/>
    </xf>
    <xf numFmtId="249" fontId="153" fillId="11" borderId="0" xfId="24" applyNumberFormat="1" applyFont="1" applyFill="1" applyBorder="1" applyAlignment="1" applyProtection="1">
      <alignment horizontal="right" vertical="top"/>
      <protection locked="0"/>
    </xf>
    <xf numFmtId="259" fontId="153" fillId="11" borderId="0" xfId="24" applyNumberFormat="1" applyFont="1" applyFill="1" applyBorder="1" applyAlignment="1" applyProtection="1">
      <alignment horizontal="right" vertical="top"/>
      <protection locked="0"/>
    </xf>
    <xf numFmtId="0" fontId="147" fillId="12" borderId="0" xfId="24" applyFill="1" applyAlignment="1"/>
    <xf numFmtId="0" fontId="147" fillId="0" borderId="0" xfId="24" applyFill="1" applyBorder="1" applyAlignment="1" applyProtection="1">
      <protection locked="0"/>
    </xf>
    <xf numFmtId="0" fontId="150" fillId="0" borderId="0" xfId="24" applyFont="1" applyFill="1" applyBorder="1" applyAlignment="1" applyProtection="1">
      <alignment horizontal="center" vertical="top"/>
      <protection locked="0"/>
    </xf>
    <xf numFmtId="0" fontId="150" fillId="0" borderId="0" xfId="24" applyFont="1" applyFill="1" applyBorder="1" applyAlignment="1" applyProtection="1">
      <alignment horizontal="left" vertical="top"/>
      <protection locked="0"/>
    </xf>
    <xf numFmtId="0" fontId="151" fillId="0" borderId="0" xfId="24" applyFont="1" applyFill="1" applyBorder="1" applyAlignment="1" applyProtection="1">
      <alignment horizontal="center" vertical="top"/>
      <protection locked="0"/>
    </xf>
    <xf numFmtId="249" fontId="153" fillId="0" borderId="0" xfId="24" applyNumberFormat="1" applyFont="1" applyFill="1" applyBorder="1" applyAlignment="1" applyProtection="1">
      <alignment horizontal="right" vertical="top"/>
      <protection locked="0"/>
    </xf>
    <xf numFmtId="0" fontId="147" fillId="0" borderId="0" xfId="24" applyFill="1" applyBorder="1" applyAlignment="1"/>
    <xf numFmtId="0" fontId="150" fillId="0" borderId="0" xfId="24" applyFont="1" applyFill="1" applyBorder="1" applyAlignment="1">
      <alignment horizontal="center" vertical="top"/>
    </xf>
    <xf numFmtId="0" fontId="150" fillId="0" borderId="0" xfId="24" applyFont="1" applyFill="1" applyBorder="1" applyAlignment="1">
      <alignment horizontal="left" vertical="top"/>
    </xf>
    <xf numFmtId="0" fontId="151" fillId="0" borderId="0" xfId="24" applyFont="1" applyFill="1" applyBorder="1" applyAlignment="1">
      <alignment horizontal="center" vertical="top"/>
    </xf>
    <xf numFmtId="249" fontId="153" fillId="0" borderId="0" xfId="24" applyNumberFormat="1" applyFont="1" applyFill="1" applyBorder="1" applyAlignment="1">
      <alignment horizontal="right" vertical="top"/>
    </xf>
    <xf numFmtId="259" fontId="153" fillId="0" borderId="0" xfId="24" applyNumberFormat="1" applyFont="1" applyFill="1" applyBorder="1" applyAlignment="1">
      <alignment horizontal="right" vertical="top"/>
    </xf>
    <xf numFmtId="0" fontId="147" fillId="0" borderId="0" xfId="24" applyFont="1"/>
    <xf numFmtId="223" fontId="153" fillId="0" borderId="0" xfId="24" applyNumberFormat="1" applyFont="1" applyFill="1" applyBorder="1" applyAlignment="1">
      <alignment horizontal="right" vertical="top"/>
    </xf>
    <xf numFmtId="0" fontId="4" fillId="0" borderId="1" xfId="1" applyFont="1" applyBorder="1" applyAlignment="1">
      <alignment vertical="center" wrapText="1"/>
    </xf>
    <xf numFmtId="0" fontId="4" fillId="0" borderId="1" xfId="1" applyFont="1" applyBorder="1" applyAlignment="1">
      <alignment horizontal="center" vertical="center" wrapText="1"/>
    </xf>
    <xf numFmtId="180" fontId="4" fillId="0" borderId="0" xfId="1" applyNumberFormat="1" applyFont="1" applyBorder="1" applyAlignment="1">
      <alignment vertical="center"/>
    </xf>
    <xf numFmtId="0" fontId="4" fillId="0" borderId="5" xfId="1" applyFont="1" applyBorder="1" applyAlignment="1">
      <alignment horizontal="center" vertical="center"/>
    </xf>
    <xf numFmtId="260" fontId="4" fillId="0" borderId="5" xfId="1" applyNumberFormat="1" applyFont="1" applyBorder="1" applyAlignment="1">
      <alignment horizontal="right" vertical="center"/>
    </xf>
    <xf numFmtId="260" fontId="4" fillId="0" borderId="0" xfId="1" applyNumberFormat="1" applyFont="1" applyBorder="1" applyAlignment="1">
      <alignment horizontal="right" vertical="center"/>
    </xf>
    <xf numFmtId="261" fontId="6" fillId="0" borderId="0" xfId="1" applyNumberFormat="1" applyFont="1"/>
    <xf numFmtId="180" fontId="10" fillId="0" borderId="0" xfId="1" applyNumberFormat="1" applyFont="1" applyBorder="1" applyAlignment="1">
      <alignment vertical="center"/>
    </xf>
    <xf numFmtId="0" fontId="10" fillId="0" borderId="5" xfId="1" applyFont="1" applyBorder="1" applyAlignment="1">
      <alignment horizontal="center" vertical="center"/>
    </xf>
    <xf numFmtId="260" fontId="4" fillId="0" borderId="6" xfId="1" applyNumberFormat="1" applyFont="1" applyBorder="1" applyAlignment="1">
      <alignment horizontal="right" vertical="center"/>
    </xf>
    <xf numFmtId="261" fontId="4" fillId="0" borderId="5" xfId="1" applyNumberFormat="1" applyFont="1" applyBorder="1" applyAlignment="1">
      <alignment vertical="center"/>
    </xf>
    <xf numFmtId="261" fontId="4" fillId="0" borderId="0" xfId="1" applyNumberFormat="1" applyFont="1" applyBorder="1" applyAlignment="1">
      <alignment vertical="center"/>
    </xf>
    <xf numFmtId="261" fontId="4" fillId="0" borderId="5" xfId="1" applyNumberFormat="1" applyFont="1" applyBorder="1" applyAlignment="1">
      <alignment horizontal="right" vertical="center"/>
    </xf>
    <xf numFmtId="261" fontId="4" fillId="0" borderId="0" xfId="1" applyNumberFormat="1" applyFont="1" applyBorder="1" applyAlignment="1">
      <alignment horizontal="right" vertical="center"/>
    </xf>
    <xf numFmtId="261" fontId="4" fillId="0" borderId="0" xfId="1" applyNumberFormat="1" applyFont="1" applyFill="1" applyBorder="1" applyAlignment="1">
      <alignment horizontal="right" vertical="center"/>
    </xf>
    <xf numFmtId="260" fontId="4" fillId="0" borderId="5" xfId="1" applyNumberFormat="1" applyFont="1" applyFill="1" applyBorder="1" applyAlignment="1">
      <alignment horizontal="right" vertical="center"/>
    </xf>
    <xf numFmtId="260" fontId="4" fillId="0" borderId="0" xfId="1" applyNumberFormat="1" applyFont="1" applyFill="1" applyBorder="1" applyAlignment="1">
      <alignment horizontal="right" vertical="center"/>
    </xf>
    <xf numFmtId="262" fontId="4" fillId="0" borderId="5" xfId="1" applyNumberFormat="1" applyFont="1" applyBorder="1" applyAlignment="1">
      <alignment horizontal="right" vertical="center"/>
    </xf>
    <xf numFmtId="262" fontId="4" fillId="0" borderId="0" xfId="1" applyNumberFormat="1" applyFont="1" applyBorder="1" applyAlignment="1">
      <alignment horizontal="right" vertical="center"/>
    </xf>
    <xf numFmtId="262" fontId="4" fillId="0" borderId="6" xfId="1" applyNumberFormat="1" applyFont="1" applyBorder="1" applyAlignment="1">
      <alignment horizontal="right" vertical="center"/>
    </xf>
    <xf numFmtId="263" fontId="4" fillId="0" borderId="5" xfId="1" applyNumberFormat="1" applyFont="1" applyBorder="1" applyAlignment="1">
      <alignment horizontal="right" vertical="center"/>
    </xf>
    <xf numFmtId="263" fontId="4" fillId="0" borderId="0" xfId="1" applyNumberFormat="1" applyFont="1" applyBorder="1" applyAlignment="1">
      <alignment horizontal="right" vertical="center"/>
    </xf>
    <xf numFmtId="263" fontId="4" fillId="0" borderId="6" xfId="1" applyNumberFormat="1" applyFont="1" applyBorder="1" applyAlignment="1">
      <alignment horizontal="right" vertical="center"/>
    </xf>
    <xf numFmtId="0" fontId="5" fillId="0" borderId="0" xfId="1" applyFont="1" applyAlignment="1">
      <alignment vertical="center"/>
    </xf>
    <xf numFmtId="0" fontId="5" fillId="3" borderId="0" xfId="1" applyFont="1" applyFill="1" applyAlignment="1">
      <alignment horizontal="left" vertical="center"/>
    </xf>
    <xf numFmtId="0" fontId="6" fillId="0" borderId="0" xfId="1" applyFont="1" applyAlignment="1"/>
    <xf numFmtId="0" fontId="6" fillId="3" borderId="0" xfId="1" applyFont="1" applyFill="1" applyAlignment="1">
      <alignment horizontal="right" vertical="center"/>
    </xf>
    <xf numFmtId="264" fontId="6" fillId="0" borderId="0" xfId="1" applyNumberFormat="1" applyFont="1" applyFill="1" applyAlignment="1">
      <alignment vertical="center"/>
    </xf>
    <xf numFmtId="0" fontId="155" fillId="13" borderId="0" xfId="0" applyFont="1" applyFill="1"/>
    <xf numFmtId="0" fontId="115" fillId="0" borderId="0" xfId="0" applyFont="1"/>
    <xf numFmtId="0" fontId="116" fillId="0" borderId="0" xfId="2" applyFont="1" applyAlignment="1">
      <alignment horizontal="left" indent="2"/>
    </xf>
    <xf numFmtId="0" fontId="31" fillId="0" borderId="0" xfId="25" applyFont="1" applyAlignment="1">
      <alignment horizontal="centerContinuous"/>
    </xf>
    <xf numFmtId="0" fontId="116" fillId="2" borderId="0" xfId="2" applyFont="1" applyFill="1" applyAlignment="1">
      <alignment horizontal="left" indent="2"/>
    </xf>
    <xf numFmtId="0" fontId="115" fillId="2" borderId="0" xfId="0" applyFont="1" applyFill="1" applyAlignment="1">
      <alignment horizontal="left"/>
    </xf>
    <xf numFmtId="0" fontId="116" fillId="0" borderId="0" xfId="2" applyFont="1" applyFill="1" applyAlignment="1">
      <alignment horizontal="left" indent="2"/>
    </xf>
    <xf numFmtId="0" fontId="110" fillId="0" borderId="0" xfId="0" applyFont="1" applyFill="1" applyAlignment="1">
      <alignment horizontal="left" indent="2"/>
    </xf>
    <xf numFmtId="0" fontId="156" fillId="14" borderId="0" xfId="0" applyFont="1" applyFill="1"/>
    <xf numFmtId="49" fontId="158" fillId="0" borderId="0" xfId="0" applyNumberFormat="1" applyFont="1" applyFill="1" applyBorder="1" applyAlignment="1">
      <alignment horizontal="center" vertical="center" wrapText="1"/>
    </xf>
    <xf numFmtId="0" fontId="156" fillId="15" borderId="0" xfId="0" applyFont="1" applyFill="1"/>
    <xf numFmtId="0" fontId="110" fillId="0" borderId="0" xfId="0" applyFont="1" applyFill="1"/>
    <xf numFmtId="0" fontId="156" fillId="16" borderId="0" xfId="0" applyFont="1" applyFill="1"/>
    <xf numFmtId="0" fontId="159" fillId="0" borderId="0" xfId="0" applyFont="1"/>
    <xf numFmtId="0" fontId="156" fillId="17" borderId="0" xfId="0" applyFont="1" applyFill="1"/>
    <xf numFmtId="0" fontId="31" fillId="0" borderId="0" xfId="1" applyNumberFormat="1" applyFont="1" applyAlignment="1">
      <alignment horizontal="centerContinuous"/>
    </xf>
    <xf numFmtId="0" fontId="30" fillId="0" borderId="0" xfId="1" applyNumberFormat="1" applyFont="1" applyAlignment="1">
      <alignment horizontal="centerContinuous" vertical="center"/>
    </xf>
    <xf numFmtId="0" fontId="26" fillId="0" borderId="0" xfId="1" applyNumberFormat="1" applyFont="1" applyAlignment="1">
      <alignment horizontal="centerContinuous" vertical="center"/>
    </xf>
    <xf numFmtId="0" fontId="161" fillId="0" borderId="0" xfId="1" applyFont="1"/>
    <xf numFmtId="0" fontId="161" fillId="0" borderId="0" xfId="1" applyFont="1" applyAlignment="1"/>
    <xf numFmtId="0" fontId="26" fillId="0" borderId="0" xfId="1" applyFont="1" applyAlignment="1">
      <alignment horizontal="centerContinuous"/>
    </xf>
    <xf numFmtId="0" fontId="26" fillId="0" borderId="24" xfId="1" applyNumberFormat="1" applyFont="1" applyBorder="1" applyAlignment="1">
      <alignment horizontal="centerContinuous" vertical="center"/>
    </xf>
    <xf numFmtId="0" fontId="30" fillId="0" borderId="32" xfId="1" applyNumberFormat="1" applyFont="1" applyBorder="1" applyAlignment="1">
      <alignment horizontal="center" vertical="center" wrapText="1"/>
    </xf>
    <xf numFmtId="0" fontId="30" fillId="0" borderId="9" xfId="1" applyNumberFormat="1" applyFont="1" applyBorder="1" applyAlignment="1">
      <alignment horizontal="center" vertical="center"/>
    </xf>
    <xf numFmtId="0" fontId="30" fillId="0" borderId="116" xfId="1" applyNumberFormat="1" applyFont="1" applyBorder="1" applyAlignment="1">
      <alignment horizontal="center" vertical="center"/>
    </xf>
    <xf numFmtId="0" fontId="30" fillId="2" borderId="1" xfId="1" applyNumberFormat="1" applyFont="1" applyFill="1" applyBorder="1" applyAlignment="1">
      <alignment horizontal="center" vertical="center" wrapText="1"/>
    </xf>
    <xf numFmtId="0" fontId="30" fillId="2" borderId="13" xfId="1" applyNumberFormat="1" applyFont="1" applyFill="1" applyBorder="1" applyAlignment="1">
      <alignment horizontal="center" vertical="center" wrapText="1"/>
    </xf>
    <xf numFmtId="0" fontId="26" fillId="2" borderId="0" xfId="1" applyNumberFormat="1" applyFont="1" applyFill="1" applyBorder="1" applyAlignment="1">
      <alignment horizontal="center" vertical="center"/>
    </xf>
    <xf numFmtId="0" fontId="121" fillId="0" borderId="0" xfId="22" applyFont="1"/>
    <xf numFmtId="0" fontId="50" fillId="0" borderId="0" xfId="1" applyNumberFormat="1" applyFont="1" applyBorder="1" applyAlignment="1">
      <alignment horizontal="centerContinuous" vertical="center"/>
    </xf>
    <xf numFmtId="0" fontId="50" fillId="2" borderId="0" xfId="1" applyNumberFormat="1" applyFont="1" applyFill="1" applyBorder="1" applyAlignment="1">
      <alignment horizontal="centerContinuous" vertical="center"/>
    </xf>
    <xf numFmtId="0" fontId="50" fillId="2" borderId="16" xfId="1" applyNumberFormat="1" applyFont="1" applyFill="1" applyBorder="1" applyAlignment="1">
      <alignment horizontal="centerContinuous" vertical="center"/>
    </xf>
    <xf numFmtId="0" fontId="30" fillId="0" borderId="0" xfId="1" applyFont="1" applyFill="1" applyBorder="1" applyAlignment="1"/>
    <xf numFmtId="0" fontId="30" fillId="0" borderId="0" xfId="1" applyFont="1" applyBorder="1" applyAlignment="1">
      <alignment horizontal="left"/>
    </xf>
    <xf numFmtId="0" fontId="30" fillId="0" borderId="0" xfId="1" applyFont="1" applyBorder="1" applyAlignment="1">
      <alignment horizontal="centerContinuous"/>
    </xf>
    <xf numFmtId="0" fontId="1" fillId="0" borderId="0" xfId="1" applyFont="1" applyBorder="1"/>
    <xf numFmtId="0" fontId="30" fillId="0" borderId="0" xfId="1" applyNumberFormat="1" applyFont="1" applyBorder="1" applyAlignment="1">
      <alignment horizontal="center" vertical="center"/>
    </xf>
    <xf numFmtId="265" fontId="30" fillId="0" borderId="0" xfId="1" applyNumberFormat="1" applyFont="1" applyBorder="1" applyAlignment="1">
      <alignment horizontal="center" vertical="center"/>
    </xf>
    <xf numFmtId="265" fontId="30" fillId="0" borderId="6" xfId="1" applyNumberFormat="1" applyFont="1" applyBorder="1" applyAlignment="1">
      <alignment horizontal="center" vertical="center"/>
    </xf>
    <xf numFmtId="265" fontId="30" fillId="2" borderId="6" xfId="1" applyNumberFormat="1" applyFont="1" applyFill="1" applyBorder="1" applyAlignment="1">
      <alignment horizontal="center" vertical="center"/>
    </xf>
    <xf numFmtId="265" fontId="30" fillId="2" borderId="42" xfId="1" applyNumberFormat="1" applyFont="1" applyFill="1" applyBorder="1" applyAlignment="1">
      <alignment horizontal="center" vertical="center"/>
    </xf>
    <xf numFmtId="265" fontId="1" fillId="0" borderId="0" xfId="1" applyNumberFormat="1" applyFont="1"/>
    <xf numFmtId="265" fontId="30" fillId="0" borderId="0" xfId="26" applyNumberFormat="1" applyFont="1" applyBorder="1" applyAlignment="1">
      <alignment horizontal="center" vertical="center"/>
    </xf>
    <xf numFmtId="0" fontId="30" fillId="0" borderId="0" xfId="1" applyFont="1" applyBorder="1" applyAlignment="1"/>
    <xf numFmtId="0" fontId="30" fillId="0" borderId="0" xfId="1" quotePrefix="1" applyFont="1" applyFill="1" applyBorder="1" applyAlignment="1">
      <alignment horizontal="centerContinuous"/>
    </xf>
    <xf numFmtId="0" fontId="50" fillId="0" borderId="15" xfId="1" applyNumberFormat="1" applyFont="1" applyBorder="1" applyAlignment="1">
      <alignment horizontal="centerContinuous" vertical="center"/>
    </xf>
    <xf numFmtId="0" fontId="50" fillId="0" borderId="20" xfId="1" applyNumberFormat="1" applyFont="1" applyBorder="1" applyAlignment="1">
      <alignment horizontal="centerContinuous" vertical="center"/>
    </xf>
    <xf numFmtId="0" fontId="50" fillId="2" borderId="58" xfId="1" applyNumberFormat="1" applyFont="1" applyFill="1" applyBorder="1" applyAlignment="1">
      <alignment horizontal="centerContinuous" vertical="center"/>
    </xf>
    <xf numFmtId="265" fontId="78" fillId="12" borderId="0" xfId="1" applyNumberFormat="1" applyFont="1" applyFill="1" applyBorder="1" applyAlignment="1">
      <alignment horizontal="center" vertical="center"/>
    </xf>
    <xf numFmtId="0" fontId="50" fillId="2" borderId="6" xfId="1" applyNumberFormat="1" applyFont="1" applyFill="1" applyBorder="1" applyAlignment="1">
      <alignment horizontal="centerContinuous" vertical="center"/>
    </xf>
    <xf numFmtId="0" fontId="30" fillId="0" borderId="0" xfId="1" applyFont="1" applyFill="1" applyBorder="1" applyAlignment="1">
      <alignment horizontal="center" vertical="top"/>
    </xf>
    <xf numFmtId="0" fontId="30" fillId="0" borderId="0" xfId="1" applyFont="1" applyBorder="1" applyAlignment="1">
      <alignment vertical="top"/>
    </xf>
    <xf numFmtId="0" fontId="30" fillId="0" borderId="0" xfId="1" applyFont="1" applyBorder="1" applyAlignment="1">
      <alignment horizontal="left" vertical="top"/>
    </xf>
    <xf numFmtId="0" fontId="30" fillId="0" borderId="0" xfId="1" applyFont="1" applyFill="1" applyBorder="1" applyAlignment="1">
      <alignment horizontal="centerContinuous" vertical="top"/>
    </xf>
    <xf numFmtId="0" fontId="30" fillId="0" borderId="0" xfId="1" applyFont="1" applyBorder="1" applyAlignment="1">
      <alignment horizontal="centerContinuous" vertical="top"/>
    </xf>
    <xf numFmtId="0" fontId="30" fillId="0" borderId="0" xfId="1" applyNumberFormat="1" applyFont="1" applyAlignment="1">
      <alignment vertical="top"/>
    </xf>
    <xf numFmtId="266" fontId="26" fillId="0" borderId="0" xfId="1" applyNumberFormat="1" applyFont="1"/>
    <xf numFmtId="267" fontId="26" fillId="0" borderId="0" xfId="1" applyNumberFormat="1" applyFont="1"/>
    <xf numFmtId="0" fontId="31" fillId="0" borderId="0" xfId="0" applyFont="1" applyAlignment="1">
      <alignment horizontal="centerContinuous"/>
    </xf>
    <xf numFmtId="0" fontId="30" fillId="0" borderId="0" xfId="0" applyFont="1" applyAlignment="1">
      <alignment horizontal="centerContinuous"/>
    </xf>
    <xf numFmtId="0" fontId="26" fillId="0" borderId="0" xfId="0" applyFont="1" applyAlignment="1">
      <alignment horizontal="centerContinuous" vertical="center"/>
    </xf>
    <xf numFmtId="0" fontId="30" fillId="0" borderId="0" xfId="0" applyFont="1" applyAlignment="1">
      <alignment horizontal="centerContinuous" vertical="center"/>
    </xf>
    <xf numFmtId="0" fontId="30" fillId="0" borderId="10" xfId="0" applyFont="1" applyBorder="1" applyAlignment="1">
      <alignment horizontal="center" vertical="center"/>
    </xf>
    <xf numFmtId="0" fontId="30" fillId="0" borderId="14" xfId="0" applyFont="1" applyBorder="1" applyAlignment="1">
      <alignment horizontal="center" vertical="center"/>
    </xf>
    <xf numFmtId="0" fontId="30" fillId="0" borderId="16" xfId="0" applyFont="1" applyBorder="1" applyAlignment="1">
      <alignment horizontal="center" vertical="top"/>
    </xf>
    <xf numFmtId="201" fontId="30" fillId="0" borderId="15" xfId="0" applyNumberFormat="1" applyFont="1" applyBorder="1" applyAlignment="1">
      <alignment horizontal="left"/>
    </xf>
    <xf numFmtId="177" fontId="162" fillId="0" borderId="0" xfId="0" applyNumberFormat="1" applyFont="1" applyBorder="1" applyAlignment="1">
      <alignment horizontal="right" vertical="center"/>
    </xf>
    <xf numFmtId="177" fontId="162" fillId="0" borderId="16" xfId="0" applyNumberFormat="1" applyFont="1" applyBorder="1" applyAlignment="1">
      <alignment horizontal="right" vertical="center"/>
    </xf>
    <xf numFmtId="201" fontId="30" fillId="0" borderId="15" xfId="0" applyNumberFormat="1" applyFont="1" applyBorder="1" applyAlignment="1">
      <alignment horizontal="left" vertical="top"/>
    </xf>
    <xf numFmtId="0" fontId="162" fillId="0" borderId="0" xfId="0" applyFont="1" applyAlignment="1">
      <alignment vertical="top"/>
    </xf>
    <xf numFmtId="177" fontId="162" fillId="0" borderId="0" xfId="0" applyNumberFormat="1" applyFont="1" applyBorder="1" applyAlignment="1">
      <alignment horizontal="center" vertical="center"/>
    </xf>
    <xf numFmtId="201" fontId="30" fillId="0" borderId="22" xfId="0" applyNumberFormat="1" applyFont="1" applyBorder="1" applyAlignment="1">
      <alignment horizontal="left" vertical="top"/>
    </xf>
    <xf numFmtId="177" fontId="162" fillId="0" borderId="24" xfId="0" applyNumberFormat="1" applyFont="1" applyBorder="1" applyAlignment="1">
      <alignment horizontal="right" vertical="center"/>
    </xf>
    <xf numFmtId="177" fontId="162" fillId="0" borderId="26" xfId="0" applyNumberFormat="1" applyFont="1" applyBorder="1" applyAlignment="1">
      <alignment horizontal="right" vertical="center"/>
    </xf>
    <xf numFmtId="0" fontId="30" fillId="0" borderId="0" xfId="0" applyFont="1" applyAlignment="1">
      <alignment vertical="center"/>
    </xf>
    <xf numFmtId="0" fontId="30" fillId="0" borderId="0" xfId="0" applyFont="1" applyAlignment="1">
      <alignment horizontal="right" vertical="center"/>
    </xf>
    <xf numFmtId="177" fontId="0" fillId="0" borderId="0" xfId="0" applyNumberFormat="1"/>
    <xf numFmtId="0" fontId="2" fillId="0" borderId="0" xfId="2" applyAlignment="1">
      <alignment horizontal="left" indent="2"/>
    </xf>
    <xf numFmtId="0" fontId="2" fillId="0" borderId="0" xfId="2" applyFont="1" applyAlignment="1">
      <alignment horizontal="left" indent="2"/>
    </xf>
    <xf numFmtId="0" fontId="2" fillId="0" borderId="0" xfId="2" applyFill="1" applyAlignment="1">
      <alignment horizontal="left" indent="2"/>
    </xf>
    <xf numFmtId="0" fontId="2" fillId="0" borderId="0" xfId="2" applyFont="1" applyFill="1" applyAlignment="1">
      <alignment horizontal="left" indent="2"/>
    </xf>
    <xf numFmtId="0" fontId="2" fillId="2" borderId="0" xfId="2" applyFont="1" applyFill="1" applyAlignment="1">
      <alignment horizontal="left" indent="2"/>
    </xf>
    <xf numFmtId="174" fontId="2" fillId="0" borderId="0" xfId="2" applyNumberFormat="1" applyAlignment="1">
      <alignment vertical="center"/>
    </xf>
    <xf numFmtId="0" fontId="2" fillId="0" borderId="0" xfId="2"/>
    <xf numFmtId="0" fontId="2" fillId="0" borderId="0" xfId="2" applyFill="1" applyAlignment="1">
      <alignment vertical="center"/>
    </xf>
    <xf numFmtId="0" fontId="2" fillId="0" borderId="0" xfId="2" applyFill="1"/>
    <xf numFmtId="170" fontId="2" fillId="0" borderId="0" xfId="2" applyNumberFormat="1"/>
    <xf numFmtId="170" fontId="2" fillId="0" borderId="0" xfId="2" applyNumberFormat="1" applyBorder="1"/>
    <xf numFmtId="0" fontId="2" fillId="0" borderId="0" xfId="2" applyNumberFormat="1" applyFill="1"/>
    <xf numFmtId="0" fontId="149" fillId="11" borderId="0" xfId="24" applyFont="1" applyFill="1" applyBorder="1" applyAlignment="1" applyProtection="1">
      <alignment horizontal="center" vertical="top" wrapText="1"/>
      <protection locked="0"/>
    </xf>
    <xf numFmtId="0" fontId="147" fillId="0" borderId="0" xfId="24" applyFill="1" applyBorder="1" applyAlignment="1">
      <alignment horizontal="centerContinuous" vertical="center"/>
    </xf>
    <xf numFmtId="0" fontId="147" fillId="0" borderId="0" xfId="24" applyFill="1" applyBorder="1" applyAlignment="1" applyProtection="1">
      <alignment horizontal="centerContinuous" vertical="center"/>
      <protection locked="0"/>
    </xf>
    <xf numFmtId="0" fontId="149" fillId="11" borderId="0" xfId="24" applyFont="1" applyFill="1" applyBorder="1" applyAlignment="1" applyProtection="1">
      <alignment horizontal="centerContinuous" vertical="center"/>
      <protection locked="0"/>
    </xf>
    <xf numFmtId="0" fontId="147" fillId="0" borderId="0" xfId="24" applyAlignment="1">
      <alignment horizontal="centerContinuous" vertical="center"/>
    </xf>
    <xf numFmtId="14" fontId="26" fillId="0" borderId="0" xfId="1" applyNumberFormat="1" applyFont="1" applyFill="1" applyAlignment="1">
      <alignment horizontal="centerContinuous" vertical="center"/>
    </xf>
    <xf numFmtId="0" fontId="27" fillId="2" borderId="0" xfId="1" applyFont="1" applyFill="1" applyAlignment="1">
      <alignment horizontal="centerContinuous" vertical="center"/>
    </xf>
    <xf numFmtId="172" fontId="27" fillId="2" borderId="0" xfId="1" applyNumberFormat="1" applyFont="1" applyFill="1" applyAlignment="1">
      <alignment horizontal="centerContinuous" vertical="center"/>
    </xf>
    <xf numFmtId="0" fontId="2" fillId="0" borderId="0" xfId="2" applyAlignment="1">
      <alignment horizontal="center" vertical="center"/>
    </xf>
    <xf numFmtId="0" fontId="2" fillId="12" borderId="0" xfId="2" applyFill="1" applyAlignment="1"/>
    <xf numFmtId="170" fontId="34" fillId="0" borderId="46" xfId="17" applyFont="1" applyBorder="1" applyAlignment="1">
      <alignment horizontal="center"/>
    </xf>
    <xf numFmtId="170" fontId="34" fillId="0" borderId="12" xfId="17" applyFont="1" applyBorder="1" applyAlignment="1">
      <alignment horizontal="center"/>
    </xf>
    <xf numFmtId="170" fontId="65" fillId="0" borderId="0" xfId="17" applyFont="1" applyAlignment="1" applyProtection="1">
      <alignment horizontal="center"/>
    </xf>
    <xf numFmtId="170" fontId="33" fillId="0" borderId="0" xfId="17" applyFont="1" applyAlignment="1" applyProtection="1">
      <alignment horizontal="center"/>
    </xf>
    <xf numFmtId="170" fontId="33" fillId="0" borderId="0" xfId="17" applyFont="1" applyBorder="1" applyAlignment="1">
      <alignment horizontal="center"/>
    </xf>
    <xf numFmtId="170" fontId="26" fillId="0" borderId="24" xfId="17" applyFont="1" applyBorder="1" applyAlignment="1" applyProtection="1">
      <alignment horizontal="center" vertical="center" readingOrder="1"/>
    </xf>
    <xf numFmtId="170" fontId="26" fillId="0" borderId="9" xfId="17" applyFont="1" applyBorder="1" applyAlignment="1" applyProtection="1">
      <alignment horizontal="center"/>
    </xf>
    <xf numFmtId="170" fontId="26" fillId="0" borderId="13" xfId="17" applyFont="1" applyBorder="1" applyAlignment="1" applyProtection="1">
      <alignment horizontal="center"/>
    </xf>
    <xf numFmtId="170" fontId="34" fillId="0" borderId="9" xfId="17" applyFont="1" applyBorder="1" applyAlignment="1" applyProtection="1">
      <alignment horizontal="center"/>
    </xf>
    <xf numFmtId="170" fontId="34" fillId="0" borderId="13" xfId="17" applyFont="1" applyBorder="1" applyAlignment="1" applyProtection="1">
      <alignment horizontal="center"/>
    </xf>
    <xf numFmtId="0" fontId="30" fillId="0" borderId="8" xfId="1" applyNumberFormat="1" applyFont="1" applyFill="1" applyBorder="1" applyAlignment="1">
      <alignment horizontal="center" vertical="center"/>
    </xf>
    <xf numFmtId="0" fontId="30" fillId="0" borderId="31" xfId="1" applyNumberFormat="1" applyFont="1" applyFill="1" applyBorder="1" applyAlignment="1">
      <alignment horizontal="center" vertical="center"/>
    </xf>
    <xf numFmtId="0" fontId="30" fillId="0" borderId="15" xfId="1" applyNumberFormat="1" applyFont="1" applyFill="1" applyBorder="1" applyAlignment="1">
      <alignment horizontal="center" vertical="center"/>
    </xf>
    <xf numFmtId="0" fontId="30" fillId="0" borderId="6" xfId="1" applyNumberFormat="1" applyFont="1" applyFill="1" applyBorder="1" applyAlignment="1">
      <alignment horizontal="center" vertical="center"/>
    </xf>
    <xf numFmtId="0" fontId="30" fillId="0" borderId="49" xfId="1" applyNumberFormat="1" applyFont="1" applyFill="1" applyBorder="1" applyAlignment="1">
      <alignment horizontal="center" vertical="center"/>
    </xf>
    <xf numFmtId="0" fontId="30" fillId="0" borderId="2" xfId="1" applyNumberFormat="1" applyFont="1" applyFill="1" applyBorder="1" applyAlignment="1">
      <alignment horizontal="center" vertical="center"/>
    </xf>
    <xf numFmtId="0" fontId="30" fillId="0" borderId="40" xfId="1" applyNumberFormat="1" applyFont="1" applyFill="1" applyBorder="1" applyAlignment="1">
      <alignment horizontal="center" vertical="center" wrapText="1"/>
    </xf>
    <xf numFmtId="0" fontId="30" fillId="0" borderId="10" xfId="1" applyNumberFormat="1" applyFont="1" applyFill="1" applyBorder="1" applyAlignment="1">
      <alignment horizontal="center" vertical="center" wrapText="1"/>
    </xf>
    <xf numFmtId="0" fontId="1" fillId="0" borderId="10" xfId="1" applyFont="1" applyFill="1" applyBorder="1" applyAlignment="1">
      <alignment horizontal="center" vertical="center" wrapText="1"/>
    </xf>
    <xf numFmtId="0" fontId="1" fillId="0" borderId="31" xfId="1" applyFont="1" applyFill="1" applyBorder="1" applyAlignment="1">
      <alignment horizontal="center" vertical="center" wrapText="1"/>
    </xf>
    <xf numFmtId="0" fontId="30" fillId="0" borderId="5" xfId="1" applyNumberFormat="1" applyFont="1" applyFill="1" applyBorder="1" applyAlignment="1">
      <alignment horizontal="center" vertical="center" wrapText="1"/>
    </xf>
    <xf numFmtId="0" fontId="30" fillId="0" borderId="0" xfId="1" applyNumberFormat="1" applyFont="1" applyFill="1" applyBorder="1" applyAlignment="1">
      <alignment horizontal="center" vertical="center" wrapText="1"/>
    </xf>
    <xf numFmtId="0" fontId="1" fillId="0" borderId="0" xfId="1" applyFont="1" applyFill="1" applyBorder="1" applyAlignment="1">
      <alignment horizontal="center" vertical="center" wrapText="1"/>
    </xf>
    <xf numFmtId="0" fontId="1" fillId="0" borderId="6"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 xfId="1" applyFont="1" applyFill="1" applyBorder="1" applyAlignment="1">
      <alignment horizontal="center" vertical="center" wrapText="1"/>
    </xf>
    <xf numFmtId="0" fontId="1" fillId="0" borderId="2" xfId="1" applyFont="1" applyFill="1" applyBorder="1" applyAlignment="1">
      <alignment horizontal="center" vertical="center" wrapText="1"/>
    </xf>
    <xf numFmtId="0" fontId="30" fillId="0" borderId="31" xfId="1" applyNumberFormat="1" applyFont="1" applyFill="1" applyBorder="1" applyAlignment="1">
      <alignment horizontal="center" vertical="center" wrapText="1"/>
    </xf>
    <xf numFmtId="0" fontId="30" fillId="0" borderId="6" xfId="1" applyNumberFormat="1" applyFont="1" applyFill="1" applyBorder="1" applyAlignment="1">
      <alignment horizontal="center" vertical="center" wrapText="1"/>
    </xf>
    <xf numFmtId="0" fontId="30" fillId="0" borderId="4" xfId="1" applyNumberFormat="1" applyFont="1" applyFill="1" applyBorder="1" applyAlignment="1">
      <alignment horizontal="center" vertical="center" wrapText="1"/>
    </xf>
    <xf numFmtId="0" fontId="30" fillId="0" borderId="3" xfId="1" applyNumberFormat="1" applyFont="1" applyFill="1" applyBorder="1" applyAlignment="1">
      <alignment horizontal="center" vertical="center" wrapText="1"/>
    </xf>
    <xf numFmtId="0" fontId="30" fillId="0" borderId="2" xfId="1" applyNumberFormat="1" applyFont="1" applyFill="1" applyBorder="1" applyAlignment="1">
      <alignment horizontal="center" vertical="center" wrapText="1"/>
    </xf>
    <xf numFmtId="0" fontId="1" fillId="0" borderId="14" xfId="1" applyFont="1" applyFill="1" applyBorder="1" applyAlignment="1">
      <alignment horizontal="center" vertical="center" wrapText="1"/>
    </xf>
    <xf numFmtId="0" fontId="1" fillId="0" borderId="16" xfId="1" applyFont="1" applyFill="1" applyBorder="1" applyAlignment="1">
      <alignment horizontal="center" vertical="center" wrapText="1"/>
    </xf>
    <xf numFmtId="0" fontId="1" fillId="0" borderId="32" xfId="1" applyFont="1" applyFill="1" applyBorder="1" applyAlignment="1">
      <alignment horizontal="center" vertical="center" wrapText="1"/>
    </xf>
    <xf numFmtId="0" fontId="30" fillId="0" borderId="36" xfId="1" applyNumberFormat="1" applyFont="1" applyFill="1" applyBorder="1" applyAlignment="1">
      <alignment horizontal="center" vertical="center" wrapText="1"/>
    </xf>
    <xf numFmtId="0" fontId="1" fillId="0" borderId="37" xfId="1" applyFont="1" applyFill="1" applyBorder="1" applyAlignment="1">
      <alignment horizontal="center" vertical="center" wrapText="1"/>
    </xf>
    <xf numFmtId="0" fontId="34" fillId="0" borderId="0" xfId="1" applyNumberFormat="1" applyFont="1" applyFill="1" applyBorder="1" applyAlignment="1">
      <alignment horizontal="center"/>
    </xf>
    <xf numFmtId="0" fontId="33" fillId="0" borderId="0" xfId="1" applyNumberFormat="1" applyFont="1" applyFill="1" applyBorder="1" applyAlignment="1">
      <alignment horizontal="center" vertical="center"/>
    </xf>
    <xf numFmtId="0" fontId="1" fillId="0" borderId="29" xfId="1" applyFont="1" applyFill="1" applyBorder="1" applyAlignment="1">
      <alignment horizontal="center" vertical="center" wrapText="1"/>
    </xf>
    <xf numFmtId="0" fontId="30" fillId="0" borderId="37" xfId="1" applyNumberFormat="1" applyFont="1" applyFill="1" applyBorder="1" applyAlignment="1">
      <alignment horizontal="center" vertical="center" wrapText="1"/>
    </xf>
    <xf numFmtId="0" fontId="26" fillId="0" borderId="0" xfId="1" applyNumberFormat="1" applyFont="1" applyFill="1" applyBorder="1" applyAlignment="1">
      <alignment horizontal="center" vertical="center"/>
    </xf>
    <xf numFmtId="0" fontId="30" fillId="0" borderId="102" xfId="0" applyFont="1" applyFill="1" applyBorder="1" applyAlignment="1">
      <alignment horizontal="center" vertical="center"/>
    </xf>
    <xf numFmtId="0" fontId="30" fillId="0" borderId="103" xfId="0" applyFont="1" applyFill="1" applyBorder="1" applyAlignment="1">
      <alignment horizontal="center" vertical="center"/>
    </xf>
    <xf numFmtId="0" fontId="30" fillId="0" borderId="100" xfId="0" applyFont="1" applyFill="1" applyBorder="1" applyAlignment="1">
      <alignment horizontal="center" vertical="center"/>
    </xf>
    <xf numFmtId="0" fontId="30" fillId="0" borderId="101" xfId="0" applyFont="1" applyFill="1" applyBorder="1" applyAlignment="1">
      <alignment horizontal="center" vertical="center"/>
    </xf>
    <xf numFmtId="0" fontId="30" fillId="0" borderId="8" xfId="1" applyFont="1" applyBorder="1" applyAlignment="1">
      <alignment horizontal="center" vertical="center" wrapText="1"/>
    </xf>
    <xf numFmtId="0" fontId="1" fillId="0" borderId="49" xfId="1" applyBorder="1" applyAlignment="1">
      <alignment horizontal="center" vertical="center" wrapText="1"/>
    </xf>
    <xf numFmtId="0" fontId="30" fillId="0" borderId="30" xfId="1" applyFont="1" applyBorder="1" applyAlignment="1">
      <alignment horizontal="center" vertical="center"/>
    </xf>
    <xf numFmtId="0" fontId="30" fillId="0" borderId="27" xfId="1" applyFont="1" applyBorder="1" applyAlignment="1">
      <alignment horizontal="center" vertical="center"/>
    </xf>
    <xf numFmtId="0" fontId="30" fillId="2" borderId="10" xfId="4" applyFont="1" applyFill="1" applyBorder="1" applyAlignment="1">
      <alignment horizontal="center" vertical="center"/>
    </xf>
    <xf numFmtId="0" fontId="1" fillId="2" borderId="31" xfId="4" applyFont="1" applyFill="1" applyBorder="1" applyAlignment="1">
      <alignment horizontal="center" vertical="center"/>
    </xf>
    <xf numFmtId="0" fontId="1" fillId="2" borderId="3" xfId="4" applyFont="1" applyFill="1" applyBorder="1" applyAlignment="1">
      <alignment horizontal="center" vertical="center"/>
    </xf>
    <xf numFmtId="0" fontId="1" fillId="2" borderId="2" xfId="4" applyFont="1" applyFill="1" applyBorder="1" applyAlignment="1">
      <alignment horizontal="center" vertical="center"/>
    </xf>
    <xf numFmtId="0" fontId="30" fillId="2" borderId="17" xfId="4" applyFont="1" applyFill="1" applyBorder="1" applyAlignment="1">
      <alignment horizontal="center" vertical="center" wrapText="1"/>
    </xf>
    <xf numFmtId="0" fontId="1" fillId="2" borderId="1" xfId="4" applyFont="1" applyFill="1" applyBorder="1" applyAlignment="1">
      <alignment horizontal="center" vertical="center" wrapText="1"/>
    </xf>
    <xf numFmtId="0" fontId="30" fillId="2" borderId="1" xfId="4" applyFont="1" applyFill="1" applyBorder="1" applyAlignment="1">
      <alignment horizontal="center" vertical="center" wrapText="1"/>
    </xf>
    <xf numFmtId="49" fontId="30" fillId="2" borderId="30" xfId="4" applyNumberFormat="1" applyFont="1" applyFill="1" applyBorder="1" applyAlignment="1">
      <alignment horizontal="center" vertical="center"/>
    </xf>
    <xf numFmtId="49" fontId="30" fillId="2" borderId="20" xfId="4" applyNumberFormat="1" applyFont="1" applyFill="1" applyBorder="1" applyAlignment="1">
      <alignment horizontal="center" vertical="center"/>
    </xf>
    <xf numFmtId="49" fontId="30" fillId="2" borderId="27" xfId="4" applyNumberFormat="1" applyFont="1" applyFill="1" applyBorder="1" applyAlignment="1">
      <alignment horizontal="center" vertical="center"/>
    </xf>
    <xf numFmtId="0" fontId="30" fillId="2" borderId="33" xfId="4" applyFont="1" applyFill="1" applyBorder="1" applyAlignment="1">
      <alignment horizontal="center" vertical="center" wrapText="1"/>
    </xf>
    <xf numFmtId="0" fontId="1" fillId="2" borderId="34" xfId="4" applyFont="1" applyFill="1" applyBorder="1" applyAlignment="1">
      <alignment horizontal="center" vertical="center" wrapText="1"/>
    </xf>
    <xf numFmtId="0" fontId="30" fillId="2" borderId="28" xfId="4" applyFont="1" applyFill="1" applyBorder="1" applyAlignment="1">
      <alignment horizontal="center" vertical="center"/>
    </xf>
    <xf numFmtId="0" fontId="1" fillId="2" borderId="37" xfId="4" applyFont="1" applyFill="1" applyBorder="1" applyAlignment="1">
      <alignment horizontal="center" vertical="center"/>
    </xf>
    <xf numFmtId="49" fontId="30" fillId="2" borderId="35" xfId="4" applyNumberFormat="1" applyFont="1" applyFill="1" applyBorder="1" applyAlignment="1">
      <alignment horizontal="center" vertical="center"/>
    </xf>
    <xf numFmtId="0" fontId="30" fillId="2" borderId="36" xfId="4" applyFont="1" applyFill="1" applyBorder="1" applyAlignment="1">
      <alignment horizontal="center" vertical="center"/>
    </xf>
    <xf numFmtId="0" fontId="1" fillId="2" borderId="4" xfId="4" applyFont="1" applyFill="1" applyBorder="1" applyAlignment="1">
      <alignment horizontal="center" vertical="center"/>
    </xf>
    <xf numFmtId="0" fontId="30" fillId="2" borderId="40" xfId="1" applyFont="1" applyFill="1" applyBorder="1" applyAlignment="1">
      <alignment horizontal="center" vertical="center" wrapText="1"/>
    </xf>
    <xf numFmtId="0" fontId="1" fillId="2" borderId="31" xfId="1" applyFont="1" applyFill="1" applyBorder="1" applyAlignment="1">
      <alignment horizontal="center" vertical="center" wrapText="1"/>
    </xf>
    <xf numFmtId="0" fontId="1" fillId="2" borderId="4" xfId="1" applyFont="1" applyFill="1" applyBorder="1" applyAlignment="1">
      <alignment horizontal="center" vertical="center" wrapText="1"/>
    </xf>
    <xf numFmtId="0" fontId="1" fillId="2" borderId="2" xfId="1" applyFont="1" applyFill="1" applyBorder="1" applyAlignment="1">
      <alignment horizontal="center" vertical="center" wrapText="1"/>
    </xf>
    <xf numFmtId="0" fontId="1" fillId="2" borderId="14" xfId="1" applyFont="1" applyFill="1" applyBorder="1" applyAlignment="1">
      <alignment horizontal="center" vertical="center" wrapText="1"/>
    </xf>
    <xf numFmtId="0" fontId="1" fillId="2" borderId="32" xfId="1" applyFont="1" applyFill="1" applyBorder="1" applyAlignment="1">
      <alignment horizontal="center" vertical="center" wrapText="1"/>
    </xf>
    <xf numFmtId="0" fontId="30" fillId="2" borderId="30" xfId="1" applyFont="1" applyFill="1" applyBorder="1" applyAlignment="1">
      <alignment horizontal="center" vertical="center"/>
    </xf>
    <xf numFmtId="0" fontId="30" fillId="2" borderId="20" xfId="1" applyFont="1" applyFill="1" applyBorder="1" applyAlignment="1">
      <alignment horizontal="center" vertical="center"/>
    </xf>
    <xf numFmtId="0" fontId="30" fillId="2" borderId="27" xfId="1" applyFont="1" applyFill="1" applyBorder="1" applyAlignment="1">
      <alignment horizontal="center" vertical="center"/>
    </xf>
    <xf numFmtId="0" fontId="30" fillId="2" borderId="17" xfId="1" applyFont="1" applyFill="1" applyBorder="1" applyAlignment="1">
      <alignment horizontal="center" vertical="center" wrapText="1"/>
    </xf>
    <xf numFmtId="0" fontId="1" fillId="2" borderId="1" xfId="1" applyFont="1" applyFill="1" applyBorder="1" applyAlignment="1">
      <alignment horizontal="center" vertical="center" wrapText="1"/>
    </xf>
    <xf numFmtId="0" fontId="30" fillId="2" borderId="33" xfId="1" applyFont="1" applyFill="1" applyBorder="1" applyAlignment="1">
      <alignment horizontal="center" vertical="center" wrapText="1"/>
    </xf>
    <xf numFmtId="0" fontId="1" fillId="2" borderId="34" xfId="1" applyFont="1" applyFill="1" applyBorder="1" applyAlignment="1">
      <alignment horizontal="center" vertical="center" wrapText="1"/>
    </xf>
    <xf numFmtId="180" fontId="30" fillId="2" borderId="47" xfId="1" applyNumberFormat="1" applyFont="1" applyFill="1" applyBorder="1" applyAlignment="1">
      <alignment vertical="center"/>
    </xf>
    <xf numFmtId="180" fontId="30" fillId="2" borderId="44" xfId="1" applyNumberFormat="1" applyFont="1" applyFill="1" applyBorder="1" applyAlignment="1">
      <alignment vertical="center"/>
    </xf>
    <xf numFmtId="0" fontId="30" fillId="2" borderId="36" xfId="1" applyFont="1" applyFill="1" applyBorder="1" applyAlignment="1">
      <alignment horizontal="center" vertical="center" wrapText="1"/>
    </xf>
    <xf numFmtId="0" fontId="1" fillId="2" borderId="37"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1" fillId="2" borderId="10" xfId="1" applyFont="1" applyFill="1" applyBorder="1" applyAlignment="1">
      <alignment horizontal="center" vertical="center" wrapText="1"/>
    </xf>
    <xf numFmtId="0" fontId="1" fillId="2" borderId="3" xfId="1" applyFont="1" applyFill="1" applyBorder="1" applyAlignment="1">
      <alignment horizontal="center" vertical="center" wrapText="1"/>
    </xf>
    <xf numFmtId="0" fontId="30" fillId="2" borderId="8" xfId="1" applyFont="1" applyFill="1" applyBorder="1" applyAlignment="1">
      <alignment horizontal="center" vertical="center"/>
    </xf>
    <xf numFmtId="0" fontId="37" fillId="2" borderId="31" xfId="1" applyFont="1" applyFill="1" applyBorder="1" applyAlignment="1">
      <alignment horizontal="center" vertical="center"/>
    </xf>
    <xf numFmtId="0" fontId="37" fillId="2" borderId="15" xfId="1" applyFont="1" applyFill="1" applyBorder="1" applyAlignment="1">
      <alignment horizontal="center" vertical="center"/>
    </xf>
    <xf numFmtId="0" fontId="37" fillId="2" borderId="6" xfId="1" applyFont="1" applyFill="1" applyBorder="1" applyAlignment="1">
      <alignment horizontal="center" vertical="center"/>
    </xf>
    <xf numFmtId="0" fontId="1" fillId="2" borderId="49" xfId="1" applyFont="1" applyFill="1" applyBorder="1" applyAlignment="1">
      <alignment horizontal="center" vertical="center"/>
    </xf>
    <xf numFmtId="0" fontId="1" fillId="2" borderId="2" xfId="1" applyFont="1" applyFill="1" applyBorder="1" applyAlignment="1">
      <alignment horizontal="center" vertical="center"/>
    </xf>
    <xf numFmtId="0" fontId="30" fillId="2" borderId="14"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30" fillId="2" borderId="3" xfId="1" applyFont="1" applyFill="1" applyBorder="1" applyAlignment="1">
      <alignment horizontal="center" vertical="center" wrapText="1"/>
    </xf>
    <xf numFmtId="0" fontId="30" fillId="2" borderId="32" xfId="1" applyFont="1" applyFill="1" applyBorder="1" applyAlignment="1">
      <alignment horizontal="center" vertical="center" wrapText="1"/>
    </xf>
    <xf numFmtId="0" fontId="1" fillId="2" borderId="29" xfId="1" applyFont="1" applyFill="1" applyBorder="1" applyAlignment="1">
      <alignment horizontal="center" vertical="center" wrapText="1"/>
    </xf>
    <xf numFmtId="0" fontId="1" fillId="2" borderId="28" xfId="1" applyFont="1" applyFill="1" applyBorder="1" applyAlignment="1">
      <alignment horizontal="center" vertical="center" wrapText="1"/>
    </xf>
    <xf numFmtId="0" fontId="30" fillId="0" borderId="36" xfId="1" applyFont="1" applyFill="1" applyBorder="1" applyAlignment="1">
      <alignment horizontal="center" vertical="center" wrapText="1"/>
    </xf>
    <xf numFmtId="0" fontId="30" fillId="0" borderId="40" xfId="1" applyFont="1" applyFill="1" applyBorder="1" applyAlignment="1">
      <alignment horizontal="center" vertical="center" wrapText="1"/>
    </xf>
    <xf numFmtId="0" fontId="30" fillId="0" borderId="10" xfId="1" applyFont="1" applyFill="1" applyBorder="1" applyAlignment="1">
      <alignment horizontal="center" vertical="center" wrapText="1"/>
    </xf>
    <xf numFmtId="0" fontId="30" fillId="0" borderId="5" xfId="1" applyFont="1" applyFill="1" applyBorder="1" applyAlignment="1">
      <alignment horizontal="center" vertical="center" wrapText="1"/>
    </xf>
    <xf numFmtId="0" fontId="30" fillId="0" borderId="0" xfId="1" applyFont="1" applyFill="1" applyBorder="1" applyAlignment="1">
      <alignment horizontal="center" vertical="center" wrapText="1"/>
    </xf>
    <xf numFmtId="180" fontId="30" fillId="0" borderId="47" xfId="1" applyNumberFormat="1" applyFont="1" applyFill="1" applyBorder="1" applyAlignment="1">
      <alignment vertical="center"/>
    </xf>
    <xf numFmtId="180" fontId="30" fillId="0" borderId="44" xfId="1" applyNumberFormat="1" applyFont="1" applyFill="1" applyBorder="1" applyAlignment="1">
      <alignment vertical="center"/>
    </xf>
    <xf numFmtId="0" fontId="30" fillId="0" borderId="8" xfId="1" applyFont="1" applyFill="1" applyBorder="1" applyAlignment="1">
      <alignment horizontal="center" vertical="center"/>
    </xf>
    <xf numFmtId="0" fontId="1" fillId="0" borderId="31" xfId="1" applyFont="1" applyFill="1" applyBorder="1" applyAlignment="1">
      <alignment horizontal="center" vertical="center"/>
    </xf>
    <xf numFmtId="0" fontId="30" fillId="0" borderId="15"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15" xfId="1" applyFont="1" applyFill="1" applyBorder="1" applyAlignment="1">
      <alignment horizontal="center" vertical="center"/>
    </xf>
    <xf numFmtId="0" fontId="1" fillId="0" borderId="49" xfId="1" applyFont="1" applyFill="1" applyBorder="1" applyAlignment="1">
      <alignment horizontal="center" vertical="center"/>
    </xf>
    <xf numFmtId="0" fontId="1" fillId="0" borderId="2" xfId="1" applyFont="1" applyFill="1" applyBorder="1" applyAlignment="1">
      <alignment horizontal="center" vertical="center"/>
    </xf>
    <xf numFmtId="0" fontId="30" fillId="0" borderId="28" xfId="1" applyFont="1" applyFill="1" applyBorder="1" applyAlignment="1">
      <alignment horizontal="center" vertical="center" wrapText="1"/>
    </xf>
    <xf numFmtId="0" fontId="1" fillId="0" borderId="28" xfId="1" applyFont="1" applyFill="1" applyBorder="1" applyAlignment="1">
      <alignment horizontal="center" vertical="center" wrapText="1"/>
    </xf>
    <xf numFmtId="0" fontId="30" fillId="0" borderId="36" xfId="1" applyFont="1" applyFill="1" applyBorder="1" applyAlignment="1">
      <alignment horizontal="center" vertical="center"/>
    </xf>
    <xf numFmtId="0" fontId="30" fillId="0" borderId="28" xfId="1" applyFont="1" applyFill="1" applyBorder="1" applyAlignment="1">
      <alignment horizontal="center" vertical="center"/>
    </xf>
    <xf numFmtId="0" fontId="30" fillId="0" borderId="37" xfId="1" applyFont="1" applyFill="1" applyBorder="1" applyAlignment="1">
      <alignment horizontal="center" vertical="center"/>
    </xf>
    <xf numFmtId="0" fontId="30" fillId="0" borderId="4" xfId="1" applyFont="1" applyFill="1" applyBorder="1" applyAlignment="1">
      <alignment horizontal="center" vertical="center"/>
    </xf>
    <xf numFmtId="0" fontId="30" fillId="0" borderId="3" xfId="1" applyFont="1" applyFill="1" applyBorder="1" applyAlignment="1">
      <alignment horizontal="center" vertical="center"/>
    </xf>
    <xf numFmtId="0" fontId="30" fillId="0" borderId="2" xfId="1" applyFont="1" applyFill="1" applyBorder="1" applyAlignment="1">
      <alignment horizontal="center" vertical="center"/>
    </xf>
    <xf numFmtId="0" fontId="30" fillId="0" borderId="20" xfId="1" applyFont="1" applyBorder="1" applyAlignment="1">
      <alignment horizontal="center" vertical="center"/>
    </xf>
    <xf numFmtId="0" fontId="30" fillId="0" borderId="40" xfId="1" applyFont="1" applyBorder="1" applyAlignment="1">
      <alignment horizontal="center" vertical="center" wrapText="1"/>
    </xf>
    <xf numFmtId="0" fontId="30" fillId="0" borderId="31"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40" xfId="1" applyFont="1" applyBorder="1" applyAlignment="1">
      <alignment horizontal="center" vertical="center"/>
    </xf>
    <xf numFmtId="0" fontId="30" fillId="0" borderId="14" xfId="1" applyFont="1" applyBorder="1" applyAlignment="1">
      <alignment horizontal="center" vertical="center"/>
    </xf>
    <xf numFmtId="0" fontId="30" fillId="0" borderId="4" xfId="1" applyFont="1" applyBorder="1" applyAlignment="1">
      <alignment horizontal="center" vertical="center"/>
    </xf>
    <xf numFmtId="0" fontId="30" fillId="0" borderId="32" xfId="1" applyFont="1" applyBorder="1" applyAlignment="1">
      <alignment horizontal="center" vertical="center"/>
    </xf>
    <xf numFmtId="0" fontId="30" fillId="0" borderId="46" xfId="1" applyFont="1" applyBorder="1" applyAlignment="1">
      <alignment horizontal="center" vertical="center"/>
    </xf>
    <xf numFmtId="0" fontId="1" fillId="0" borderId="12" xfId="1" applyFont="1" applyBorder="1" applyAlignment="1">
      <alignment horizontal="center" vertical="center"/>
    </xf>
    <xf numFmtId="0" fontId="1" fillId="0" borderId="19" xfId="1" applyFont="1" applyBorder="1" applyAlignment="1">
      <alignment horizontal="center" vertical="center"/>
    </xf>
    <xf numFmtId="0" fontId="5" fillId="0" borderId="53" xfId="8" applyFont="1" applyBorder="1" applyAlignment="1">
      <alignment horizontal="center" vertical="center"/>
    </xf>
    <xf numFmtId="0" fontId="5" fillId="0" borderId="57" xfId="8" applyFont="1" applyBorder="1" applyAlignment="1">
      <alignment horizontal="center" vertical="center"/>
    </xf>
    <xf numFmtId="183" fontId="30" fillId="0" borderId="30" xfId="10" applyNumberFormat="1" applyFont="1" applyBorder="1" applyAlignment="1">
      <alignment horizontal="center" vertical="center"/>
    </xf>
    <xf numFmtId="183" fontId="30" fillId="0" borderId="20" xfId="10" applyNumberFormat="1" applyFont="1" applyBorder="1" applyAlignment="1">
      <alignment horizontal="center" vertical="center"/>
    </xf>
    <xf numFmtId="0" fontId="30" fillId="0" borderId="87" xfId="10" applyFont="1" applyBorder="1" applyAlignment="1">
      <alignment horizontal="center" vertical="center"/>
    </xf>
    <xf numFmtId="0" fontId="30" fillId="0" borderId="1" xfId="10" applyFont="1" applyBorder="1" applyAlignment="1">
      <alignment horizontal="center" vertical="center"/>
    </xf>
    <xf numFmtId="0" fontId="30" fillId="0" borderId="59" xfId="10" applyFont="1" applyBorder="1" applyAlignment="1">
      <alignment horizontal="center" vertical="center"/>
    </xf>
    <xf numFmtId="0" fontId="30" fillId="0" borderId="34" xfId="10" applyFont="1" applyBorder="1" applyAlignment="1">
      <alignment horizontal="center" vertical="center"/>
    </xf>
    <xf numFmtId="0" fontId="30" fillId="0" borderId="35" xfId="10" applyFont="1" applyBorder="1" applyAlignment="1">
      <alignment horizontal="center" vertical="center"/>
    </xf>
    <xf numFmtId="0" fontId="30" fillId="0" borderId="20" xfId="10" applyFont="1" applyBorder="1" applyAlignment="1">
      <alignment horizontal="center" vertical="center"/>
    </xf>
    <xf numFmtId="0" fontId="30" fillId="0" borderId="27" xfId="10" applyFont="1" applyBorder="1" applyAlignment="1">
      <alignment horizontal="center" vertical="center"/>
    </xf>
    <xf numFmtId="0" fontId="30" fillId="0" borderId="17" xfId="10" applyFont="1" applyBorder="1" applyAlignment="1">
      <alignment horizontal="center" vertical="center"/>
    </xf>
    <xf numFmtId="0" fontId="30" fillId="0" borderId="18" xfId="10" applyFont="1" applyBorder="1" applyAlignment="1">
      <alignment horizontal="center" vertical="center"/>
    </xf>
    <xf numFmtId="0" fontId="37" fillId="0" borderId="59" xfId="10" applyFont="1" applyBorder="1" applyAlignment="1">
      <alignment horizontal="center" vertical="center"/>
    </xf>
    <xf numFmtId="0" fontId="72" fillId="0" borderId="34" xfId="10" applyFont="1" applyBorder="1" applyAlignment="1">
      <alignment horizontal="center" vertical="center"/>
    </xf>
    <xf numFmtId="0" fontId="30" fillId="0" borderId="40" xfId="10" applyFont="1" applyBorder="1" applyAlignment="1">
      <alignment horizontal="center" vertical="center"/>
    </xf>
    <xf numFmtId="0" fontId="30" fillId="0" borderId="4" xfId="10" applyFont="1" applyBorder="1" applyAlignment="1">
      <alignment horizontal="center" vertical="center"/>
    </xf>
    <xf numFmtId="0" fontId="30" fillId="0" borderId="89" xfId="10" applyFont="1" applyBorder="1" applyAlignment="1">
      <alignment horizontal="center" vertical="center"/>
    </xf>
    <xf numFmtId="0" fontId="30" fillId="0" borderId="15" xfId="10" applyFont="1" applyBorder="1" applyAlignment="1">
      <alignment horizontal="center" vertical="center"/>
    </xf>
    <xf numFmtId="0" fontId="30" fillId="0" borderId="49" xfId="10" applyFont="1" applyBorder="1" applyAlignment="1">
      <alignment horizontal="center" vertical="center"/>
    </xf>
    <xf numFmtId="0" fontId="129" fillId="0" borderId="0" xfId="1" applyFont="1" applyFill="1" applyBorder="1" applyAlignment="1">
      <alignment horizontal="center"/>
    </xf>
    <xf numFmtId="14" fontId="34" fillId="0" borderId="0" xfId="1" applyNumberFormat="1" applyFont="1" applyFill="1" applyAlignment="1">
      <alignment horizontal="left" vertical="center"/>
    </xf>
    <xf numFmtId="0" fontId="30" fillId="0" borderId="8" xfId="1" applyFont="1" applyFill="1" applyBorder="1" applyAlignment="1">
      <alignment horizontal="center" vertical="center" wrapText="1"/>
    </xf>
    <xf numFmtId="0" fontId="30" fillId="0" borderId="31" xfId="1" applyFont="1" applyFill="1" applyBorder="1" applyAlignment="1">
      <alignment horizontal="center" vertical="center" wrapText="1"/>
    </xf>
    <xf numFmtId="0" fontId="30" fillId="0" borderId="15" xfId="1" applyFont="1" applyFill="1" applyBorder="1" applyAlignment="1">
      <alignment horizontal="center" vertical="center" wrapText="1"/>
    </xf>
    <xf numFmtId="0" fontId="30" fillId="0" borderId="6" xfId="1" applyFont="1" applyFill="1" applyBorder="1" applyAlignment="1">
      <alignment horizontal="center" vertical="center" wrapText="1"/>
    </xf>
    <xf numFmtId="0" fontId="30" fillId="0" borderId="49" xfId="1" applyFont="1" applyFill="1" applyBorder="1" applyAlignment="1">
      <alignment horizontal="center" vertical="center" wrapText="1"/>
    </xf>
    <xf numFmtId="0" fontId="30" fillId="0" borderId="3" xfId="1" applyFont="1" applyFill="1" applyBorder="1" applyAlignment="1">
      <alignment horizontal="center" vertical="center" wrapText="1"/>
    </xf>
    <xf numFmtId="0" fontId="30" fillId="0" borderId="2" xfId="1" applyFont="1" applyFill="1" applyBorder="1" applyAlignment="1">
      <alignment horizontal="center" vertical="center" wrapText="1"/>
    </xf>
    <xf numFmtId="0" fontId="30" fillId="0" borderId="87" xfId="1" applyFont="1" applyFill="1" applyBorder="1" applyAlignment="1">
      <alignment horizontal="center" vertical="center" wrapText="1"/>
    </xf>
    <xf numFmtId="0" fontId="30" fillId="0" borderId="18" xfId="1" applyFont="1" applyFill="1" applyBorder="1" applyAlignment="1">
      <alignment horizontal="center" vertical="center" wrapText="1"/>
    </xf>
    <xf numFmtId="0" fontId="30" fillId="0" borderId="1" xfId="1" applyFont="1" applyFill="1" applyBorder="1" applyAlignment="1">
      <alignment horizontal="center" vertical="center" wrapText="1"/>
    </xf>
    <xf numFmtId="1" fontId="30" fillId="0" borderId="0" xfId="1" applyNumberFormat="1" applyFont="1" applyFill="1" applyBorder="1" applyAlignment="1">
      <alignment horizontal="center" vertical="center"/>
    </xf>
    <xf numFmtId="246" fontId="30" fillId="0" borderId="42" xfId="1" applyNumberFormat="1" applyFont="1" applyFill="1" applyBorder="1" applyAlignment="1">
      <alignment horizontal="center" vertical="center"/>
    </xf>
    <xf numFmtId="0" fontId="30" fillId="0" borderId="0" xfId="1" applyFont="1" applyBorder="1" applyAlignment="1">
      <alignment horizontal="left" vertical="top" wrapText="1"/>
    </xf>
    <xf numFmtId="246" fontId="30" fillId="0" borderId="45" xfId="1" applyNumberFormat="1" applyFont="1" applyFill="1" applyBorder="1" applyAlignment="1">
      <alignment horizontal="center" vertical="center"/>
    </xf>
    <xf numFmtId="0" fontId="30" fillId="0" borderId="59"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34" xfId="1" applyFont="1" applyFill="1" applyBorder="1" applyAlignment="1">
      <alignment horizontal="center" vertical="center" wrapText="1"/>
    </xf>
    <xf numFmtId="245" fontId="30" fillId="0" borderId="42" xfId="1" applyNumberFormat="1" applyFont="1" applyFill="1" applyBorder="1" applyAlignment="1">
      <alignment horizontal="center" vertical="center"/>
    </xf>
    <xf numFmtId="0" fontId="1" fillId="0" borderId="0" xfId="1" applyFont="1" applyFill="1" applyAlignment="1">
      <alignment horizontal="center"/>
    </xf>
    <xf numFmtId="0" fontId="129" fillId="0" borderId="0" xfId="1" applyFont="1" applyBorder="1" applyAlignment="1">
      <alignment horizontal="center"/>
    </xf>
    <xf numFmtId="0" fontId="34" fillId="0" borderId="0" xfId="1" applyFont="1" applyFill="1" applyAlignment="1">
      <alignment horizontal="left" vertical="center"/>
    </xf>
    <xf numFmtId="1" fontId="132" fillId="0" borderId="0" xfId="17" applyNumberFormat="1" applyFont="1" applyFill="1" applyAlignment="1">
      <alignment horizontal="center" vertical="center"/>
    </xf>
    <xf numFmtId="0" fontId="133" fillId="0" borderId="0" xfId="17" applyNumberFormat="1" applyFont="1" applyFill="1" applyAlignment="1">
      <alignment horizontal="center" vertical="center"/>
    </xf>
    <xf numFmtId="0" fontId="132" fillId="0" borderId="0" xfId="17" applyNumberFormat="1" applyFont="1" applyBorder="1" applyAlignment="1">
      <alignment horizontal="center"/>
    </xf>
    <xf numFmtId="0" fontId="132" fillId="0" borderId="0" xfId="17" applyNumberFormat="1" applyFont="1" applyFill="1" applyAlignment="1">
      <alignment horizontal="center"/>
    </xf>
    <xf numFmtId="1" fontId="29" fillId="0" borderId="24" xfId="17" applyNumberFormat="1" applyFont="1" applyFill="1" applyBorder="1" applyAlignment="1">
      <alignment horizontal="center"/>
    </xf>
    <xf numFmtId="0" fontId="146" fillId="0" borderId="0" xfId="10" applyNumberFormat="1" applyFont="1" applyFill="1" applyAlignment="1">
      <alignment horizontal="center"/>
    </xf>
    <xf numFmtId="1" fontId="29" fillId="0" borderId="24" xfId="10" applyNumberFormat="1" applyFont="1" applyFill="1" applyBorder="1" applyAlignment="1">
      <alignment horizontal="center"/>
    </xf>
    <xf numFmtId="1" fontId="132" fillId="0" borderId="0" xfId="10" applyNumberFormat="1" applyFont="1" applyFill="1" applyBorder="1" applyAlignment="1">
      <alignment horizontal="center"/>
    </xf>
    <xf numFmtId="0" fontId="132" fillId="0" borderId="0" xfId="10" applyFont="1" applyBorder="1" applyAlignment="1">
      <alignment horizontal="center"/>
    </xf>
    <xf numFmtId="0" fontId="133" fillId="0" borderId="0" xfId="10" applyFont="1" applyFill="1" applyAlignment="1">
      <alignment horizontal="center"/>
    </xf>
    <xf numFmtId="0" fontId="138" fillId="0" borderId="0" xfId="10" applyNumberFormat="1" applyFont="1" applyBorder="1" applyAlignment="1">
      <alignment horizontal="center" vertical="center"/>
    </xf>
    <xf numFmtId="0" fontId="138" fillId="0" borderId="0" xfId="10" applyNumberFormat="1" applyFont="1" applyAlignment="1">
      <alignment horizontal="center" vertical="center"/>
    </xf>
    <xf numFmtId="1" fontId="29" fillId="0" borderId="0" xfId="10" applyNumberFormat="1" applyFont="1" applyFill="1" applyBorder="1" applyAlignment="1">
      <alignment horizontal="center"/>
    </xf>
    <xf numFmtId="255" fontId="132" fillId="0" borderId="0" xfId="17" applyNumberFormat="1" applyFont="1" applyFill="1" applyBorder="1" applyAlignment="1">
      <alignment horizontal="center" vertical="center"/>
    </xf>
    <xf numFmtId="0" fontId="138" fillId="0" borderId="0" xfId="17" applyNumberFormat="1" applyFont="1" applyBorder="1" applyAlignment="1">
      <alignment horizontal="center"/>
    </xf>
    <xf numFmtId="0" fontId="138" fillId="0" borderId="0" xfId="17" applyNumberFormat="1" applyFont="1" applyAlignment="1">
      <alignment horizontal="center"/>
    </xf>
    <xf numFmtId="0" fontId="146" fillId="0" borderId="0" xfId="17" applyNumberFormat="1" applyFont="1" applyFill="1" applyAlignment="1">
      <alignment horizontal="center"/>
    </xf>
    <xf numFmtId="0" fontId="133" fillId="0" borderId="0" xfId="17" applyNumberFormat="1" applyFont="1" applyFill="1" applyAlignment="1">
      <alignment horizontal="center"/>
    </xf>
    <xf numFmtId="0" fontId="30" fillId="0" borderId="5" xfId="13" applyNumberFormat="1" applyFont="1" applyBorder="1" applyAlignment="1">
      <alignment horizontal="center" vertical="center" wrapText="1"/>
    </xf>
    <xf numFmtId="0" fontId="30" fillId="0" borderId="0" xfId="13" applyNumberFormat="1" applyFont="1" applyBorder="1" applyAlignment="1">
      <alignment horizontal="center" vertical="center" wrapText="1"/>
    </xf>
    <xf numFmtId="0" fontId="30" fillId="0" borderId="48" xfId="13" applyFont="1" applyBorder="1" applyAlignment="1">
      <alignment horizontal="center" vertical="center"/>
    </xf>
    <xf numFmtId="0" fontId="30" fillId="0" borderId="39" xfId="13" applyFont="1" applyBorder="1" applyAlignment="1">
      <alignment horizontal="center" vertical="center"/>
    </xf>
    <xf numFmtId="0" fontId="30" fillId="0" borderId="88" xfId="13" applyFont="1" applyBorder="1" applyAlignment="1">
      <alignment horizontal="center" vertical="center"/>
    </xf>
    <xf numFmtId="0" fontId="30" fillId="0" borderId="8" xfId="0" applyFont="1" applyBorder="1" applyAlignment="1">
      <alignment horizontal="left" vertical="center" indent="1"/>
    </xf>
    <xf numFmtId="0" fontId="30" fillId="0" borderId="15" xfId="0" applyFont="1" applyBorder="1" applyAlignment="1">
      <alignment horizontal="left" vertical="center" indent="1"/>
    </xf>
    <xf numFmtId="0" fontId="30" fillId="0" borderId="0" xfId="0" applyFont="1" applyBorder="1" applyAlignment="1">
      <alignment horizontal="center" vertical="top"/>
    </xf>
    <xf numFmtId="0" fontId="31" fillId="0" borderId="0" xfId="4" applyFont="1" applyFill="1" applyAlignment="1">
      <alignment horizontal="center" vertical="center"/>
    </xf>
    <xf numFmtId="0" fontId="25" fillId="0" borderId="0" xfId="4" applyFill="1" applyAlignment="1">
      <alignment vertical="center"/>
    </xf>
    <xf numFmtId="14" fontId="34" fillId="0" borderId="0" xfId="4" applyNumberFormat="1" applyFont="1" applyFill="1" applyAlignment="1">
      <alignment horizontal="left" vertical="center"/>
    </xf>
    <xf numFmtId="0" fontId="30" fillId="0" borderId="8" xfId="4" applyFont="1" applyFill="1" applyBorder="1" applyAlignment="1">
      <alignment horizontal="center" vertical="center" wrapText="1"/>
    </xf>
    <xf numFmtId="0" fontId="30" fillId="0" borderId="10" xfId="4" applyFont="1" applyFill="1" applyBorder="1" applyAlignment="1">
      <alignment horizontal="center" vertical="center" wrapText="1"/>
    </xf>
    <xf numFmtId="0" fontId="30" fillId="0" borderId="31" xfId="4" applyFont="1" applyFill="1" applyBorder="1" applyAlignment="1">
      <alignment horizontal="center" vertical="center" wrapText="1"/>
    </xf>
    <xf numFmtId="0" fontId="30" fillId="0" borderId="15" xfId="4" applyFont="1" applyFill="1" applyBorder="1" applyAlignment="1">
      <alignment horizontal="center" vertical="center" wrapText="1"/>
    </xf>
    <xf numFmtId="0" fontId="30" fillId="0" borderId="0" xfId="4" applyFont="1" applyFill="1" applyBorder="1" applyAlignment="1">
      <alignment horizontal="center" vertical="center" wrapText="1"/>
    </xf>
    <xf numFmtId="0" fontId="30" fillId="0" borderId="6" xfId="4" applyFont="1" applyFill="1" applyBorder="1" applyAlignment="1">
      <alignment horizontal="center" vertical="center" wrapText="1"/>
    </xf>
    <xf numFmtId="0" fontId="30" fillId="0" borderId="49" xfId="4" applyFont="1" applyFill="1" applyBorder="1" applyAlignment="1">
      <alignment horizontal="center" vertical="center" wrapText="1"/>
    </xf>
    <xf numFmtId="0" fontId="30" fillId="0" borderId="3" xfId="4" applyFont="1" applyFill="1" applyBorder="1" applyAlignment="1">
      <alignment horizontal="center" vertical="center" wrapText="1"/>
    </xf>
    <xf numFmtId="0" fontId="30" fillId="0" borderId="2" xfId="4" applyFont="1" applyFill="1" applyBorder="1" applyAlignment="1">
      <alignment horizontal="center" vertical="center" wrapText="1"/>
    </xf>
    <xf numFmtId="172" fontId="30" fillId="0" borderId="46" xfId="4" applyNumberFormat="1" applyFont="1" applyFill="1" applyBorder="1" applyAlignment="1">
      <alignment horizontal="center" vertical="center" wrapText="1"/>
    </xf>
    <xf numFmtId="0" fontId="25" fillId="0" borderId="12" xfId="4" applyFill="1" applyBorder="1"/>
    <xf numFmtId="0" fontId="25" fillId="0" borderId="11" xfId="4" applyFill="1" applyBorder="1"/>
    <xf numFmtId="0" fontId="30" fillId="0" borderId="59" xfId="4" applyFont="1" applyFill="1" applyBorder="1" applyAlignment="1">
      <alignment horizontal="center" vertical="center" wrapText="1"/>
    </xf>
    <xf numFmtId="0" fontId="1" fillId="0" borderId="42" xfId="4" applyFont="1" applyFill="1" applyBorder="1" applyAlignment="1">
      <alignment horizontal="center" vertical="center" wrapText="1"/>
    </xf>
    <xf numFmtId="0" fontId="1" fillId="0" borderId="34" xfId="4" applyFont="1" applyFill="1" applyBorder="1" applyAlignment="1">
      <alignment horizontal="center" vertical="center" wrapText="1"/>
    </xf>
    <xf numFmtId="172" fontId="30" fillId="0" borderId="6" xfId="4" applyNumberFormat="1" applyFont="1" applyFill="1" applyBorder="1" applyAlignment="1">
      <alignment horizontal="center" vertical="center" wrapText="1"/>
    </xf>
    <xf numFmtId="172" fontId="1" fillId="0" borderId="2" xfId="4" applyNumberFormat="1" applyFont="1" applyFill="1" applyBorder="1" applyAlignment="1">
      <alignment horizontal="center" vertical="center" wrapText="1"/>
    </xf>
    <xf numFmtId="172" fontId="30" fillId="0" borderId="0" xfId="4" applyNumberFormat="1" applyFont="1" applyFill="1" applyBorder="1" applyAlignment="1">
      <alignment horizontal="center" vertical="center" wrapText="1"/>
    </xf>
    <xf numFmtId="172" fontId="1" fillId="0" borderId="3" xfId="4" applyNumberFormat="1" applyFont="1" applyFill="1" applyBorder="1" applyAlignment="1">
      <alignment horizontal="center" vertical="center" wrapText="1"/>
    </xf>
    <xf numFmtId="1" fontId="30" fillId="0" borderId="0" xfId="4" applyNumberFormat="1" applyFont="1" applyFill="1" applyBorder="1" applyAlignment="1">
      <alignment horizontal="left" vertical="center" wrapText="1"/>
    </xf>
    <xf numFmtId="0" fontId="1" fillId="0" borderId="0" xfId="4" applyFont="1" applyFill="1" applyAlignment="1">
      <alignment vertical="center"/>
    </xf>
    <xf numFmtId="1" fontId="37" fillId="0" borderId="0" xfId="4" applyNumberFormat="1" applyFont="1" applyFill="1" applyBorder="1" applyAlignment="1">
      <alignment horizontal="left" vertical="center" wrapText="1"/>
    </xf>
    <xf numFmtId="0" fontId="31" fillId="0" borderId="0" xfId="4" applyFont="1" applyFill="1" applyAlignment="1">
      <alignment vertical="center"/>
    </xf>
    <xf numFmtId="0" fontId="50" fillId="0" borderId="0" xfId="4" applyFont="1" applyFill="1" applyBorder="1" applyAlignment="1">
      <alignment horizontal="center" vertical="center"/>
    </xf>
    <xf numFmtId="0" fontId="50" fillId="0" borderId="16" xfId="4" applyFont="1" applyFill="1" applyBorder="1" applyAlignment="1">
      <alignment horizontal="center" vertical="center"/>
    </xf>
    <xf numFmtId="0" fontId="50" fillId="0" borderId="0" xfId="4" applyFont="1" applyFill="1" applyBorder="1" applyAlignment="1">
      <alignment horizontal="center"/>
    </xf>
    <xf numFmtId="0" fontId="50" fillId="0" borderId="16" xfId="4" applyFont="1" applyFill="1" applyBorder="1" applyAlignment="1">
      <alignment horizontal="center"/>
    </xf>
    <xf numFmtId="0" fontId="1" fillId="0" borderId="16" xfId="4" applyFont="1" applyFill="1" applyBorder="1" applyAlignment="1">
      <alignment horizontal="center" vertical="center" wrapText="1"/>
    </xf>
    <xf numFmtId="0" fontId="1" fillId="0" borderId="32" xfId="4" applyFont="1" applyFill="1" applyBorder="1" applyAlignment="1">
      <alignment horizontal="center" vertical="center" wrapText="1"/>
    </xf>
    <xf numFmtId="0" fontId="1" fillId="0" borderId="0" xfId="4" applyFont="1" applyFill="1" applyBorder="1" applyAlignment="1">
      <alignment vertical="center"/>
    </xf>
    <xf numFmtId="0" fontId="31" fillId="0" borderId="0" xfId="4" applyFont="1" applyFill="1" applyBorder="1" applyAlignment="1">
      <alignment vertical="center"/>
    </xf>
    <xf numFmtId="0" fontId="80" fillId="0" borderId="0" xfId="0" applyFont="1" applyFill="1" applyAlignment="1">
      <alignment horizontal="left"/>
    </xf>
    <xf numFmtId="0" fontId="31" fillId="0" borderId="0" xfId="1" applyFont="1" applyFill="1" applyAlignment="1">
      <alignment horizontal="center" vertical="center"/>
    </xf>
    <xf numFmtId="0" fontId="0" fillId="0" borderId="0" xfId="0" applyAlignment="1"/>
    <xf numFmtId="0" fontId="1" fillId="0" borderId="0" xfId="1" applyFont="1" applyFill="1" applyAlignment="1">
      <alignment horizontal="center" vertical="center"/>
    </xf>
    <xf numFmtId="0" fontId="81" fillId="0" borderId="0" xfId="0" applyFont="1" applyAlignment="1">
      <alignment horizontal="left"/>
    </xf>
    <xf numFmtId="14" fontId="34" fillId="0" borderId="24" xfId="0" applyNumberFormat="1" applyFont="1" applyFill="1" applyBorder="1" applyAlignment="1">
      <alignment horizontal="left"/>
    </xf>
    <xf numFmtId="172" fontId="30" fillId="0" borderId="46" xfId="0" applyNumberFormat="1" applyFont="1" applyFill="1" applyBorder="1" applyAlignment="1">
      <alignment horizontal="center" vertical="center" wrapText="1"/>
    </xf>
    <xf numFmtId="0" fontId="0" fillId="0" borderId="12" xfId="0" applyBorder="1"/>
    <xf numFmtId="0" fontId="0" fillId="0" borderId="11" xfId="0" applyBorder="1"/>
    <xf numFmtId="0" fontId="30" fillId="0" borderId="59" xfId="0" applyFont="1" applyFill="1" applyBorder="1" applyAlignment="1">
      <alignment horizontal="center" vertical="center" wrapText="1"/>
    </xf>
    <xf numFmtId="0" fontId="1" fillId="0" borderId="42" xfId="0" applyFont="1" applyFill="1" applyBorder="1" applyAlignment="1">
      <alignment horizontal="center" vertical="center" wrapText="1"/>
    </xf>
    <xf numFmtId="0" fontId="1" fillId="0" borderId="34" xfId="0" applyFont="1" applyFill="1" applyBorder="1" applyAlignment="1">
      <alignment horizontal="center" vertical="center" wrapText="1"/>
    </xf>
    <xf numFmtId="172" fontId="30" fillId="0" borderId="6" xfId="0" applyNumberFormat="1" applyFont="1" applyFill="1" applyBorder="1" applyAlignment="1">
      <alignment horizontal="center" vertical="center" wrapText="1"/>
    </xf>
    <xf numFmtId="172" fontId="1" fillId="0" borderId="2" xfId="0" applyNumberFormat="1" applyFont="1" applyFill="1" applyBorder="1" applyAlignment="1">
      <alignment horizontal="center" vertical="center" wrapText="1"/>
    </xf>
    <xf numFmtId="1" fontId="38" fillId="0" borderId="0" xfId="1" applyNumberFormat="1" applyFont="1" applyFill="1" applyBorder="1" applyAlignment="1">
      <alignment horizontal="left" vertical="center" wrapText="1"/>
    </xf>
    <xf numFmtId="0" fontId="79" fillId="0" borderId="0" xfId="1" applyFont="1" applyFill="1" applyBorder="1" applyAlignment="1">
      <alignment vertical="center"/>
    </xf>
    <xf numFmtId="172" fontId="30" fillId="0" borderId="0" xfId="0" applyNumberFormat="1" applyFont="1" applyFill="1" applyBorder="1" applyAlignment="1">
      <alignment horizontal="center" vertical="center" wrapText="1"/>
    </xf>
    <xf numFmtId="172" fontId="1" fillId="0" borderId="3" xfId="0" applyNumberFormat="1" applyFont="1" applyFill="1" applyBorder="1" applyAlignment="1">
      <alignment horizontal="center" vertical="center" wrapText="1"/>
    </xf>
    <xf numFmtId="0" fontId="50" fillId="0" borderId="0" xfId="1" applyFont="1" applyFill="1" applyBorder="1" applyAlignment="1">
      <alignment horizontal="center" vertical="center"/>
    </xf>
    <xf numFmtId="0" fontId="50" fillId="0" borderId="16" xfId="1" applyFont="1" applyFill="1" applyBorder="1" applyAlignment="1">
      <alignment horizontal="center" vertical="center"/>
    </xf>
    <xf numFmtId="1" fontId="30" fillId="0" borderId="0" xfId="1" applyNumberFormat="1" applyFont="1" applyFill="1" applyBorder="1" applyAlignment="1">
      <alignment horizontal="left" vertical="center" wrapText="1"/>
    </xf>
    <xf numFmtId="0" fontId="1" fillId="0" borderId="0" xfId="1" applyFont="1" applyFill="1" applyBorder="1" applyAlignment="1">
      <alignment vertical="center"/>
    </xf>
    <xf numFmtId="1" fontId="30" fillId="0" borderId="0" xfId="0" applyNumberFormat="1" applyFont="1" applyFill="1" applyBorder="1" applyAlignment="1">
      <alignment horizontal="left" vertical="center" wrapText="1"/>
    </xf>
    <xf numFmtId="0" fontId="1" fillId="0" borderId="0" xfId="0" applyFont="1" applyFill="1" applyBorder="1" applyAlignment="1">
      <alignment vertical="center"/>
    </xf>
    <xf numFmtId="0" fontId="79" fillId="0" borderId="0" xfId="1" applyFont="1" applyFill="1" applyAlignment="1">
      <alignment vertical="center"/>
    </xf>
    <xf numFmtId="0" fontId="59" fillId="0" borderId="0" xfId="0" applyFont="1" applyAlignment="1"/>
    <xf numFmtId="14" fontId="60" fillId="0" borderId="24" xfId="0" applyNumberFormat="1" applyFont="1" applyBorder="1" applyAlignment="1">
      <alignment horizontal="left" vertical="center"/>
    </xf>
    <xf numFmtId="0" fontId="30" fillId="0" borderId="8" xfId="12" applyFont="1" applyFill="1" applyBorder="1" applyAlignment="1">
      <alignment horizontal="center" vertical="center" wrapText="1"/>
    </xf>
    <xf numFmtId="0" fontId="30" fillId="0" borderId="10" xfId="12" applyFont="1" applyFill="1" applyBorder="1" applyAlignment="1">
      <alignment horizontal="center" vertical="center" wrapText="1"/>
    </xf>
    <xf numFmtId="0" fontId="30" fillId="0" borderId="31" xfId="12" applyFont="1" applyFill="1" applyBorder="1" applyAlignment="1">
      <alignment horizontal="center" vertical="center" wrapText="1"/>
    </xf>
    <xf numFmtId="0" fontId="30" fillId="0" borderId="15" xfId="12" applyFont="1" applyFill="1" applyBorder="1" applyAlignment="1">
      <alignment horizontal="center" vertical="center" wrapText="1"/>
    </xf>
    <xf numFmtId="0" fontId="30" fillId="0" borderId="0" xfId="12" applyFont="1" applyFill="1" applyBorder="1" applyAlignment="1">
      <alignment horizontal="center" vertical="center" wrapText="1"/>
    </xf>
    <xf numFmtId="0" fontId="30" fillId="0" borderId="6" xfId="12" applyFont="1" applyFill="1" applyBorder="1" applyAlignment="1">
      <alignment horizontal="center" vertical="center" wrapText="1"/>
    </xf>
    <xf numFmtId="0" fontId="30" fillId="0" borderId="49" xfId="12" applyFont="1" applyFill="1" applyBorder="1" applyAlignment="1">
      <alignment horizontal="center" vertical="center" wrapText="1"/>
    </xf>
    <xf numFmtId="0" fontId="30" fillId="0" borderId="3" xfId="12" applyFont="1" applyFill="1" applyBorder="1" applyAlignment="1">
      <alignment horizontal="center" vertical="center" wrapText="1"/>
    </xf>
    <xf numFmtId="0" fontId="30" fillId="0" borderId="2" xfId="12" applyFont="1" applyFill="1" applyBorder="1" applyAlignment="1">
      <alignment horizontal="center" vertical="center" wrapText="1"/>
    </xf>
    <xf numFmtId="0" fontId="30" fillId="0" borderId="59" xfId="12" applyFont="1" applyFill="1" applyBorder="1" applyAlignment="1">
      <alignment horizontal="center" vertical="center" wrapText="1"/>
    </xf>
    <xf numFmtId="0" fontId="1" fillId="0" borderId="42" xfId="12" applyFont="1" applyFill="1" applyBorder="1" applyAlignment="1">
      <alignment horizontal="center" vertical="center" wrapText="1"/>
    </xf>
    <xf numFmtId="0" fontId="1" fillId="0" borderId="34" xfId="12" applyFont="1" applyFill="1" applyBorder="1" applyAlignment="1">
      <alignment horizontal="center" vertical="center" wrapText="1"/>
    </xf>
    <xf numFmtId="172" fontId="30" fillId="0" borderId="17" xfId="0" applyNumberFormat="1" applyFont="1" applyFill="1" applyBorder="1" applyAlignment="1">
      <alignment horizontal="center" vertical="center" wrapText="1"/>
    </xf>
    <xf numFmtId="172" fontId="1" fillId="0" borderId="1" xfId="0" applyNumberFormat="1" applyFont="1" applyFill="1" applyBorder="1" applyAlignment="1">
      <alignment horizontal="center" vertical="center" wrapText="1"/>
    </xf>
    <xf numFmtId="0" fontId="50" fillId="0" borderId="0" xfId="12" applyFont="1" applyFill="1" applyBorder="1" applyAlignment="1">
      <alignment horizontal="center" vertical="center"/>
    </xf>
    <xf numFmtId="0" fontId="50" fillId="0" borderId="16" xfId="12" applyFont="1" applyFill="1" applyBorder="1" applyAlignment="1">
      <alignment horizontal="center" vertical="center"/>
    </xf>
    <xf numFmtId="1" fontId="30" fillId="0" borderId="0" xfId="12" applyNumberFormat="1" applyFont="1" applyFill="1" applyBorder="1" applyAlignment="1">
      <alignment horizontal="left" vertical="center" wrapText="1"/>
    </xf>
    <xf numFmtId="0" fontId="1" fillId="0" borderId="0" xfId="12" applyFont="1" applyFill="1" applyBorder="1" applyAlignment="1">
      <alignment vertical="center"/>
    </xf>
    <xf numFmtId="1" fontId="37" fillId="0" borderId="0" xfId="12" applyNumberFormat="1" applyFont="1" applyFill="1" applyBorder="1" applyAlignment="1">
      <alignment horizontal="left" vertical="center" wrapText="1"/>
    </xf>
    <xf numFmtId="0" fontId="31" fillId="0" borderId="0" xfId="12" applyFont="1" applyFill="1" applyBorder="1" applyAlignment="1">
      <alignment vertical="center"/>
    </xf>
    <xf numFmtId="0" fontId="30" fillId="3" borderId="8" xfId="13" applyNumberFormat="1" applyFont="1" applyFill="1" applyBorder="1" applyAlignment="1" applyProtection="1">
      <alignment horizontal="center" vertical="center"/>
    </xf>
    <xf numFmtId="0" fontId="64" fillId="0" borderId="14" xfId="13" applyBorder="1" applyAlignment="1">
      <alignment horizontal="center" vertical="center"/>
    </xf>
    <xf numFmtId="0" fontId="64" fillId="0" borderId="15" xfId="13" applyBorder="1" applyAlignment="1">
      <alignment horizontal="center" vertical="center"/>
    </xf>
    <xf numFmtId="0" fontId="64" fillId="0" borderId="16" xfId="13" applyBorder="1" applyAlignment="1">
      <alignment horizontal="center" vertical="center"/>
    </xf>
    <xf numFmtId="0" fontId="64" fillId="0" borderId="22" xfId="13" applyBorder="1" applyAlignment="1">
      <alignment horizontal="center" vertical="center"/>
    </xf>
    <xf numFmtId="0" fontId="64" fillId="0" borderId="26" xfId="13" applyBorder="1" applyAlignment="1">
      <alignment horizontal="center" vertical="center"/>
    </xf>
    <xf numFmtId="0" fontId="30" fillId="0" borderId="8" xfId="13" applyFont="1" applyBorder="1" applyAlignment="1">
      <alignment horizontal="center" vertical="center"/>
    </xf>
    <xf numFmtId="0" fontId="30" fillId="0" borderId="10" xfId="13" applyFont="1" applyBorder="1" applyAlignment="1">
      <alignment horizontal="center" vertical="center"/>
    </xf>
    <xf numFmtId="0" fontId="30" fillId="0" borderId="14" xfId="13" applyFont="1" applyBorder="1" applyAlignment="1">
      <alignment horizontal="center" vertical="center"/>
    </xf>
    <xf numFmtId="0" fontId="30" fillId="0" borderId="15" xfId="13" applyFont="1" applyBorder="1" applyAlignment="1">
      <alignment horizontal="center" vertical="center"/>
    </xf>
    <xf numFmtId="0" fontId="30" fillId="0" borderId="0" xfId="13" applyFont="1" applyBorder="1" applyAlignment="1">
      <alignment horizontal="center" vertical="center"/>
    </xf>
    <xf numFmtId="0" fontId="30" fillId="0" borderId="16" xfId="13" applyFont="1" applyBorder="1" applyAlignment="1">
      <alignment horizontal="center" vertical="center"/>
    </xf>
    <xf numFmtId="0" fontId="30" fillId="0" borderId="22" xfId="13" applyFont="1" applyBorder="1" applyAlignment="1">
      <alignment horizontal="center" vertical="center"/>
    </xf>
    <xf numFmtId="0" fontId="30" fillId="0" borderId="24" xfId="13" applyFont="1" applyBorder="1" applyAlignment="1">
      <alignment horizontal="center" vertical="center"/>
    </xf>
    <xf numFmtId="0" fontId="30" fillId="0" borderId="26" xfId="13" applyFont="1" applyBorder="1" applyAlignment="1">
      <alignment horizontal="center" vertical="center"/>
    </xf>
    <xf numFmtId="0" fontId="30" fillId="0" borderId="51" xfId="13" applyFont="1" applyBorder="1" applyAlignment="1">
      <alignment horizontal="center" vertical="center"/>
    </xf>
    <xf numFmtId="0" fontId="30" fillId="0" borderId="55" xfId="13" applyFont="1" applyBorder="1" applyAlignment="1">
      <alignment horizontal="center" vertical="center"/>
    </xf>
    <xf numFmtId="0" fontId="30" fillId="0" borderId="67" xfId="13" applyFont="1" applyBorder="1" applyAlignment="1">
      <alignment horizontal="center" vertical="center"/>
    </xf>
    <xf numFmtId="0" fontId="30" fillId="0" borderId="61" xfId="13" applyNumberFormat="1" applyFont="1" applyFill="1" applyBorder="1" applyAlignment="1" applyProtection="1">
      <alignment horizontal="center" vertical="center" wrapText="1"/>
    </xf>
    <xf numFmtId="0" fontId="64" fillId="0" borderId="58" xfId="13" applyBorder="1" applyAlignment="1">
      <alignment horizontal="center" vertical="center" wrapText="1"/>
    </xf>
    <xf numFmtId="0" fontId="64" fillId="0" borderId="57" xfId="13" applyBorder="1" applyAlignment="1">
      <alignment horizontal="center" vertical="center" wrapText="1"/>
    </xf>
    <xf numFmtId="0" fontId="30" fillId="3" borderId="15" xfId="13" applyNumberFormat="1" applyFont="1" applyFill="1" applyBorder="1" applyAlignment="1" applyProtection="1">
      <alignment horizontal="center" vertical="center"/>
    </xf>
    <xf numFmtId="0" fontId="30" fillId="3" borderId="22" xfId="13" applyNumberFormat="1" applyFont="1" applyFill="1" applyBorder="1" applyAlignment="1" applyProtection="1">
      <alignment horizontal="center" vertical="center"/>
    </xf>
    <xf numFmtId="0" fontId="30" fillId="0" borderId="55" xfId="13" applyNumberFormat="1" applyFont="1" applyBorder="1" applyAlignment="1">
      <alignment horizontal="center" vertical="center"/>
    </xf>
    <xf numFmtId="0" fontId="34" fillId="0" borderId="55" xfId="13" applyFont="1" applyBorder="1" applyAlignment="1">
      <alignment horizontal="center" vertical="center"/>
    </xf>
    <xf numFmtId="0" fontId="34" fillId="0" borderId="67" xfId="13" applyFont="1" applyBorder="1" applyAlignment="1">
      <alignment horizontal="center" vertical="center"/>
    </xf>
    <xf numFmtId="0" fontId="30" fillId="0" borderId="10" xfId="13" applyNumberFormat="1" applyFont="1" applyFill="1" applyBorder="1" applyAlignment="1" applyProtection="1">
      <alignment horizontal="center" vertical="center"/>
    </xf>
    <xf numFmtId="0" fontId="64" fillId="0" borderId="10" xfId="13" applyBorder="1" applyAlignment="1">
      <alignment horizontal="center" vertical="center"/>
    </xf>
    <xf numFmtId="0" fontId="64" fillId="0" borderId="24" xfId="13" applyBorder="1" applyAlignment="1">
      <alignment horizontal="center" vertical="center"/>
    </xf>
    <xf numFmtId="0" fontId="30" fillId="0" borderId="69" xfId="13" applyNumberFormat="1" applyFont="1" applyFill="1" applyBorder="1" applyAlignment="1" applyProtection="1">
      <alignment horizontal="center" vertical="center" wrapText="1"/>
    </xf>
    <xf numFmtId="0" fontId="64" fillId="0" borderId="72" xfId="13" applyBorder="1" applyAlignment="1">
      <alignment horizontal="center" vertical="center" wrapText="1"/>
    </xf>
    <xf numFmtId="0" fontId="1" fillId="7" borderId="0" xfId="14" applyFont="1" applyFill="1" applyAlignment="1"/>
    <xf numFmtId="0" fontId="18" fillId="0" borderId="0" xfId="10" applyAlignment="1"/>
    <xf numFmtId="0" fontId="1" fillId="9" borderId="0" xfId="14" applyFont="1" applyFill="1" applyAlignment="1">
      <alignment wrapText="1"/>
    </xf>
    <xf numFmtId="0" fontId="18" fillId="9" borderId="0" xfId="10" applyFill="1" applyAlignment="1">
      <alignment wrapText="1"/>
    </xf>
    <xf numFmtId="0" fontId="30" fillId="0" borderId="20" xfId="14" applyFont="1" applyFill="1" applyBorder="1" applyAlignment="1" applyProtection="1">
      <alignment horizontal="center" vertical="center"/>
    </xf>
    <xf numFmtId="0" fontId="30" fillId="0" borderId="27" xfId="14" applyFont="1" applyFill="1" applyBorder="1" applyAlignment="1" applyProtection="1">
      <alignment horizontal="center" vertical="center"/>
    </xf>
    <xf numFmtId="0" fontId="30" fillId="0" borderId="87" xfId="10" applyFont="1" applyFill="1" applyBorder="1" applyAlignment="1" applyProtection="1">
      <alignment horizontal="center" vertical="center" wrapText="1"/>
    </xf>
    <xf numFmtId="0" fontId="30" fillId="0" borderId="18" xfId="10" applyFont="1" applyFill="1" applyBorder="1" applyAlignment="1" applyProtection="1">
      <alignment horizontal="center" vertical="center" wrapText="1"/>
    </xf>
    <xf numFmtId="0" fontId="30" fillId="0" borderId="1" xfId="10" applyFont="1" applyFill="1" applyBorder="1" applyAlignment="1" applyProtection="1">
      <alignment horizontal="center" vertical="center" wrapText="1"/>
    </xf>
    <xf numFmtId="0" fontId="30" fillId="0" borderId="46" xfId="14" applyFont="1" applyFill="1" applyBorder="1" applyAlignment="1" applyProtection="1">
      <alignment horizontal="center" vertical="center"/>
    </xf>
    <xf numFmtId="0" fontId="30" fillId="0" borderId="19" xfId="14" applyFont="1" applyFill="1" applyBorder="1" applyAlignment="1" applyProtection="1">
      <alignment horizontal="center" vertical="center"/>
    </xf>
    <xf numFmtId="0" fontId="30" fillId="0" borderId="18" xfId="14" applyNumberFormat="1" applyFont="1" applyFill="1" applyBorder="1" applyAlignment="1" applyProtection="1">
      <alignment horizontal="center" vertical="center"/>
    </xf>
    <xf numFmtId="0" fontId="30" fillId="0" borderId="1" xfId="14" applyNumberFormat="1" applyFont="1" applyFill="1" applyBorder="1" applyAlignment="1" applyProtection="1">
      <alignment horizontal="center" vertical="center"/>
    </xf>
    <xf numFmtId="0" fontId="30" fillId="0" borderId="36" xfId="10" applyFont="1" applyBorder="1" applyAlignment="1">
      <alignment horizontal="center" vertical="center"/>
    </xf>
    <xf numFmtId="0" fontId="18" fillId="0" borderId="28" xfId="10" applyBorder="1" applyAlignment="1">
      <alignment horizontal="center" vertical="center"/>
    </xf>
    <xf numFmtId="0" fontId="18" fillId="0" borderId="37" xfId="10" applyBorder="1" applyAlignment="1">
      <alignment horizontal="center" vertical="center"/>
    </xf>
    <xf numFmtId="0" fontId="18" fillId="0" borderId="5" xfId="10" applyBorder="1" applyAlignment="1">
      <alignment horizontal="center" vertical="center"/>
    </xf>
    <xf numFmtId="0" fontId="18" fillId="0" borderId="0" xfId="10" applyAlignment="1">
      <alignment horizontal="center" vertical="center"/>
    </xf>
    <xf numFmtId="0" fontId="18" fillId="0" borderId="6" xfId="10" applyBorder="1" applyAlignment="1">
      <alignment horizontal="center" vertical="center"/>
    </xf>
    <xf numFmtId="0" fontId="18" fillId="0" borderId="4" xfId="10" applyBorder="1" applyAlignment="1">
      <alignment horizontal="center" vertical="center"/>
    </xf>
    <xf numFmtId="0" fontId="18" fillId="0" borderId="3" xfId="10" applyBorder="1" applyAlignment="1">
      <alignment horizontal="center" vertical="center"/>
    </xf>
    <xf numFmtId="0" fontId="18" fillId="0" borderId="2" xfId="10" applyBorder="1" applyAlignment="1">
      <alignment horizontal="center" vertical="center"/>
    </xf>
    <xf numFmtId="0" fontId="30" fillId="0" borderId="48" xfId="10" applyFont="1" applyBorder="1" applyAlignment="1">
      <alignment horizontal="center" vertical="center"/>
    </xf>
    <xf numFmtId="0" fontId="18" fillId="0" borderId="39" xfId="10" applyBorder="1" applyAlignment="1">
      <alignment horizontal="center" vertical="center"/>
    </xf>
    <xf numFmtId="0" fontId="18" fillId="0" borderId="88" xfId="10" applyBorder="1" applyAlignment="1">
      <alignment horizontal="center" vertical="center"/>
    </xf>
    <xf numFmtId="0" fontId="30" fillId="0" borderId="5" xfId="10" applyNumberFormat="1" applyFont="1" applyFill="1" applyBorder="1" applyAlignment="1" applyProtection="1">
      <alignment horizontal="center" vertical="center"/>
    </xf>
    <xf numFmtId="0" fontId="30" fillId="0" borderId="0" xfId="10" applyNumberFormat="1" applyFont="1" applyFill="1" applyBorder="1" applyAlignment="1" applyProtection="1">
      <alignment horizontal="center" vertical="center"/>
    </xf>
    <xf numFmtId="0" fontId="30" fillId="0" borderId="6" xfId="10" applyNumberFormat="1" applyFont="1" applyFill="1" applyBorder="1" applyAlignment="1" applyProtection="1">
      <alignment horizontal="center" vertical="center"/>
    </xf>
    <xf numFmtId="0" fontId="30" fillId="0" borderId="4" xfId="10" applyNumberFormat="1" applyFont="1" applyFill="1" applyBorder="1" applyAlignment="1" applyProtection="1">
      <alignment horizontal="center" vertical="center"/>
    </xf>
    <xf numFmtId="0" fontId="30" fillId="0" borderId="3" xfId="10" applyNumberFormat="1" applyFont="1" applyFill="1" applyBorder="1" applyAlignment="1" applyProtection="1">
      <alignment horizontal="center" vertical="center"/>
    </xf>
    <xf numFmtId="0" fontId="30" fillId="0" borderId="2" xfId="10" applyNumberFormat="1" applyFont="1" applyFill="1" applyBorder="1" applyAlignment="1" applyProtection="1">
      <alignment horizontal="center" vertical="center"/>
    </xf>
    <xf numFmtId="0" fontId="30" fillId="0" borderId="42" xfId="10" applyNumberFormat="1" applyFont="1" applyFill="1" applyBorder="1" applyAlignment="1" applyProtection="1">
      <alignment horizontal="center" vertical="center" wrapText="1"/>
    </xf>
    <xf numFmtId="0" fontId="30" fillId="0" borderId="34" xfId="10" applyNumberFormat="1" applyFont="1" applyFill="1" applyBorder="1" applyAlignment="1" applyProtection="1">
      <alignment horizontal="center" vertical="center" wrapText="1"/>
    </xf>
    <xf numFmtId="0" fontId="30" fillId="0" borderId="33" xfId="10" applyNumberFormat="1" applyFont="1" applyFill="1" applyBorder="1" applyAlignment="1" applyProtection="1">
      <alignment horizontal="center" vertical="center" wrapText="1"/>
    </xf>
    <xf numFmtId="0" fontId="30" fillId="0" borderId="30" xfId="14" applyFont="1" applyFill="1" applyBorder="1" applyAlignment="1" applyProtection="1">
      <alignment horizontal="center" vertical="center"/>
    </xf>
    <xf numFmtId="0" fontId="18" fillId="0" borderId="11" xfId="10" applyBorder="1" applyAlignment="1">
      <alignment horizontal="center" vertical="center"/>
    </xf>
    <xf numFmtId="0" fontId="18" fillId="0" borderId="19" xfId="10" applyBorder="1" applyAlignment="1">
      <alignment horizontal="center" vertical="center"/>
    </xf>
    <xf numFmtId="0" fontId="30" fillId="0" borderId="36" xfId="14" applyFont="1" applyFill="1" applyBorder="1" applyAlignment="1" applyProtection="1">
      <alignment horizontal="center" vertical="center"/>
    </xf>
    <xf numFmtId="0" fontId="18" fillId="0" borderId="5" xfId="10" applyBorder="1" applyAlignment="1">
      <alignment vertical="center"/>
    </xf>
    <xf numFmtId="0" fontId="18" fillId="0" borderId="4" xfId="10" applyBorder="1" applyAlignment="1">
      <alignment vertical="center"/>
    </xf>
    <xf numFmtId="0" fontId="30" fillId="0" borderId="28" xfId="10" applyFont="1" applyBorder="1" applyAlignment="1">
      <alignment horizontal="center" vertical="center"/>
    </xf>
    <xf numFmtId="0" fontId="18" fillId="0" borderId="0" xfId="10" applyBorder="1" applyAlignment="1">
      <alignment horizontal="center" vertical="center"/>
    </xf>
    <xf numFmtId="0" fontId="30" fillId="0" borderId="28" xfId="10" applyNumberFormat="1" applyFont="1" applyFill="1" applyBorder="1" applyAlignment="1" applyProtection="1">
      <alignment horizontal="center" vertical="center"/>
    </xf>
    <xf numFmtId="0" fontId="30" fillId="0" borderId="37" xfId="10" applyNumberFormat="1" applyFont="1" applyFill="1" applyBorder="1" applyAlignment="1" applyProtection="1">
      <alignment horizontal="center" vertical="center"/>
    </xf>
    <xf numFmtId="0" fontId="151" fillId="11" borderId="0" xfId="24" applyFont="1" applyFill="1" applyBorder="1" applyAlignment="1">
      <alignment horizontal="center" vertical="top" wrapText="1"/>
    </xf>
    <xf numFmtId="0" fontId="150" fillId="12" borderId="0" xfId="24" applyFont="1" applyFill="1" applyBorder="1" applyAlignment="1">
      <alignment horizontal="left" vertical="top"/>
    </xf>
    <xf numFmtId="0" fontId="150" fillId="12" borderId="0" xfId="24" applyFont="1" applyFill="1" applyBorder="1" applyAlignment="1">
      <alignment horizontal="center" vertical="top"/>
    </xf>
    <xf numFmtId="0" fontId="150" fillId="12" borderId="0" xfId="24" applyFont="1" applyFill="1" applyBorder="1" applyAlignment="1">
      <alignment horizontal="right" vertical="top"/>
    </xf>
    <xf numFmtId="259" fontId="153" fillId="11" borderId="0" xfId="24" applyNumberFormat="1" applyFont="1" applyFill="1" applyBorder="1" applyAlignment="1" applyProtection="1">
      <alignment horizontal="right" vertical="top"/>
      <protection locked="0"/>
    </xf>
    <xf numFmtId="249" fontId="153" fillId="11" borderId="0" xfId="24" applyNumberFormat="1" applyFont="1" applyFill="1" applyBorder="1" applyAlignment="1" applyProtection="1">
      <alignment horizontal="right" vertical="top"/>
      <protection locked="0"/>
    </xf>
    <xf numFmtId="0" fontId="152" fillId="11" borderId="0" xfId="24" applyFont="1" applyFill="1" applyBorder="1" applyAlignment="1" applyProtection="1">
      <alignment horizontal="center" vertical="top" wrapText="1"/>
      <protection locked="0"/>
    </xf>
    <xf numFmtId="0" fontId="154" fillId="11" borderId="0" xfId="24" applyFont="1" applyFill="1" applyBorder="1" applyAlignment="1" applyProtection="1">
      <alignment horizontal="center" vertical="top" wrapText="1"/>
      <protection locked="0"/>
    </xf>
    <xf numFmtId="223" fontId="153" fillId="11" borderId="0" xfId="24" applyNumberFormat="1" applyFont="1" applyFill="1" applyBorder="1" applyAlignment="1" applyProtection="1">
      <alignment horizontal="right" vertical="top"/>
      <protection locked="0"/>
    </xf>
    <xf numFmtId="0" fontId="149" fillId="11" borderId="0" xfId="24" applyFont="1" applyFill="1" applyBorder="1" applyAlignment="1" applyProtection="1">
      <alignment horizontal="center" vertical="top" wrapText="1"/>
      <protection locked="0"/>
    </xf>
    <xf numFmtId="0" fontId="150" fillId="11" borderId="0" xfId="24" applyFont="1" applyFill="1" applyBorder="1" applyAlignment="1" applyProtection="1">
      <alignment horizontal="center" vertical="top"/>
      <protection locked="0"/>
    </xf>
    <xf numFmtId="0" fontId="148" fillId="11" borderId="115" xfId="24" applyFont="1" applyFill="1" applyBorder="1" applyAlignment="1" applyProtection="1">
      <alignment horizontal="center" vertical="top" wrapText="1"/>
      <protection locked="0"/>
    </xf>
    <xf numFmtId="249" fontId="153" fillId="0" borderId="0" xfId="24" applyNumberFormat="1" applyFont="1" applyFill="1" applyBorder="1" applyAlignment="1" applyProtection="1">
      <alignment horizontal="right" vertical="top"/>
      <protection locked="0"/>
    </xf>
    <xf numFmtId="0" fontId="151" fillId="0" borderId="0" xfId="24" applyFont="1" applyFill="1" applyBorder="1" applyAlignment="1" applyProtection="1">
      <alignment horizontal="center" vertical="top" wrapText="1"/>
      <protection locked="0"/>
    </xf>
    <xf numFmtId="259" fontId="153" fillId="0" borderId="0" xfId="24" applyNumberFormat="1" applyFont="1" applyFill="1" applyBorder="1" applyAlignment="1" applyProtection="1">
      <alignment horizontal="right" vertical="top"/>
      <protection locked="0"/>
    </xf>
    <xf numFmtId="0" fontId="152" fillId="0" borderId="0" xfId="24" applyFont="1" applyFill="1" applyBorder="1" applyAlignment="1" applyProtection="1">
      <alignment horizontal="center" vertical="top" wrapText="1"/>
      <protection locked="0"/>
    </xf>
    <xf numFmtId="0" fontId="150" fillId="0" borderId="0" xfId="24" applyFont="1" applyFill="1" applyBorder="1" applyAlignment="1" applyProtection="1">
      <alignment horizontal="center" vertical="top"/>
      <protection locked="0"/>
    </xf>
    <xf numFmtId="0" fontId="149" fillId="0" borderId="0" xfId="24" applyFont="1" applyFill="1" applyBorder="1" applyAlignment="1" applyProtection="1">
      <alignment horizontal="center" vertical="top" wrapText="1"/>
      <protection locked="0"/>
    </xf>
    <xf numFmtId="249" fontId="153" fillId="0" borderId="0" xfId="24" applyNumberFormat="1" applyFont="1" applyFill="1" applyBorder="1" applyAlignment="1">
      <alignment horizontal="right" vertical="top"/>
    </xf>
    <xf numFmtId="0" fontId="151" fillId="0" borderId="0" xfId="24" applyFont="1" applyFill="1" applyBorder="1" applyAlignment="1">
      <alignment horizontal="center" vertical="top" wrapText="1"/>
    </xf>
    <xf numFmtId="0" fontId="152" fillId="0" borderId="0" xfId="24" applyFont="1" applyFill="1" applyBorder="1" applyAlignment="1">
      <alignment horizontal="center" vertical="top" wrapText="1"/>
    </xf>
    <xf numFmtId="0" fontId="154" fillId="0" borderId="0" xfId="24" applyFont="1" applyFill="1" applyBorder="1" applyAlignment="1">
      <alignment horizontal="center" vertical="top" wrapText="1"/>
    </xf>
    <xf numFmtId="0" fontId="150" fillId="0" borderId="0" xfId="24" applyFont="1" applyFill="1" applyBorder="1" applyAlignment="1">
      <alignment horizontal="center" vertical="top"/>
    </xf>
    <xf numFmtId="0" fontId="149" fillId="0" borderId="0" xfId="24" applyFont="1" applyFill="1" applyBorder="1" applyAlignment="1">
      <alignment horizontal="center" vertical="top" wrapText="1"/>
    </xf>
    <xf numFmtId="0" fontId="150" fillId="0" borderId="0" xfId="24" applyFont="1" applyFill="1" applyBorder="1" applyAlignment="1">
      <alignment horizontal="right" vertical="top"/>
    </xf>
    <xf numFmtId="223" fontId="153" fillId="0" borderId="0" xfId="24" applyNumberFormat="1" applyFont="1" applyFill="1" applyBorder="1" applyAlignment="1">
      <alignment horizontal="right" vertical="top"/>
    </xf>
    <xf numFmtId="259" fontId="153" fillId="0" borderId="0" xfId="24" applyNumberFormat="1" applyFont="1" applyFill="1" applyBorder="1" applyAlignment="1">
      <alignment horizontal="right" vertical="top"/>
    </xf>
    <xf numFmtId="0" fontId="2" fillId="0" borderId="0" xfId="2" applyFill="1" applyBorder="1" applyAlignment="1">
      <alignment horizontal="left" vertical="top"/>
    </xf>
    <xf numFmtId="0" fontId="148" fillId="0" borderId="0" xfId="24" applyFont="1" applyFill="1" applyBorder="1" applyAlignment="1">
      <alignment horizontal="center" vertical="top" wrapText="1"/>
    </xf>
    <xf numFmtId="0" fontId="31" fillId="0" borderId="0" xfId="25" quotePrefix="1" applyFont="1" applyAlignment="1">
      <alignment horizontal="centerContinuous"/>
    </xf>
    <xf numFmtId="1" fontId="5" fillId="0" borderId="0" xfId="5" applyNumberFormat="1" applyFont="1" applyAlignment="1" applyProtection="1">
      <alignment horizontal="centerContinuous"/>
      <protection hidden="1"/>
    </xf>
    <xf numFmtId="0" fontId="5" fillId="0" borderId="0" xfId="5" applyNumberFormat="1" applyFont="1" applyAlignment="1" applyProtection="1">
      <alignment horizontal="centerContinuous"/>
      <protection hidden="1"/>
    </xf>
    <xf numFmtId="0" fontId="41" fillId="0" borderId="0" xfId="5" applyNumberFormat="1" applyFont="1" applyAlignment="1" applyProtection="1">
      <alignment horizontal="centerContinuous"/>
      <protection hidden="1"/>
    </xf>
    <xf numFmtId="0" fontId="26" fillId="0" borderId="0" xfId="25" quotePrefix="1" applyFont="1" applyAlignment="1">
      <alignment horizontal="centerContinuous" vertical="center"/>
    </xf>
    <xf numFmtId="1" fontId="5" fillId="0" borderId="0" xfId="5" applyNumberFormat="1" applyFont="1" applyAlignment="1" applyProtection="1">
      <alignment horizontal="centerContinuous" vertical="center"/>
      <protection hidden="1"/>
    </xf>
    <xf numFmtId="0" fontId="5" fillId="0" borderId="0" xfId="5" applyNumberFormat="1" applyFont="1" applyAlignment="1" applyProtection="1">
      <alignment horizontal="centerContinuous" vertical="center"/>
      <protection hidden="1"/>
    </xf>
    <xf numFmtId="0" fontId="44" fillId="0" borderId="0" xfId="5" applyNumberFormat="1" applyFont="1" applyAlignment="1" applyProtection="1">
      <alignment horizontal="centerContinuous" vertical="center"/>
      <protection hidden="1"/>
    </xf>
    <xf numFmtId="0" fontId="5" fillId="0" borderId="24" xfId="5" applyNumberFormat="1" applyFont="1" applyBorder="1" applyAlignment="1" applyProtection="1">
      <alignment horizontal="centerContinuous" vertical="center"/>
      <protection hidden="1"/>
    </xf>
    <xf numFmtId="1" fontId="5" fillId="0" borderId="24" xfId="5" applyNumberFormat="1" applyFont="1" applyBorder="1" applyAlignment="1" applyProtection="1">
      <alignment horizontal="centerContinuous" vertical="center"/>
      <protection hidden="1"/>
    </xf>
    <xf numFmtId="1" fontId="30" fillId="0" borderId="0" xfId="5" applyNumberFormat="1" applyFont="1" applyAlignment="1" applyProtection="1">
      <alignment horizontal="centerContinuous" vertical="center"/>
      <protection hidden="1"/>
    </xf>
    <xf numFmtId="1" fontId="42" fillId="0" borderId="24" xfId="5" applyNumberFormat="1" applyFont="1" applyBorder="1" applyAlignment="1" applyProtection="1">
      <alignment horizontal="centerContinuous" vertical="center"/>
      <protection hidden="1"/>
    </xf>
    <xf numFmtId="0" fontId="30" fillId="0" borderId="0" xfId="5" applyNumberFormat="1" applyFont="1" applyAlignment="1" applyProtection="1">
      <alignment horizontal="centerContinuous" vertical="center"/>
      <protection hidden="1"/>
    </xf>
    <xf numFmtId="0" fontId="4" fillId="0" borderId="8" xfId="5" applyNumberFormat="1" applyFont="1" applyBorder="1" applyAlignment="1" applyProtection="1">
      <alignment horizontal="center" vertical="center"/>
      <protection hidden="1"/>
    </xf>
    <xf numFmtId="1" fontId="3" fillId="0" borderId="51" xfId="6" applyNumberFormat="1" applyFont="1" applyBorder="1" applyAlignment="1" applyProtection="1">
      <alignment horizontal="centerContinuous" vertical="center" wrapText="1"/>
      <protection hidden="1"/>
    </xf>
    <xf numFmtId="1" fontId="3" fillId="0" borderId="52" xfId="6" applyNumberFormat="1" applyFont="1" applyBorder="1" applyAlignment="1" applyProtection="1">
      <alignment horizontal="centerContinuous" vertical="center" wrapText="1"/>
      <protection hidden="1"/>
    </xf>
    <xf numFmtId="1" fontId="3" fillId="0" borderId="51" xfId="6" quotePrefix="1" applyNumberFormat="1" applyFont="1" applyBorder="1" applyAlignment="1" applyProtection="1">
      <alignment horizontal="center" vertical="center" wrapText="1"/>
      <protection hidden="1"/>
    </xf>
    <xf numFmtId="1" fontId="3" fillId="0" borderId="52" xfId="6" applyNumberFormat="1" applyFont="1" applyBorder="1" applyAlignment="1" applyProtection="1">
      <alignment horizontal="center" vertical="center" wrapText="1"/>
      <protection hidden="1"/>
    </xf>
    <xf numFmtId="0" fontId="3" fillId="0" borderId="10" xfId="6" applyFont="1" applyBorder="1" applyAlignment="1" applyProtection="1">
      <alignment horizontal="centerContinuous" vertical="center" wrapText="1"/>
      <protection hidden="1"/>
    </xf>
    <xf numFmtId="182" fontId="3" fillId="0" borderId="31" xfId="6" applyNumberFormat="1" applyFont="1" applyBorder="1" applyAlignment="1" applyProtection="1">
      <alignment horizontal="centerContinuous" vertical="top"/>
      <protection hidden="1"/>
    </xf>
    <xf numFmtId="0" fontId="3" fillId="0" borderId="31" xfId="6" applyFont="1" applyBorder="1" applyAlignment="1" applyProtection="1">
      <alignment horizontal="centerContinuous" vertical="center" wrapText="1"/>
      <protection hidden="1"/>
    </xf>
    <xf numFmtId="0" fontId="3" fillId="0" borderId="52" xfId="6" applyFont="1" applyBorder="1" applyAlignment="1" applyProtection="1">
      <alignment horizontal="centerContinuous" vertical="center" wrapText="1"/>
      <protection hidden="1"/>
    </xf>
    <xf numFmtId="182" fontId="3" fillId="0" borderId="14" xfId="6" applyNumberFormat="1" applyFont="1" applyBorder="1" applyAlignment="1" applyProtection="1">
      <alignment horizontal="centerContinuous" vertical="top"/>
      <protection hidden="1"/>
    </xf>
    <xf numFmtId="0" fontId="1" fillId="0" borderId="15" xfId="5" applyNumberFormat="1" applyFont="1" applyBorder="1" applyProtection="1">
      <protection hidden="1"/>
    </xf>
    <xf numFmtId="0" fontId="1" fillId="0" borderId="0" xfId="5" applyNumberFormat="1" applyFont="1" applyBorder="1" applyProtection="1">
      <protection hidden="1"/>
    </xf>
    <xf numFmtId="0" fontId="1" fillId="0" borderId="0" xfId="5" applyNumberFormat="1" applyFont="1" applyAlignment="1" applyProtection="1">
      <alignment horizontal="right"/>
      <protection hidden="1"/>
    </xf>
    <xf numFmtId="0" fontId="1" fillId="0" borderId="0" xfId="5" applyNumberFormat="1" applyFont="1" applyProtection="1">
      <protection hidden="1"/>
    </xf>
    <xf numFmtId="0" fontId="4" fillId="0" borderId="49" xfId="5" applyNumberFormat="1" applyFont="1" applyBorder="1" applyAlignment="1" applyProtection="1">
      <alignment horizontal="center" vertical="center"/>
      <protection hidden="1"/>
    </xf>
    <xf numFmtId="0" fontId="4" fillId="0" borderId="56" xfId="6" applyFont="1" applyBorder="1" applyAlignment="1" applyProtection="1">
      <alignment horizontal="center" vertical="center"/>
      <protection locked="0"/>
    </xf>
    <xf numFmtId="0" fontId="4" fillId="0" borderId="56" xfId="5" applyNumberFormat="1" applyFont="1" applyBorder="1" applyAlignment="1" applyProtection="1">
      <alignment horizontal="center" vertical="center" wrapText="1"/>
      <protection hidden="1"/>
    </xf>
    <xf numFmtId="0" fontId="4" fillId="0" borderId="20" xfId="5" applyNumberFormat="1" applyFont="1" applyBorder="1" applyAlignment="1" applyProtection="1">
      <protection hidden="1"/>
    </xf>
    <xf numFmtId="1" fontId="4" fillId="0" borderId="40" xfId="5" applyNumberFormat="1" applyFont="1" applyBorder="1" applyProtection="1">
      <protection hidden="1"/>
    </xf>
    <xf numFmtId="1" fontId="4" fillId="0" borderId="10" xfId="5" applyNumberFormat="1" applyFont="1" applyBorder="1" applyProtection="1">
      <protection hidden="1"/>
    </xf>
    <xf numFmtId="1" fontId="3" fillId="0" borderId="10" xfId="7" applyNumberFormat="1" applyFont="1" applyBorder="1" applyAlignment="1" applyProtection="1">
      <alignment horizontal="center"/>
      <protection hidden="1"/>
    </xf>
    <xf numFmtId="0" fontId="3" fillId="0" borderId="10" xfId="7" applyFont="1" applyBorder="1" applyAlignment="1" applyProtection="1">
      <alignment horizontal="centerContinuous"/>
      <protection hidden="1"/>
    </xf>
    <xf numFmtId="0" fontId="4" fillId="0" borderId="10" xfId="5" applyNumberFormat="1" applyFont="1" applyBorder="1" applyProtection="1">
      <protection hidden="1"/>
    </xf>
    <xf numFmtId="0" fontId="3" fillId="0" borderId="31" xfId="7" applyFont="1" applyBorder="1" applyAlignment="1" applyProtection="1">
      <alignment horizontal="centerContinuous"/>
      <protection hidden="1"/>
    </xf>
    <xf numFmtId="0" fontId="3" fillId="0" borderId="14" xfId="7" applyFont="1" applyBorder="1" applyAlignment="1" applyProtection="1">
      <alignment horizontal="centerContinuous"/>
      <protection hidden="1"/>
    </xf>
    <xf numFmtId="183" fontId="4" fillId="0" borderId="20" xfId="7" applyNumberFormat="1" applyFont="1" applyBorder="1" applyAlignment="1" applyProtection="1">
      <alignment horizontal="left" vertical="center" indent="1"/>
      <protection hidden="1"/>
    </xf>
    <xf numFmtId="166" fontId="4" fillId="0" borderId="0" xfId="7" applyNumberFormat="1" applyFont="1" applyBorder="1" applyAlignment="1" applyProtection="1">
      <alignment vertical="top"/>
      <protection hidden="1"/>
    </xf>
    <xf numFmtId="185" fontId="9" fillId="0" borderId="16" xfId="25" applyNumberFormat="1" applyFont="1" applyBorder="1" applyAlignment="1" applyProtection="1">
      <alignment horizontal="center" vertical="center"/>
      <protection hidden="1"/>
    </xf>
    <xf numFmtId="186" fontId="4" fillId="0" borderId="0" xfId="7" applyNumberFormat="1" applyFont="1" applyBorder="1" applyAlignment="1" applyProtection="1">
      <alignment vertical="top"/>
      <protection hidden="1"/>
    </xf>
    <xf numFmtId="166" fontId="4" fillId="0" borderId="0" xfId="5" applyNumberFormat="1" applyFont="1" applyProtection="1">
      <protection hidden="1"/>
    </xf>
    <xf numFmtId="186" fontId="4" fillId="0" borderId="0" xfId="5" applyNumberFormat="1" applyFont="1" applyProtection="1">
      <protection hidden="1"/>
    </xf>
    <xf numFmtId="183" fontId="3" fillId="3" borderId="54" xfId="7" quotePrefix="1" applyNumberFormat="1" applyFont="1" applyFill="1" applyBorder="1" applyAlignment="1" applyProtection="1">
      <alignment horizontal="left" vertical="center" indent="1"/>
      <protection hidden="1"/>
    </xf>
    <xf numFmtId="166" fontId="3" fillId="3" borderId="55" xfId="5" applyNumberFormat="1" applyFont="1" applyFill="1" applyBorder="1" applyAlignment="1" applyProtection="1">
      <alignment vertical="center"/>
      <protection hidden="1"/>
    </xf>
    <xf numFmtId="166" fontId="3" fillId="3" borderId="52" xfId="5" applyNumberFormat="1" applyFont="1" applyFill="1" applyBorder="1" applyAlignment="1" applyProtection="1">
      <alignment vertical="center"/>
      <protection hidden="1"/>
    </xf>
    <xf numFmtId="185" fontId="43" fillId="0" borderId="52" xfId="25" applyNumberFormat="1" applyFont="1" applyBorder="1" applyAlignment="1" applyProtection="1">
      <alignment horizontal="center" vertical="center"/>
      <protection hidden="1"/>
    </xf>
    <xf numFmtId="183" fontId="4" fillId="3" borderId="54" xfId="7" quotePrefix="1" applyNumberFormat="1" applyFont="1" applyFill="1" applyBorder="1" applyAlignment="1" applyProtection="1">
      <alignment horizontal="left" vertical="center" indent="1"/>
      <protection hidden="1"/>
    </xf>
    <xf numFmtId="166" fontId="4" fillId="3" borderId="55" xfId="5" applyNumberFormat="1" applyFont="1" applyFill="1" applyBorder="1" applyAlignment="1" applyProtection="1">
      <alignment vertical="center"/>
      <protection hidden="1"/>
    </xf>
    <xf numFmtId="185" fontId="9" fillId="0" borderId="52" xfId="25" applyNumberFormat="1" applyFont="1" applyBorder="1" applyAlignment="1" applyProtection="1">
      <alignment horizontal="center" vertical="center"/>
      <protection hidden="1"/>
    </xf>
    <xf numFmtId="0" fontId="4" fillId="0" borderId="20" xfId="5" applyFont="1" applyBorder="1" applyAlignment="1" applyProtection="1">
      <alignment horizontal="left" indent="1"/>
      <protection hidden="1"/>
    </xf>
    <xf numFmtId="166" fontId="3" fillId="0" borderId="0" xfId="5" applyNumberFormat="1" applyFont="1" applyBorder="1" applyAlignment="1" applyProtection="1">
      <alignment horizontal="centerContinuous" vertical="center"/>
      <protection hidden="1"/>
    </xf>
    <xf numFmtId="166" fontId="3" fillId="0" borderId="0" xfId="5" applyNumberFormat="1" applyFont="1" applyBorder="1" applyAlignment="1" applyProtection="1">
      <alignment horizontal="centerContinuous"/>
      <protection hidden="1"/>
    </xf>
    <xf numFmtId="0" fontId="3" fillId="0" borderId="16" xfId="5" applyNumberFormat="1" applyFont="1" applyBorder="1" applyAlignment="1" applyProtection="1">
      <alignment horizontal="centerContinuous"/>
      <protection hidden="1"/>
    </xf>
    <xf numFmtId="186" fontId="3" fillId="0" borderId="0" xfId="5" applyNumberFormat="1" applyFont="1" applyBorder="1" applyAlignment="1" applyProtection="1">
      <alignment horizontal="centerContinuous"/>
      <protection hidden="1"/>
    </xf>
    <xf numFmtId="166" fontId="4" fillId="0" borderId="0" xfId="5" applyNumberFormat="1" applyFont="1" applyFill="1" applyBorder="1" applyAlignment="1" applyProtection="1">
      <alignment vertical="center"/>
      <protection hidden="1"/>
    </xf>
    <xf numFmtId="188" fontId="3" fillId="3" borderId="55" xfId="5" applyNumberFormat="1" applyFont="1" applyFill="1" applyBorder="1" applyAlignment="1" applyProtection="1">
      <alignment vertical="center"/>
      <protection hidden="1"/>
    </xf>
    <xf numFmtId="166" fontId="3" fillId="3" borderId="51" xfId="5" applyNumberFormat="1" applyFont="1" applyFill="1" applyBorder="1" applyAlignment="1" applyProtection="1">
      <alignment vertical="center"/>
      <protection hidden="1"/>
    </xf>
    <xf numFmtId="166" fontId="3" fillId="0" borderId="40" xfId="7" applyNumberFormat="1" applyFont="1" applyBorder="1" applyAlignment="1" applyProtection="1">
      <alignment horizontal="centerContinuous" vertical="top"/>
      <protection hidden="1"/>
    </xf>
    <xf numFmtId="166" fontId="3" fillId="0" borderId="10" xfId="5" applyNumberFormat="1" applyFont="1" applyBorder="1" applyAlignment="1" applyProtection="1">
      <alignment horizontal="centerContinuous"/>
      <protection hidden="1"/>
    </xf>
    <xf numFmtId="166" fontId="163" fillId="0" borderId="10" xfId="25" quotePrefix="1" applyNumberFormat="1" applyFont="1" applyFill="1" applyBorder="1" applyAlignment="1">
      <alignment horizontal="centerContinuous"/>
    </xf>
    <xf numFmtId="189" fontId="43" fillId="0" borderId="14" xfId="5" applyNumberFormat="1" applyFont="1" applyBorder="1" applyAlignment="1" applyProtection="1">
      <alignment horizontal="centerContinuous"/>
      <protection hidden="1"/>
    </xf>
    <xf numFmtId="189" fontId="43" fillId="0" borderId="16" xfId="5" applyNumberFormat="1" applyFont="1" applyBorder="1" applyAlignment="1" applyProtection="1">
      <alignment horizontal="centerContinuous"/>
      <protection hidden="1"/>
    </xf>
    <xf numFmtId="188" fontId="4" fillId="3" borderId="0" xfId="5" applyNumberFormat="1" applyFont="1" applyFill="1" applyBorder="1" applyAlignment="1" applyProtection="1">
      <alignment vertical="center"/>
      <protection hidden="1"/>
    </xf>
    <xf numFmtId="183" fontId="3" fillId="3" borderId="51" xfId="7" quotePrefix="1" applyNumberFormat="1" applyFont="1" applyFill="1" applyBorder="1" applyAlignment="1" applyProtection="1">
      <alignment horizontal="left" vertical="center" indent="1"/>
      <protection hidden="1"/>
    </xf>
    <xf numFmtId="188" fontId="3" fillId="3" borderId="51" xfId="5" applyNumberFormat="1" applyFont="1" applyFill="1" applyBorder="1" applyAlignment="1" applyProtection="1">
      <alignment vertical="center"/>
      <protection hidden="1"/>
    </xf>
    <xf numFmtId="249" fontId="3" fillId="3" borderId="52" xfId="5" applyNumberFormat="1" applyFont="1" applyFill="1" applyBorder="1" applyAlignment="1" applyProtection="1">
      <alignment vertical="center"/>
      <protection hidden="1"/>
    </xf>
    <xf numFmtId="249" fontId="3" fillId="3" borderId="51" xfId="5" applyNumberFormat="1" applyFont="1" applyFill="1" applyBorder="1" applyAlignment="1" applyProtection="1">
      <alignment vertical="center"/>
      <protection hidden="1"/>
    </xf>
    <xf numFmtId="188" fontId="3" fillId="3" borderId="52" xfId="5" applyNumberFormat="1" applyFont="1" applyFill="1" applyBorder="1" applyAlignment="1" applyProtection="1">
      <alignment vertical="center"/>
      <protection hidden="1"/>
    </xf>
    <xf numFmtId="185" fontId="43" fillId="0" borderId="56" xfId="25" applyNumberFormat="1" applyFont="1" applyBorder="1" applyAlignment="1" applyProtection="1">
      <alignment horizontal="center" vertical="center"/>
      <protection hidden="1"/>
    </xf>
    <xf numFmtId="183" fontId="5" fillId="0" borderId="20" xfId="7" applyNumberFormat="1" applyFont="1" applyBorder="1" applyAlignment="1" applyProtection="1">
      <alignment horizontal="left" vertical="center"/>
      <protection hidden="1"/>
    </xf>
    <xf numFmtId="190" fontId="5" fillId="3" borderId="0" xfId="5" applyNumberFormat="1" applyFont="1" applyFill="1" applyBorder="1" applyAlignment="1" applyProtection="1">
      <alignment vertical="center"/>
      <protection hidden="1"/>
    </xf>
    <xf numFmtId="185" fontId="44" fillId="0" borderId="0" xfId="25" applyNumberFormat="1" applyFont="1" applyBorder="1" applyAlignment="1" applyProtection="1">
      <alignment horizontal="center" vertical="center"/>
      <protection hidden="1"/>
    </xf>
    <xf numFmtId="0" fontId="5" fillId="0" borderId="0" xfId="5" applyNumberFormat="1" applyFont="1" applyBorder="1" applyProtection="1">
      <protection hidden="1"/>
    </xf>
    <xf numFmtId="1" fontId="5" fillId="0" borderId="0" xfId="5" applyNumberFormat="1" applyFont="1" applyProtection="1">
      <protection hidden="1"/>
    </xf>
    <xf numFmtId="176" fontId="5" fillId="0" borderId="0" xfId="5" applyNumberFormat="1" applyFont="1" applyProtection="1">
      <protection hidden="1"/>
    </xf>
    <xf numFmtId="0" fontId="5" fillId="0" borderId="0" xfId="5" applyNumberFormat="1" applyFont="1" applyProtection="1">
      <protection hidden="1"/>
    </xf>
    <xf numFmtId="0" fontId="5" fillId="0" borderId="0" xfId="5" quotePrefix="1" applyNumberFormat="1" applyFont="1" applyAlignment="1" applyProtection="1">
      <alignment horizontal="right"/>
      <protection hidden="1"/>
    </xf>
    <xf numFmtId="0" fontId="2" fillId="0" borderId="0" xfId="2" applyNumberFormat="1" applyBorder="1" applyProtection="1">
      <protection hidden="1"/>
    </xf>
  </cellXfs>
  <cellStyles count="27">
    <cellStyle name="Link" xfId="2" builtinId="8"/>
    <cellStyle name="Link 2" xfId="20"/>
    <cellStyle name="Link 2 2" xfId="22"/>
    <cellStyle name="Link 3" xfId="21"/>
    <cellStyle name="Prozent 2" xfId="23"/>
    <cellStyle name="Standard" xfId="0" builtinId="0"/>
    <cellStyle name="Standard 2" xfId="1"/>
    <cellStyle name="Standard 2 3" xfId="10"/>
    <cellStyle name="Standard 3" xfId="4"/>
    <cellStyle name="Standard 3 2" xfId="12"/>
    <cellStyle name="Standard 3 3" xfId="25"/>
    <cellStyle name="Standard 4" xfId="9"/>
    <cellStyle name="Standard 4 2" xfId="26"/>
    <cellStyle name="Standard 5" xfId="13"/>
    <cellStyle name="Standard 6" xfId="17"/>
    <cellStyle name="Standard 7" xfId="24"/>
    <cellStyle name="Standard_5050500" xfId="15"/>
    <cellStyle name="Standard_7420.0 Preisindex für die Lebenshaltung" xfId="14"/>
    <cellStyle name="Standard_Brütereien.3720.0" xfId="3"/>
    <cellStyle name="Standard_f5860.0-125f" xfId="11"/>
    <cellStyle name="Standard_Mappe2 2" xfId="16"/>
    <cellStyle name="Standard_SEUCHEN" xfId="19"/>
    <cellStyle name="Standard_Tabelle1" xfId="5"/>
    <cellStyle name="Standard_Tabelle2" xfId="7"/>
    <cellStyle name="Standard_Tabelle3" xfId="6"/>
    <cellStyle name="Standard_Tabelle4" xfId="8"/>
    <cellStyle name="Währung 2" xfId="18"/>
  </cellStyles>
  <dxfs count="195">
    <dxf>
      <font>
        <b val="0"/>
        <i val="0"/>
        <strike val="0"/>
        <condense val="0"/>
        <extend val="0"/>
        <outline val="0"/>
        <shadow val="0"/>
        <u val="none"/>
        <vertAlign val="baseline"/>
        <sz val="8"/>
        <color auto="1"/>
        <name val="BundesSans Office"/>
        <scheme val="none"/>
      </font>
      <numFmt numFmtId="216" formatCode="#\ ##0.0_)_)"/>
      <fill>
        <patternFill patternType="none">
          <fgColor indexed="64"/>
          <bgColor indexed="65"/>
        </patternFill>
      </fill>
      <alignment horizontal="righ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8"/>
        <color auto="1"/>
        <name val="BundesSans Office"/>
        <scheme val="none"/>
      </font>
      <numFmt numFmtId="166"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6" formatCode="#\ ##0.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bottom/>
      </border>
    </dxf>
    <dxf>
      <border outline="0">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5" formatCode="#\ ##0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_)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strike val="0"/>
        <outline val="0"/>
        <shadow val="0"/>
        <u val="none"/>
        <vertAlign val="baseline"/>
        <sz val="10"/>
        <name val="BundesSans Office"/>
        <scheme val="none"/>
      </font>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theme="0"/>
        <name val="BundesSans Office"/>
        <scheme val="none"/>
      </font>
      <numFmt numFmtId="180"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0"/>
        <name val="BundesSans Office"/>
        <scheme val="none"/>
      </font>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6"/>
        <color auto="1"/>
        <name val="Arial"/>
        <scheme val="none"/>
      </font>
      <fill>
        <patternFill patternType="none">
          <fgColor rgb="FF000000"/>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ill>
        <patternFill>
          <fgColor indexed="64"/>
          <bgColor theme="0"/>
        </patternFill>
      </fill>
      <border diagonalUp="0" diagonalDown="0" outline="0">
        <left/>
        <right style="thin">
          <color indexed="64"/>
        </right>
        <top style="hair">
          <color auto="1"/>
        </top>
        <bottom style="hair">
          <color auto="1"/>
        </bottom>
      </border>
    </dxf>
    <dxf>
      <fill>
        <patternFill>
          <fgColor indexed="64"/>
          <bgColor theme="0"/>
        </patternFill>
      </fill>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6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1"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numFmt numFmtId="169"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10"/>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strike val="0"/>
        <outline val="0"/>
        <shadow val="0"/>
        <u val="none"/>
        <sz val="10"/>
        <color auto="1"/>
        <name val="BundesSans Office"/>
        <scheme val="none"/>
      </font>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
      <font>
        <strike val="0"/>
        <outline val="0"/>
        <shadow val="0"/>
        <u val="none"/>
        <sz val="10"/>
        <color auto="1"/>
        <name val="BundesSans Office"/>
        <scheme val="none"/>
      </font>
    </dxf>
    <dxf>
      <font>
        <b val="0"/>
        <i val="0"/>
        <strike val="0"/>
        <condense val="0"/>
        <extend val="0"/>
        <outline val="0"/>
        <shadow val="0"/>
        <u val="none"/>
        <vertAlign val="baseline"/>
        <sz val="10"/>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BundesSans Office"/>
        <scheme val="none"/>
      </font>
      <alignment horizontal="center" vertical="center" textRotation="0" wrapText="0" indent="0" justifyLastLine="0" shrinkToFit="0" readingOrder="0"/>
    </dxf>
  </dxfs>
  <tableStyles count="0" defaultTableStyle="TableStyleMedium2" defaultPivotStyle="PivotStyleLight16"/>
  <colors>
    <mruColors>
      <color rgb="FFBDD7EE"/>
      <color rgb="FF00B0F0"/>
      <color rgb="FF0085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72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
          <c:order val="0"/>
          <c:tx>
            <c:strRef>
              <c:f>'0201060'!$A$8</c:f>
              <c:strCache>
                <c:ptCount val="1"/>
                <c:pt idx="0">
                  <c:v>Weichweizen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D472-4728-BEA6-672943761C05}"/>
            </c:ext>
          </c:extLst>
        </c:ser>
        <c:ser>
          <c:idx val="3"/>
          <c:order val="1"/>
          <c:tx>
            <c:strRef>
              <c:f>'0201060'!$A$9</c:f>
              <c:strCache>
                <c:ptCount val="1"/>
                <c:pt idx="0">
                  <c:v>2022/2023</c:v>
                </c:pt>
              </c:strCache>
            </c:strRef>
          </c:tx>
          <c:spPr>
            <a:solidFill>
              <a:srgbClr val="92D05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D472-4728-BEA6-672943761C05}"/>
            </c:ext>
          </c:extLst>
        </c:ser>
        <c:ser>
          <c:idx val="4"/>
          <c:order val="2"/>
          <c:tx>
            <c:strRef>
              <c:f>'0201060'!$A$10</c:f>
              <c:strCache>
                <c:ptCount val="1"/>
                <c:pt idx="0">
                  <c:v>2023/2024</c:v>
                </c:pt>
              </c:strCache>
            </c:strRef>
          </c:tx>
          <c:spPr>
            <a:solidFill>
              <a:schemeClr val="accent3">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1843.925</c:v>
                </c:pt>
                <c:pt idx="1">
                  <c:v>4114.9870000000001</c:v>
                </c:pt>
                <c:pt idx="2">
                  <c:v>1389.943</c:v>
                </c:pt>
                <c:pt idx="3">
                  <c:v>653.06200000000001</c:v>
                </c:pt>
                <c:pt idx="4">
                  <c:v>808.56100000000004</c:v>
                </c:pt>
                <c:pt idx="5">
                  <c:v>685.52200000000005</c:v>
                </c:pt>
                <c:pt idx="6">
                  <c:v>529.39499999999998</c:v>
                </c:pt>
                <c:pt idx="7">
                  <c:v>861.84799999999996</c:v>
                </c:pt>
                <c:pt idx="8">
                  <c:v>788.28700000000003</c:v>
                </c:pt>
                <c:pt idx="9">
                  <c:v>813.35500000000002</c:v>
                </c:pt>
                <c:pt idx="10">
                  <c:v>912.37099999999998</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D472-4728-BEA6-672943761C05}"/>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latin typeface="+mn-lt"/>
                <a:cs typeface="Times New Roman" panose="02020603050405020304" pitchFamily="18" charset="0"/>
              </a:rPr>
              <a:t>Anlieferung von Kuhmilch von deutschen Erzeugern - Anteile 2024</a:t>
            </a:r>
          </a:p>
        </c:rich>
      </c:tx>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 (2)'!$H$129</c:f>
              <c:strCache>
                <c:ptCount val="1"/>
                <c:pt idx="0">
                  <c:v>Anlieferung von Kuhmilch von deutschen Erzeugern - Anteile 2024</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C42C-4E2A-AB5F-622DB411CC51}"/>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C42C-4E2A-AB5F-622DB411CC51}"/>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C42C-4E2A-AB5F-622DB411CC51}"/>
                </c:ext>
              </c:extLst>
            </c:dLbl>
            <c:dLbl>
              <c:idx val="1"/>
              <c:layout>
                <c:manualLayout>
                  <c:x val="4.1146131486879053E-2"/>
                  <c:y val="0.12715416593697096"/>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C42C-4E2A-AB5F-622DB411CC5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 (2)'!$J$130:$J$131</c:f>
              <c:strCache>
                <c:ptCount val="2"/>
                <c:pt idx="0">
                  <c:v>konventionelle Milch</c:v>
                </c:pt>
                <c:pt idx="1">
                  <c:v>ökologische/ biologische Milch</c:v>
                </c:pt>
              </c:strCache>
            </c:strRef>
          </c:cat>
          <c:val>
            <c:numRef>
              <c:f>'0204040 (2)'!$L$130:$L$131</c:f>
              <c:numCache>
                <c:formatCode>0.0%</c:formatCode>
                <c:ptCount val="2"/>
                <c:pt idx="0">
                  <c:v>0.95495173801592093</c:v>
                </c:pt>
                <c:pt idx="1">
                  <c:v>4.504826198407897E-2</c:v>
                </c:pt>
              </c:numCache>
            </c:numRef>
          </c:val>
          <c:extLst>
            <c:ext xmlns:c16="http://schemas.microsoft.com/office/drawing/2014/chart" uri="{C3380CC4-5D6E-409C-BE32-E72D297353CC}">
              <c16:uniqueId val="{00000004-C42C-4E2A-AB5F-622DB411CC51}"/>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 (2)'!$B$81:$C$81</c:f>
              <c:strCache>
                <c:ptCount val="2"/>
                <c:pt idx="0">
                  <c:v>2023</c:v>
                </c:pt>
              </c:strCache>
            </c:strRef>
          </c:tx>
          <c:spPr>
            <a:solidFill>
              <a:schemeClr val="tx2">
                <a:lumMod val="40000"/>
                <a:lumOff val="60000"/>
              </a:schemeClr>
            </a:solidFill>
            <a:ln>
              <a:no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(2)'!$E$81:$P$81</c:f>
              <c:numCache>
                <c:formatCode>?\ ??0\ 000</c:formatCode>
                <c:ptCount val="12"/>
                <c:pt idx="0">
                  <c:v>2570743.1429999997</c:v>
                </c:pt>
                <c:pt idx="1">
                  <c:v>2359059.7420000001</c:v>
                </c:pt>
                <c:pt idx="2">
                  <c:v>2630869.13</c:v>
                </c:pt>
                <c:pt idx="3">
                  <c:v>2569719.9929999998</c:v>
                </c:pt>
                <c:pt idx="4">
                  <c:v>2673701.4680000003</c:v>
                </c:pt>
                <c:pt idx="5">
                  <c:v>2558684.0109999999</c:v>
                </c:pt>
                <c:pt idx="6">
                  <c:v>2607456.2810000004</c:v>
                </c:pt>
                <c:pt idx="7">
                  <c:v>2510801.2850000001</c:v>
                </c:pt>
                <c:pt idx="8">
                  <c:v>2374850.0950000002</c:v>
                </c:pt>
                <c:pt idx="9">
                  <c:v>2424212.7519999999</c:v>
                </c:pt>
                <c:pt idx="10">
                  <c:v>2329403.8459999999</c:v>
                </c:pt>
                <c:pt idx="11">
                  <c:v>2459158.4839999997</c:v>
                </c:pt>
              </c:numCache>
            </c:numRef>
          </c:val>
          <c:extLst>
            <c:ext xmlns:c16="http://schemas.microsoft.com/office/drawing/2014/chart" uri="{C3380CC4-5D6E-409C-BE32-E72D297353CC}">
              <c16:uniqueId val="{00000000-0FE1-469A-876C-740B5A1FE39D}"/>
            </c:ext>
          </c:extLst>
        </c:ser>
        <c:ser>
          <c:idx val="0"/>
          <c:order val="1"/>
          <c:tx>
            <c:strRef>
              <c:f>'0204040 (2)'!$B$82:$C$82</c:f>
              <c:strCache>
                <c:ptCount val="2"/>
                <c:pt idx="0">
                  <c:v>2024</c:v>
                </c:pt>
              </c:strCache>
            </c:strRef>
          </c:tx>
          <c:spPr>
            <a:solidFill>
              <a:srgbClr val="0070C0"/>
            </a:solidFill>
            <a:ln>
              <a:no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(2)'!$E$82:$P$82</c:f>
              <c:numCache>
                <c:formatCode>?\ ??0\ 000</c:formatCode>
                <c:ptCount val="12"/>
                <c:pt idx="0">
                  <c:v>2531461.8930000002</c:v>
                </c:pt>
                <c:pt idx="1">
                  <c:v>2444354.9529999997</c:v>
                </c:pt>
                <c:pt idx="2">
                  <c:v>2643457.5099999998</c:v>
                </c:pt>
                <c:pt idx="3">
                  <c:v>2578269.5999999996</c:v>
                </c:pt>
                <c:pt idx="4">
                  <c:v>2685446.733</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FE1-469A-876C-740B5A1FE39D}"/>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 (2)'!$B$107:$C$107</c:f>
              <c:strCache>
                <c:ptCount val="2"/>
                <c:pt idx="0">
                  <c:v>2023</c:v>
                </c:pt>
              </c:strCache>
            </c:strRef>
          </c:tx>
          <c:spPr>
            <a:solidFill>
              <a:srgbClr val="FF9797"/>
            </a:solidFill>
            <a:ln>
              <a:no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(2)'!$E$107:$P$107</c:f>
              <c:numCache>
                <c:formatCode>?\ ??0\ 000</c:formatCode>
                <c:ptCount val="12"/>
                <c:pt idx="0">
                  <c:v>2774395.6719999998</c:v>
                </c:pt>
                <c:pt idx="1">
                  <c:v>2543432.372</c:v>
                </c:pt>
                <c:pt idx="2">
                  <c:v>2839645.6329999999</c:v>
                </c:pt>
                <c:pt idx="3">
                  <c:v>2776676.8369999998</c:v>
                </c:pt>
                <c:pt idx="4">
                  <c:v>2895424.2500000005</c:v>
                </c:pt>
                <c:pt idx="5">
                  <c:v>2762643.6539999996</c:v>
                </c:pt>
                <c:pt idx="6">
                  <c:v>2808531.2420000006</c:v>
                </c:pt>
                <c:pt idx="7">
                  <c:v>2701954.5330000003</c:v>
                </c:pt>
                <c:pt idx="8">
                  <c:v>2556397.8340000003</c:v>
                </c:pt>
                <c:pt idx="9">
                  <c:v>2610053.2589999996</c:v>
                </c:pt>
                <c:pt idx="10">
                  <c:v>2504309.96</c:v>
                </c:pt>
                <c:pt idx="11">
                  <c:v>2650239.5219999994</c:v>
                </c:pt>
              </c:numCache>
            </c:numRef>
          </c:val>
          <c:extLst>
            <c:ext xmlns:c16="http://schemas.microsoft.com/office/drawing/2014/chart" uri="{C3380CC4-5D6E-409C-BE32-E72D297353CC}">
              <c16:uniqueId val="{00000000-B890-4BE3-A52B-5227F7CFD6DC}"/>
            </c:ext>
          </c:extLst>
        </c:ser>
        <c:ser>
          <c:idx val="0"/>
          <c:order val="1"/>
          <c:tx>
            <c:strRef>
              <c:f>'0204040 (2)'!$B$108:$C$108</c:f>
              <c:strCache>
                <c:ptCount val="2"/>
                <c:pt idx="0">
                  <c:v>2024</c:v>
                </c:pt>
              </c:strCache>
            </c:strRef>
          </c:tx>
          <c:spPr>
            <a:solidFill>
              <a:srgbClr val="C00000"/>
            </a:solidFill>
            <a:ln>
              <a:no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(2)'!$E$108:$P$108</c:f>
              <c:numCache>
                <c:formatCode>?\ ??0\ 000</c:formatCode>
                <c:ptCount val="12"/>
                <c:pt idx="0">
                  <c:v>2719197.9950000001</c:v>
                </c:pt>
                <c:pt idx="1">
                  <c:v>2626539.7139999997</c:v>
                </c:pt>
                <c:pt idx="2">
                  <c:v>2845538.5380000002</c:v>
                </c:pt>
                <c:pt idx="3">
                  <c:v>2779065.3339999998</c:v>
                </c:pt>
                <c:pt idx="4">
                  <c:v>2896485.2309999997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890-4BE3-A52B-5227F7CFD6DC}"/>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'0204047'!$C$16:$D$16</c:f>
              <c:strCache>
                <c:ptCount val="2"/>
                <c:pt idx="0">
                  <c:v>2023</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'0204047'!$F$16:$Q$16</c:f>
              <c:numCache>
                <c:formatCode>#\ ##0_)</c:formatCode>
                <c:ptCount val="12"/>
                <c:pt idx="0">
                  <c:v>1046.4480000000001</c:v>
                </c:pt>
                <c:pt idx="1">
                  <c:v>943.91099999999994</c:v>
                </c:pt>
                <c:pt idx="2">
                  <c:v>1205.32</c:v>
                </c:pt>
                <c:pt idx="3">
                  <c:v>1249.0070000000001</c:v>
                </c:pt>
                <c:pt idx="4">
                  <c:v>1187.7360000000001</c:v>
                </c:pt>
                <c:pt idx="5">
                  <c:v>1200.847</c:v>
                </c:pt>
                <c:pt idx="6">
                  <c:v>1232.4880000000001</c:v>
                </c:pt>
                <c:pt idx="7">
                  <c:v>1136.1289999999999</c:v>
                </c:pt>
                <c:pt idx="8">
                  <c:v>1051.239</c:v>
                </c:pt>
                <c:pt idx="9">
                  <c:v>1070.827</c:v>
                </c:pt>
                <c:pt idx="10">
                  <c:v>924.65700000000004</c:v>
                </c:pt>
                <c:pt idx="11">
                  <c:v>850.93</c:v>
                </c:pt>
              </c:numCache>
            </c:numRef>
          </c:val>
          <c:extLst>
            <c:ext xmlns:c16="http://schemas.microsoft.com/office/drawing/2014/chart" uri="{C3380CC4-5D6E-409C-BE32-E72D297353CC}">
              <c16:uniqueId val="{00000000-D826-4B27-ACA8-786B8474F213}"/>
            </c:ext>
          </c:extLst>
        </c:ser>
        <c:ser>
          <c:idx val="1"/>
          <c:order val="1"/>
          <c:tx>
            <c:strRef>
              <c:f>'0204047'!$C$17:$D$17</c:f>
              <c:strCache>
                <c:ptCount val="2"/>
                <c:pt idx="0">
                  <c:v>2024 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'0204047'!$F$17:$Q$17</c:f>
              <c:numCache>
                <c:formatCode>#\ ##0_)</c:formatCode>
                <c:ptCount val="12"/>
                <c:pt idx="0">
                  <c:v>837.50300000000004</c:v>
                </c:pt>
                <c:pt idx="1">
                  <c:v>813.97900000000004</c:v>
                </c:pt>
                <c:pt idx="2">
                  <c:v>1010.931</c:v>
                </c:pt>
                <c:pt idx="3">
                  <c:v>976.76099999999997</c:v>
                </c:pt>
                <c:pt idx="4">
                  <c:v>1028.3040000000001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826-4B27-ACA8-786B8474F213}"/>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'0204050'!$B$15:$M$15</c:f>
              <c:numCache>
                <c:formatCode>###\ ###\ ##0</c:formatCode>
                <c:ptCount val="12"/>
                <c:pt idx="0">
                  <c:v>33734.133000000002</c:v>
                </c:pt>
                <c:pt idx="1">
                  <c:v>31681.877</c:v>
                </c:pt>
                <c:pt idx="2">
                  <c:v>34911.163</c:v>
                </c:pt>
                <c:pt idx="3">
                  <c:v>30470.976999999999</c:v>
                </c:pt>
                <c:pt idx="4">
                  <c:v>34117.091</c:v>
                </c:pt>
                <c:pt idx="5">
                  <c:v>28349.864000000001</c:v>
                </c:pt>
                <c:pt idx="6">
                  <c:v>28253.396000000001</c:v>
                </c:pt>
                <c:pt idx="7">
                  <c:v>30228.111000000001</c:v>
                </c:pt>
                <c:pt idx="8">
                  <c:v>30394.548999999999</c:v>
                </c:pt>
                <c:pt idx="9">
                  <c:v>32591.68</c:v>
                </c:pt>
                <c:pt idx="10">
                  <c:v>33665.654000000002</c:v>
                </c:pt>
                <c:pt idx="11">
                  <c:v>32025.302</c:v>
                </c:pt>
              </c:numCache>
            </c:numRef>
          </c:val>
          <c:smooth val="0"/>
          <c:extLst>
            <c:ext xmlns:c16="http://schemas.microsoft.com/office/drawing/2014/chart" uri="{C3380CC4-5D6E-409C-BE32-E72D297353CC}">
              <c16:uniqueId val="{00000000-1C51-4C15-A853-BCD37A3AAE06}"/>
            </c:ext>
          </c:extLst>
        </c:ser>
        <c:ser>
          <c:idx val="1"/>
          <c:order val="1"/>
          <c:tx>
            <c:strRef>
              <c:f>'0204050'!$A$16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'0204050'!$B$16:$M$16</c:f>
              <c:numCache>
                <c:formatCode>###\ ###\ ##0</c:formatCode>
                <c:ptCount val="12"/>
                <c:pt idx="0">
                  <c:v>35287.946000000004</c:v>
                </c:pt>
                <c:pt idx="1">
                  <c:v>34990.779000000002</c:v>
                </c:pt>
                <c:pt idx="2">
                  <c:v>34672.997000000003</c:v>
                </c:pt>
                <c:pt idx="3">
                  <c:v>34107.044000000002</c:v>
                </c:pt>
                <c:pt idx="4">
                  <c:v>36164.834000000003</c:v>
                </c:pt>
              </c:numCache>
            </c:numRef>
          </c:val>
          <c:smooth val="0"/>
          <c:extLst>
            <c:ext xmlns:c16="http://schemas.microsoft.com/office/drawing/2014/chart" uri="{C3380CC4-5D6E-409C-BE32-E72D297353CC}">
              <c16:uniqueId val="{00000001-1C51-4C15-A853-BCD37A3AAE0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1072.039</c:v>
                </c:pt>
                <c:pt idx="1">
                  <c:v>1027.4380000000001</c:v>
                </c:pt>
                <c:pt idx="2">
                  <c:v>1070.0429999999999</c:v>
                </c:pt>
                <c:pt idx="3">
                  <c:v>1014.556</c:v>
                </c:pt>
                <c:pt idx="4">
                  <c:v>1167.0940000000001</c:v>
                </c:pt>
                <c:pt idx="5">
                  <c:v>998.29399999999998</c:v>
                </c:pt>
                <c:pt idx="6">
                  <c:v>959.19500000000005</c:v>
                </c:pt>
                <c:pt idx="7">
                  <c:v>1065.0999999999999</c:v>
                </c:pt>
                <c:pt idx="8">
                  <c:v>1084.2429999999999</c:v>
                </c:pt>
                <c:pt idx="9">
                  <c:v>1064.405</c:v>
                </c:pt>
                <c:pt idx="10">
                  <c:v>1175.0550000000001</c:v>
                </c:pt>
                <c:pt idx="11">
                  <c:v>1233.8579999999999</c:v>
                </c:pt>
              </c:numCache>
            </c:numRef>
          </c:val>
          <c:smooth val="0"/>
          <c:extLst>
            <c:ext xmlns:c16="http://schemas.microsoft.com/office/drawing/2014/chart" uri="{C3380CC4-5D6E-409C-BE32-E72D297353CC}">
              <c16:uniqueId val="{00000000-2849-49B4-9A65-12DD127708AD}"/>
            </c:ext>
          </c:extLst>
        </c:ser>
        <c:ser>
          <c:idx val="1"/>
          <c:order val="1"/>
          <c:tx>
            <c:strRef>
              <c:f>'0204050'!$A$21</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1255.8810000000001</c:v>
                </c:pt>
                <c:pt idx="1">
                  <c:v>1162.558</c:v>
                </c:pt>
                <c:pt idx="2">
                  <c:v>1065.3789999999999</c:v>
                </c:pt>
                <c:pt idx="3">
                  <c:v>1282.741</c:v>
                </c:pt>
                <c:pt idx="4">
                  <c:v>1210.8810000000001</c:v>
                </c:pt>
              </c:numCache>
            </c:numRef>
          </c:val>
          <c:smooth val="0"/>
          <c:extLst>
            <c:ext xmlns:c16="http://schemas.microsoft.com/office/drawing/2014/chart" uri="{C3380CC4-5D6E-409C-BE32-E72D297353CC}">
              <c16:uniqueId val="{00000001-2849-49B4-9A65-12DD127708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'0204050'!$A$25</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'0204050'!$B$25:$M$25</c:f>
              <c:numCache>
                <c:formatCode>###\ ###\ ##0</c:formatCode>
                <c:ptCount val="12"/>
                <c:pt idx="0">
                  <c:v>5728.1840000000002</c:v>
                </c:pt>
                <c:pt idx="1">
                  <c:v>5379.2430000000004</c:v>
                </c:pt>
                <c:pt idx="2">
                  <c:v>6002.91</c:v>
                </c:pt>
                <c:pt idx="3">
                  <c:v>5531.6880000000001</c:v>
                </c:pt>
                <c:pt idx="4">
                  <c:v>6354.1090000000004</c:v>
                </c:pt>
                <c:pt idx="5">
                  <c:v>5844.2719999999999</c:v>
                </c:pt>
                <c:pt idx="6">
                  <c:v>5659.4920000000002</c:v>
                </c:pt>
                <c:pt idx="7">
                  <c:v>5502.9160000000002</c:v>
                </c:pt>
                <c:pt idx="8">
                  <c:v>5452.7460000000001</c:v>
                </c:pt>
                <c:pt idx="9">
                  <c:v>5520.4319999999998</c:v>
                </c:pt>
                <c:pt idx="10">
                  <c:v>5174.6819999999998</c:v>
                </c:pt>
                <c:pt idx="11">
                  <c:v>5025.8969999999999</c:v>
                </c:pt>
              </c:numCache>
            </c:numRef>
          </c:val>
          <c:smooth val="0"/>
          <c:extLst>
            <c:ext xmlns:c16="http://schemas.microsoft.com/office/drawing/2014/chart" uri="{C3380CC4-5D6E-409C-BE32-E72D297353CC}">
              <c16:uniqueId val="{00000000-58D6-4BA6-8F0F-4906BEC5A19F}"/>
            </c:ext>
          </c:extLst>
        </c:ser>
        <c:ser>
          <c:idx val="1"/>
          <c:order val="1"/>
          <c:tx>
            <c:strRef>
              <c:f>'0204050'!$A$26</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'0204050'!$B$11:$M$11</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'0204050'!$B$26:$M$26</c:f>
              <c:numCache>
                <c:formatCode>###\ ###\ ##0</c:formatCode>
                <c:ptCount val="12"/>
                <c:pt idx="0">
                  <c:v>5895.94</c:v>
                </c:pt>
                <c:pt idx="1">
                  <c:v>5590.1450000000004</c:v>
                </c:pt>
                <c:pt idx="2">
                  <c:v>6122.6880000000001</c:v>
                </c:pt>
                <c:pt idx="3">
                  <c:v>6381.0330000000004</c:v>
                </c:pt>
                <c:pt idx="4">
                  <c:v>6635.5349999999999</c:v>
                </c:pt>
              </c:numCache>
            </c:numRef>
          </c:val>
          <c:smooth val="0"/>
          <c:extLst>
            <c:ext xmlns:c16="http://schemas.microsoft.com/office/drawing/2014/chart" uri="{C3380CC4-5D6E-409C-BE32-E72D297353CC}">
              <c16:uniqueId val="{00000001-58D6-4BA6-8F0F-4906BEC5A19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9010025356674939"/>
          <c:y val="0.62016163334751173"/>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333199.95299999998</c:v>
                </c:pt>
                <c:pt idx="1">
                  <c:v>326309.98100000003</c:v>
                </c:pt>
                <c:pt idx="2">
                  <c:v>362072.38699999999</c:v>
                </c:pt>
                <c:pt idx="3">
                  <c:v>321197.59299999999</c:v>
                </c:pt>
                <c:pt idx="4">
                  <c:v>347976.701</c:v>
                </c:pt>
                <c:pt idx="5">
                  <c:v>329624.15299999999</c:v>
                </c:pt>
                <c:pt idx="6">
                  <c:v>321912.04300000001</c:v>
                </c:pt>
                <c:pt idx="7">
                  <c:v>330492.08899999998</c:v>
                </c:pt>
                <c:pt idx="8">
                  <c:v>328452.55200000003</c:v>
                </c:pt>
                <c:pt idx="9">
                  <c:v>354706.42800000001</c:v>
                </c:pt>
                <c:pt idx="10">
                  <c:v>346410.50699999998</c:v>
                </c:pt>
                <c:pt idx="11">
                  <c:v>329510.07199999999</c:v>
                </c:pt>
              </c:numCache>
            </c:numRef>
          </c:val>
          <c:smooth val="0"/>
          <c:extLst>
            <c:ext xmlns:c16="http://schemas.microsoft.com/office/drawing/2014/chart" uri="{C3380CC4-5D6E-409C-BE32-E72D297353CC}">
              <c16:uniqueId val="{00000000-EDFF-44D4-8B50-399564B2A872}"/>
            </c:ext>
          </c:extLst>
        </c:ser>
        <c:ser>
          <c:idx val="1"/>
          <c:order val="1"/>
          <c:tx>
            <c:strRef>
              <c:f>'0204090'!$A$18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339980.44699999999</c:v>
                </c:pt>
                <c:pt idx="1">
                  <c:v>331938.185</c:v>
                </c:pt>
                <c:pt idx="2">
                  <c:v>344483.04300000001</c:v>
                </c:pt>
                <c:pt idx="3">
                  <c:v>340051.42700000003</c:v>
                </c:pt>
                <c:pt idx="4">
                  <c:v>350409.05200000003</c:v>
                </c:pt>
                <c:pt idx="6">
                  <c:v>0</c:v>
                </c:pt>
                <c:pt idx="7">
                  <c:v>0</c:v>
                </c:pt>
                <c:pt idx="8">
                  <c:v>0</c:v>
                </c:pt>
                <c:pt idx="9">
                  <c:v>0</c:v>
                </c:pt>
                <c:pt idx="10">
                  <c:v>0</c:v>
                </c:pt>
              </c:numCache>
            </c:numRef>
          </c:val>
          <c:smooth val="0"/>
          <c:extLst>
            <c:ext xmlns:c16="http://schemas.microsoft.com/office/drawing/2014/chart" uri="{C3380CC4-5D6E-409C-BE32-E72D297353CC}">
              <c16:uniqueId val="{00000001-EDFF-44D4-8B50-399564B2A87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6391.6880000000001</c:v>
                </c:pt>
                <c:pt idx="1">
                  <c:v>6279.4189999999999</c:v>
                </c:pt>
                <c:pt idx="2">
                  <c:v>7363.6260000000002</c:v>
                </c:pt>
                <c:pt idx="3">
                  <c:v>6677.9129999999996</c:v>
                </c:pt>
                <c:pt idx="4">
                  <c:v>7369.5540000000001</c:v>
                </c:pt>
                <c:pt idx="5">
                  <c:v>9103.5360000000001</c:v>
                </c:pt>
                <c:pt idx="6">
                  <c:v>9380.768</c:v>
                </c:pt>
                <c:pt idx="7">
                  <c:v>7634.8069999999998</c:v>
                </c:pt>
                <c:pt idx="8">
                  <c:v>7388.1970000000001</c:v>
                </c:pt>
                <c:pt idx="9">
                  <c:v>6526.4080000000004</c:v>
                </c:pt>
                <c:pt idx="10">
                  <c:v>6165.22</c:v>
                </c:pt>
                <c:pt idx="11">
                  <c:v>5467.8869999999997</c:v>
                </c:pt>
              </c:numCache>
            </c:numRef>
          </c:val>
          <c:smooth val="0"/>
          <c:extLst>
            <c:ext xmlns:c16="http://schemas.microsoft.com/office/drawing/2014/chart" uri="{C3380CC4-5D6E-409C-BE32-E72D297353CC}">
              <c16:uniqueId val="{00000000-1192-45FC-BEA7-83A0FC5C7884}"/>
            </c:ext>
          </c:extLst>
        </c:ser>
        <c:ser>
          <c:idx val="1"/>
          <c:order val="1"/>
          <c:tx>
            <c:strRef>
              <c:f>'0204090'!$A$23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7062.9430000000002</c:v>
                </c:pt>
                <c:pt idx="1">
                  <c:v>6442.0860000000002</c:v>
                </c:pt>
                <c:pt idx="2">
                  <c:v>7033.11</c:v>
                </c:pt>
                <c:pt idx="3">
                  <c:v>6579.4560000000001</c:v>
                </c:pt>
                <c:pt idx="4">
                  <c:v>7352.9579999999996</c:v>
                </c:pt>
              </c:numCache>
            </c:numRef>
          </c:val>
          <c:smooth val="0"/>
          <c:extLst>
            <c:ext xmlns:c16="http://schemas.microsoft.com/office/drawing/2014/chart" uri="{C3380CC4-5D6E-409C-BE32-E72D297353CC}">
              <c16:uniqueId val="{00000001-1192-45FC-BEA7-83A0FC5C788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1588.6669999999999</c:v>
                </c:pt>
                <c:pt idx="1">
                  <c:v>1729.942</c:v>
                </c:pt>
                <c:pt idx="2">
                  <c:v>1712.7950000000001</c:v>
                </c:pt>
                <c:pt idx="3">
                  <c:v>1430.296</c:v>
                </c:pt>
                <c:pt idx="4">
                  <c:v>1684.704</c:v>
                </c:pt>
                <c:pt idx="5">
                  <c:v>1405.44</c:v>
                </c:pt>
                <c:pt idx="6">
                  <c:v>1724.7950000000001</c:v>
                </c:pt>
                <c:pt idx="7">
                  <c:v>1687.576</c:v>
                </c:pt>
                <c:pt idx="8">
                  <c:v>1575.8989999999999</c:v>
                </c:pt>
                <c:pt idx="9">
                  <c:v>1739.1310000000001</c:v>
                </c:pt>
                <c:pt idx="10">
                  <c:v>1639.6089999999999</c:v>
                </c:pt>
                <c:pt idx="11">
                  <c:v>1511.097</c:v>
                </c:pt>
              </c:numCache>
            </c:numRef>
          </c:val>
          <c:smooth val="0"/>
          <c:extLst>
            <c:ext xmlns:c16="http://schemas.microsoft.com/office/drawing/2014/chart" uri="{C3380CC4-5D6E-409C-BE32-E72D297353CC}">
              <c16:uniqueId val="{00000000-7B32-475C-B199-F8A6F882CFE5}"/>
            </c:ext>
          </c:extLst>
        </c:ser>
        <c:ser>
          <c:idx val="1"/>
          <c:order val="1"/>
          <c:tx>
            <c:strRef>
              <c:f>'0204090'!$A$28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1789.4760000000001</c:v>
                </c:pt>
                <c:pt idx="1">
                  <c:v>1793.0309999999999</c:v>
                </c:pt>
                <c:pt idx="2">
                  <c:v>1813.2380000000001</c:v>
                </c:pt>
                <c:pt idx="3">
                  <c:v>1547.384</c:v>
                </c:pt>
                <c:pt idx="4">
                  <c:v>1673.598</c:v>
                </c:pt>
              </c:numCache>
            </c:numRef>
          </c:val>
          <c:smooth val="0"/>
          <c:extLst>
            <c:ext xmlns:c16="http://schemas.microsoft.com/office/drawing/2014/chart" uri="{C3380CC4-5D6E-409C-BE32-E72D297353CC}">
              <c16:uniqueId val="{00000001-7B32-475C-B199-F8A6F882CFE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1"/>
          <c:order val="0"/>
          <c:tx>
            <c:strRef>
              <c:f>'0201060'!$A$14</c:f>
              <c:strCache>
                <c:ptCount val="1"/>
                <c:pt idx="0">
                  <c:v>Roggen</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C21E-4B01-A17E-2C02EB529030}"/>
            </c:ext>
          </c:extLst>
        </c:ser>
        <c:ser>
          <c:idx val="13"/>
          <c:order val="1"/>
          <c:tx>
            <c:strRef>
              <c:f>'0201060'!$A$15</c:f>
              <c:strCache>
                <c:ptCount val="1"/>
                <c:pt idx="0">
                  <c:v>2022/2023</c:v>
                </c:pt>
              </c:strCache>
            </c:strRef>
          </c:tx>
          <c:spPr>
            <a:solidFill>
              <a:srgbClr val="00B0F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C21E-4B01-A17E-2C02EB529030}"/>
            </c:ext>
          </c:extLst>
        </c:ser>
        <c:ser>
          <c:idx val="14"/>
          <c:order val="2"/>
          <c:tx>
            <c:strRef>
              <c:f>'0201060'!$A$16</c:f>
              <c:strCache>
                <c:ptCount val="1"/>
                <c:pt idx="0">
                  <c:v>2023/2024</c:v>
                </c:pt>
              </c:strCache>
            </c:strRef>
          </c:tx>
          <c:spPr>
            <a:solidFill>
              <a:schemeClr val="tx2">
                <a:lumMod val="5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919.505</c:v>
                </c:pt>
                <c:pt idx="2">
                  <c:v>195.30699999999999</c:v>
                </c:pt>
                <c:pt idx="3">
                  <c:v>51.219000000000001</c:v>
                </c:pt>
                <c:pt idx="4">
                  <c:v>53.356999999999999</c:v>
                </c:pt>
                <c:pt idx="5">
                  <c:v>33.710999999999999</c:v>
                </c:pt>
                <c:pt idx="6">
                  <c:v>35.042000000000002</c:v>
                </c:pt>
                <c:pt idx="7">
                  <c:v>49.798000000000002</c:v>
                </c:pt>
                <c:pt idx="8">
                  <c:v>41.04</c:v>
                </c:pt>
                <c:pt idx="9">
                  <c:v>69.247</c:v>
                </c:pt>
                <c:pt idx="10">
                  <c:v>48.923999999999999</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C21E-4B01-A17E-2C02EB529030}"/>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15396.886</c:v>
                </c:pt>
                <c:pt idx="1">
                  <c:v>14256.300999999999</c:v>
                </c:pt>
                <c:pt idx="2">
                  <c:v>17967.527999999998</c:v>
                </c:pt>
                <c:pt idx="3">
                  <c:v>15110.787</c:v>
                </c:pt>
                <c:pt idx="4">
                  <c:v>17283.223000000002</c:v>
                </c:pt>
                <c:pt idx="5">
                  <c:v>16797.275000000001</c:v>
                </c:pt>
                <c:pt idx="6">
                  <c:v>16786.662</c:v>
                </c:pt>
                <c:pt idx="7">
                  <c:v>17707.107</c:v>
                </c:pt>
                <c:pt idx="8">
                  <c:v>16351.674000000001</c:v>
                </c:pt>
                <c:pt idx="9">
                  <c:v>17053.778999999999</c:v>
                </c:pt>
                <c:pt idx="10">
                  <c:v>17716.264999999999</c:v>
                </c:pt>
                <c:pt idx="11">
                  <c:v>14824.692999999999</c:v>
                </c:pt>
              </c:numCache>
            </c:numRef>
          </c:val>
          <c:smooth val="0"/>
          <c:extLst>
            <c:ext xmlns:c16="http://schemas.microsoft.com/office/drawing/2014/chart" uri="{C3380CC4-5D6E-409C-BE32-E72D297353CC}">
              <c16:uniqueId val="{00000000-2D8C-4834-8D0D-CB2C26B23582}"/>
            </c:ext>
          </c:extLst>
        </c:ser>
        <c:ser>
          <c:idx val="1"/>
          <c:order val="1"/>
          <c:tx>
            <c:strRef>
              <c:f>'0204090'!$A$33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17056.964</c:v>
                </c:pt>
                <c:pt idx="1">
                  <c:v>16731.916000000001</c:v>
                </c:pt>
                <c:pt idx="2">
                  <c:v>17174.561000000002</c:v>
                </c:pt>
                <c:pt idx="3">
                  <c:v>17511.782999999999</c:v>
                </c:pt>
                <c:pt idx="4">
                  <c:v>16952.809000000001</c:v>
                </c:pt>
              </c:numCache>
            </c:numRef>
          </c:val>
          <c:smooth val="0"/>
          <c:extLst>
            <c:ext xmlns:c16="http://schemas.microsoft.com/office/drawing/2014/chart" uri="{C3380CC4-5D6E-409C-BE32-E72D297353CC}">
              <c16:uniqueId val="{00000001-2D8C-4834-8D0D-CB2C26B235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50757.218000000001</c:v>
                </c:pt>
                <c:pt idx="1">
                  <c:v>53014.09</c:v>
                </c:pt>
                <c:pt idx="2">
                  <c:v>59276.627</c:v>
                </c:pt>
                <c:pt idx="3">
                  <c:v>52858.754999999997</c:v>
                </c:pt>
                <c:pt idx="4">
                  <c:v>59249.135000000002</c:v>
                </c:pt>
                <c:pt idx="5">
                  <c:v>60177.245000000003</c:v>
                </c:pt>
                <c:pt idx="6">
                  <c:v>57702.913999999997</c:v>
                </c:pt>
                <c:pt idx="7">
                  <c:v>56791.650999999998</c:v>
                </c:pt>
                <c:pt idx="8">
                  <c:v>53449.741000000002</c:v>
                </c:pt>
                <c:pt idx="9">
                  <c:v>54468.663999999997</c:v>
                </c:pt>
                <c:pt idx="10">
                  <c:v>52848.349000000002</c:v>
                </c:pt>
                <c:pt idx="11">
                  <c:v>44771.548000000003</c:v>
                </c:pt>
              </c:numCache>
            </c:numRef>
          </c:val>
          <c:smooth val="0"/>
          <c:extLst>
            <c:ext xmlns:c16="http://schemas.microsoft.com/office/drawing/2014/chart" uri="{C3380CC4-5D6E-409C-BE32-E72D297353CC}">
              <c16:uniqueId val="{00000000-0382-4F0A-8B12-96291EFF38D6}"/>
            </c:ext>
          </c:extLst>
        </c:ser>
        <c:ser>
          <c:idx val="1"/>
          <c:order val="1"/>
          <c:tx>
            <c:strRef>
              <c:f>'0204090'!$A$38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'0204090'!$B$38:$M$38</c:f>
              <c:numCache>
                <c:formatCode>###\ ###\ ##0</c:formatCode>
                <c:ptCount val="12"/>
                <c:pt idx="0">
                  <c:v>56373.671999999999</c:v>
                </c:pt>
                <c:pt idx="1">
                  <c:v>56984.059000000001</c:v>
                </c:pt>
                <c:pt idx="2">
                  <c:v>59010.338000000003</c:v>
                </c:pt>
                <c:pt idx="3">
                  <c:v>59385.525000000001</c:v>
                </c:pt>
                <c:pt idx="4">
                  <c:v>61425.127</c:v>
                </c:pt>
              </c:numCache>
            </c:numRef>
          </c:val>
          <c:smooth val="0"/>
          <c:extLst>
            <c:ext xmlns:c16="http://schemas.microsoft.com/office/drawing/2014/chart" uri="{C3380CC4-5D6E-409C-BE32-E72D297353CC}">
              <c16:uniqueId val="{00000001-0382-4F0A-8B12-96291EFF38D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'0204090'!$B$42:$M$42</c:f>
              <c:numCache>
                <c:formatCode>###\ ###\ ##0</c:formatCode>
                <c:ptCount val="12"/>
                <c:pt idx="0">
                  <c:v>179414.54500000001</c:v>
                </c:pt>
                <c:pt idx="1">
                  <c:v>182302.48800000001</c:v>
                </c:pt>
                <c:pt idx="2">
                  <c:v>208290.40400000001</c:v>
                </c:pt>
                <c:pt idx="3">
                  <c:v>184443.633</c:v>
                </c:pt>
                <c:pt idx="4">
                  <c:v>198708.35</c:v>
                </c:pt>
                <c:pt idx="5">
                  <c:v>194350.48599999998</c:v>
                </c:pt>
                <c:pt idx="6">
                  <c:v>196347.913</c:v>
                </c:pt>
                <c:pt idx="7">
                  <c:v>202218.39899999998</c:v>
                </c:pt>
                <c:pt idx="8">
                  <c:v>190714.89199999999</c:v>
                </c:pt>
                <c:pt idx="9">
                  <c:v>200895.24</c:v>
                </c:pt>
                <c:pt idx="10">
                  <c:v>187397.79699999999</c:v>
                </c:pt>
                <c:pt idx="11">
                  <c:v>159894.141</c:v>
                </c:pt>
              </c:numCache>
            </c:numRef>
          </c:val>
          <c:smooth val="0"/>
          <c:extLst>
            <c:ext xmlns:c16="http://schemas.microsoft.com/office/drawing/2014/chart" uri="{C3380CC4-5D6E-409C-BE32-E72D297353CC}">
              <c16:uniqueId val="{00000000-1389-4646-81C9-7FAC4DFDD963}"/>
            </c:ext>
          </c:extLst>
        </c:ser>
        <c:ser>
          <c:idx val="1"/>
          <c:order val="1"/>
          <c:tx>
            <c:strRef>
              <c:f>'0204090'!$A$43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195739.774</c:v>
                </c:pt>
                <c:pt idx="1">
                  <c:v>190739.18699999998</c:v>
                </c:pt>
                <c:pt idx="2">
                  <c:v>199740.04500000001</c:v>
                </c:pt>
                <c:pt idx="3">
                  <c:v>197695.04200000002</c:v>
                </c:pt>
                <c:pt idx="4">
                  <c:v>211880.024</c:v>
                </c:pt>
              </c:numCache>
            </c:numRef>
          </c:val>
          <c:smooth val="0"/>
          <c:extLst>
            <c:ext xmlns:c16="http://schemas.microsoft.com/office/drawing/2014/chart" uri="{C3380CC4-5D6E-409C-BE32-E72D297353CC}">
              <c16:uniqueId val="{00000001-1389-4646-81C9-7FAC4DFDD96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36780.275999999998</c:v>
                </c:pt>
                <c:pt idx="1">
                  <c:v>37692.144999999997</c:v>
                </c:pt>
                <c:pt idx="2">
                  <c:v>49942.527999999998</c:v>
                </c:pt>
                <c:pt idx="3">
                  <c:v>41719.235000000001</c:v>
                </c:pt>
                <c:pt idx="4">
                  <c:v>47108.74</c:v>
                </c:pt>
                <c:pt idx="5">
                  <c:v>42741.909</c:v>
                </c:pt>
                <c:pt idx="6">
                  <c:v>40084.485999999997</c:v>
                </c:pt>
                <c:pt idx="7">
                  <c:v>43394.123</c:v>
                </c:pt>
                <c:pt idx="8">
                  <c:v>42348.360999999997</c:v>
                </c:pt>
                <c:pt idx="9">
                  <c:v>45000.775000000001</c:v>
                </c:pt>
                <c:pt idx="10">
                  <c:v>48285.54</c:v>
                </c:pt>
                <c:pt idx="11">
                  <c:v>46357.574999999997</c:v>
                </c:pt>
              </c:numCache>
            </c:numRef>
          </c:val>
          <c:smooth val="0"/>
          <c:extLst>
            <c:ext xmlns:c16="http://schemas.microsoft.com/office/drawing/2014/chart" uri="{C3380CC4-5D6E-409C-BE32-E72D297353CC}">
              <c16:uniqueId val="{00000000-BE05-4A3D-9E3E-842606FB3531}"/>
            </c:ext>
          </c:extLst>
        </c:ser>
        <c:ser>
          <c:idx val="1"/>
          <c:order val="1"/>
          <c:tx>
            <c:strRef>
              <c:f>'0204090'!$A$53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43960.328999999998</c:v>
                </c:pt>
                <c:pt idx="1">
                  <c:v>44500.464999999997</c:v>
                </c:pt>
                <c:pt idx="2">
                  <c:v>47778.360999999997</c:v>
                </c:pt>
                <c:pt idx="3">
                  <c:v>44467.411999999997</c:v>
                </c:pt>
                <c:pt idx="4">
                  <c:v>46369.415999999997</c:v>
                </c:pt>
              </c:numCache>
            </c:numRef>
          </c:val>
          <c:smooth val="0"/>
          <c:extLst>
            <c:ext xmlns:c16="http://schemas.microsoft.com/office/drawing/2014/chart" uri="{C3380CC4-5D6E-409C-BE32-E72D297353CC}">
              <c16:uniqueId val="{00000001-BE05-4A3D-9E3E-842606FB353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25298.204000000002</c:v>
                </c:pt>
                <c:pt idx="1">
                  <c:v>23488.544000000002</c:v>
                </c:pt>
                <c:pt idx="2">
                  <c:v>27229.124</c:v>
                </c:pt>
                <c:pt idx="3">
                  <c:v>23189.306</c:v>
                </c:pt>
                <c:pt idx="4">
                  <c:v>27728.51</c:v>
                </c:pt>
                <c:pt idx="5">
                  <c:v>23996.484</c:v>
                </c:pt>
                <c:pt idx="6">
                  <c:v>23632.423999999999</c:v>
                </c:pt>
                <c:pt idx="7">
                  <c:v>25632.733</c:v>
                </c:pt>
                <c:pt idx="8">
                  <c:v>22988.882000000001</c:v>
                </c:pt>
                <c:pt idx="9">
                  <c:v>25040.382000000001</c:v>
                </c:pt>
                <c:pt idx="10">
                  <c:v>23399.072</c:v>
                </c:pt>
                <c:pt idx="11">
                  <c:v>21377.843000000001</c:v>
                </c:pt>
              </c:numCache>
            </c:numRef>
          </c:val>
          <c:smooth val="0"/>
          <c:extLst>
            <c:ext xmlns:c16="http://schemas.microsoft.com/office/drawing/2014/chart" uri="{C3380CC4-5D6E-409C-BE32-E72D297353CC}">
              <c16:uniqueId val="{00000000-1271-4E1A-A98B-D349DD55E2F2}"/>
            </c:ext>
          </c:extLst>
        </c:ser>
        <c:ser>
          <c:idx val="1"/>
          <c:order val="1"/>
          <c:tx>
            <c:strRef>
              <c:f>'0204090'!$A$58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32080.203000000001</c:v>
                </c:pt>
                <c:pt idx="1">
                  <c:v>29773.077000000001</c:v>
                </c:pt>
                <c:pt idx="2">
                  <c:v>25803.225999999999</c:v>
                </c:pt>
                <c:pt idx="3">
                  <c:v>25087.348000000002</c:v>
                </c:pt>
                <c:pt idx="4">
                  <c:v>30434.365000000002</c:v>
                </c:pt>
              </c:numCache>
            </c:numRef>
          </c:val>
          <c:smooth val="0"/>
          <c:extLst>
            <c:ext xmlns:c16="http://schemas.microsoft.com/office/drawing/2014/chart" uri="{C3380CC4-5D6E-409C-BE32-E72D297353CC}">
              <c16:uniqueId val="{00000001-1271-4E1A-A98B-D349DD55E2F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65152.353999999992</c:v>
                </c:pt>
                <c:pt idx="1">
                  <c:v>54300.555</c:v>
                </c:pt>
                <c:pt idx="2">
                  <c:v>62137.502</c:v>
                </c:pt>
                <c:pt idx="3">
                  <c:v>62097.589</c:v>
                </c:pt>
                <c:pt idx="4">
                  <c:v>63341.383999999991</c:v>
                </c:pt>
                <c:pt idx="5">
                  <c:v>59354.014999999999</c:v>
                </c:pt>
                <c:pt idx="6">
                  <c:v>55471.360999999997</c:v>
                </c:pt>
                <c:pt idx="7">
                  <c:v>54882.112000000008</c:v>
                </c:pt>
                <c:pt idx="8">
                  <c:v>45836.300999999999</c:v>
                </c:pt>
                <c:pt idx="9">
                  <c:v>49401.133999999991</c:v>
                </c:pt>
                <c:pt idx="10">
                  <c:v>47544.813999999998</c:v>
                </c:pt>
                <c:pt idx="11">
                  <c:v>57953.006000000008</c:v>
                </c:pt>
              </c:numCache>
            </c:numRef>
          </c:val>
          <c:smooth val="0"/>
          <c:extLst>
            <c:ext xmlns:c16="http://schemas.microsoft.com/office/drawing/2014/chart" uri="{C3380CC4-5D6E-409C-BE32-E72D297353CC}">
              <c16:uniqueId val="{00000000-0A96-4F71-B6AF-4506F2F61F90}"/>
            </c:ext>
          </c:extLst>
        </c:ser>
        <c:ser>
          <c:idx val="1"/>
          <c:order val="1"/>
          <c:tx>
            <c:strRef>
              <c:f>'0204090'!$A$63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56245.296000000002</c:v>
                </c:pt>
                <c:pt idx="1">
                  <c:v>56621.985000000001</c:v>
                </c:pt>
                <c:pt idx="2">
                  <c:v>59425.208000000006</c:v>
                </c:pt>
                <c:pt idx="3">
                  <c:v>60925.854999999996</c:v>
                </c:pt>
                <c:pt idx="4">
                  <c:v>62573.023000000001</c:v>
                </c:pt>
              </c:numCache>
            </c:numRef>
          </c:val>
          <c:smooth val="0"/>
          <c:extLst>
            <c:ext xmlns:c16="http://schemas.microsoft.com/office/drawing/2014/chart" uri="{C3380CC4-5D6E-409C-BE32-E72D297353CC}">
              <c16:uniqueId val="{00000001-0A96-4F71-B6AF-4506F2F61F9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11104.102999999999</c:v>
                </c:pt>
                <c:pt idx="1">
                  <c:v>10131.539000000001</c:v>
                </c:pt>
                <c:pt idx="2">
                  <c:v>11804.181</c:v>
                </c:pt>
                <c:pt idx="3">
                  <c:v>13042.949000000001</c:v>
                </c:pt>
                <c:pt idx="4">
                  <c:v>11279.088</c:v>
                </c:pt>
                <c:pt idx="5">
                  <c:v>10461.369000000001</c:v>
                </c:pt>
                <c:pt idx="6">
                  <c:v>11849.433000000001</c:v>
                </c:pt>
                <c:pt idx="7">
                  <c:v>9909.19</c:v>
                </c:pt>
                <c:pt idx="8">
                  <c:v>9455.8739999999998</c:v>
                </c:pt>
                <c:pt idx="9">
                  <c:v>10772.838</c:v>
                </c:pt>
                <c:pt idx="10">
                  <c:v>8577.8809999999994</c:v>
                </c:pt>
                <c:pt idx="11">
                  <c:v>13367.011</c:v>
                </c:pt>
              </c:numCache>
            </c:numRef>
          </c:val>
          <c:smooth val="0"/>
          <c:extLst>
            <c:ext xmlns:c16="http://schemas.microsoft.com/office/drawing/2014/chart" uri="{C3380CC4-5D6E-409C-BE32-E72D297353CC}">
              <c16:uniqueId val="{00000000-6938-4C09-8150-22AA6E88717D}"/>
            </c:ext>
          </c:extLst>
        </c:ser>
        <c:ser>
          <c:idx val="1"/>
          <c:order val="1"/>
          <c:tx>
            <c:strRef>
              <c:f>'0204090'!$A$68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12386.041999999999</c:v>
                </c:pt>
                <c:pt idx="1">
                  <c:v>12973.637000000001</c:v>
                </c:pt>
                <c:pt idx="2">
                  <c:v>11944.457</c:v>
                </c:pt>
                <c:pt idx="3">
                  <c:v>11765.575999999999</c:v>
                </c:pt>
                <c:pt idx="4">
                  <c:v>12345.575000000001</c:v>
                </c:pt>
              </c:numCache>
            </c:numRef>
          </c:val>
          <c:smooth val="0"/>
          <c:extLst>
            <c:ext xmlns:c16="http://schemas.microsoft.com/office/drawing/2014/chart" uri="{C3380CC4-5D6E-409C-BE32-E72D297353CC}">
              <c16:uniqueId val="{00000001-6938-4C09-8150-22AA6E88717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37439.701999999997</c:v>
                </c:pt>
                <c:pt idx="1">
                  <c:v>29073.063999999998</c:v>
                </c:pt>
                <c:pt idx="2">
                  <c:v>32265.837</c:v>
                </c:pt>
                <c:pt idx="3">
                  <c:v>32667.89</c:v>
                </c:pt>
                <c:pt idx="4">
                  <c:v>33533.864999999998</c:v>
                </c:pt>
                <c:pt idx="5">
                  <c:v>30113.791000000001</c:v>
                </c:pt>
                <c:pt idx="6">
                  <c:v>26156.574000000001</c:v>
                </c:pt>
                <c:pt idx="7">
                  <c:v>27475.985000000001</c:v>
                </c:pt>
                <c:pt idx="8">
                  <c:v>20813.353999999999</c:v>
                </c:pt>
                <c:pt idx="9">
                  <c:v>24743.383999999998</c:v>
                </c:pt>
                <c:pt idx="10">
                  <c:v>23668.198</c:v>
                </c:pt>
                <c:pt idx="11">
                  <c:v>29270.062000000002</c:v>
                </c:pt>
              </c:numCache>
            </c:numRef>
          </c:val>
          <c:smooth val="0"/>
          <c:extLst>
            <c:ext xmlns:c16="http://schemas.microsoft.com/office/drawing/2014/chart" uri="{C3380CC4-5D6E-409C-BE32-E72D297353CC}">
              <c16:uniqueId val="{00000000-DA41-44BF-993A-6D09E3C8B792}"/>
            </c:ext>
          </c:extLst>
        </c:ser>
        <c:ser>
          <c:idx val="1"/>
          <c:order val="1"/>
          <c:tx>
            <c:strRef>
              <c:f>'0204090'!$A$73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27795.541000000001</c:v>
                </c:pt>
                <c:pt idx="1">
                  <c:v>26447.348000000002</c:v>
                </c:pt>
                <c:pt idx="2">
                  <c:v>31487.606</c:v>
                </c:pt>
                <c:pt idx="3">
                  <c:v>31860.865000000002</c:v>
                </c:pt>
                <c:pt idx="4">
                  <c:v>33059.110999999997</c:v>
                </c:pt>
              </c:numCache>
            </c:numRef>
          </c:val>
          <c:smooth val="0"/>
          <c:extLst>
            <c:ext xmlns:c16="http://schemas.microsoft.com/office/drawing/2014/chart" uri="{C3380CC4-5D6E-409C-BE32-E72D297353CC}">
              <c16:uniqueId val="{00000001-DA41-44BF-993A-6D09E3C8B79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2430.6999999999998</c:v>
                </c:pt>
                <c:pt idx="1">
                  <c:v>2042.596</c:v>
                </c:pt>
                <c:pt idx="2">
                  <c:v>2239.9929999999999</c:v>
                </c:pt>
                <c:pt idx="3">
                  <c:v>2315.0839999999998</c:v>
                </c:pt>
                <c:pt idx="4">
                  <c:v>2093.5419999999999</c:v>
                </c:pt>
                <c:pt idx="5">
                  <c:v>1812.3140000000001</c:v>
                </c:pt>
                <c:pt idx="6">
                  <c:v>1433.3810000000001</c:v>
                </c:pt>
                <c:pt idx="7">
                  <c:v>1544.9359999999999</c:v>
                </c:pt>
                <c:pt idx="8">
                  <c:v>1216.6859999999999</c:v>
                </c:pt>
                <c:pt idx="9">
                  <c:v>1341.0509999999999</c:v>
                </c:pt>
                <c:pt idx="10">
                  <c:v>1386.41</c:v>
                </c:pt>
                <c:pt idx="11">
                  <c:v>1705.2329999999999</c:v>
                </c:pt>
              </c:numCache>
            </c:numRef>
          </c:val>
          <c:smooth val="0"/>
          <c:extLst>
            <c:ext xmlns:c16="http://schemas.microsoft.com/office/drawing/2014/chart" uri="{C3380CC4-5D6E-409C-BE32-E72D297353CC}">
              <c16:uniqueId val="{00000000-D2F3-4BC9-B4CF-1F0FED210EC7}"/>
            </c:ext>
          </c:extLst>
        </c:ser>
        <c:ser>
          <c:idx val="1"/>
          <c:order val="1"/>
          <c:tx>
            <c:strRef>
              <c:f>'0204090'!$A$78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1853.0650000000001</c:v>
                </c:pt>
                <c:pt idx="1">
                  <c:v>1791.7170000000001</c:v>
                </c:pt>
                <c:pt idx="2">
                  <c:v>1683.067</c:v>
                </c:pt>
                <c:pt idx="3">
                  <c:v>2193.8519999999999</c:v>
                </c:pt>
                <c:pt idx="4">
                  <c:v>1818.136</c:v>
                </c:pt>
              </c:numCache>
            </c:numRef>
          </c:val>
          <c:smooth val="0"/>
          <c:extLst>
            <c:ext xmlns:c16="http://schemas.microsoft.com/office/drawing/2014/chart" uri="{C3380CC4-5D6E-409C-BE32-E72D297353CC}">
              <c16:uniqueId val="{00000001-D2F3-4BC9-B4CF-1F0FED210EC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14177.849</c:v>
                </c:pt>
                <c:pt idx="1">
                  <c:v>13053.356</c:v>
                </c:pt>
                <c:pt idx="2">
                  <c:v>15827.491</c:v>
                </c:pt>
                <c:pt idx="3">
                  <c:v>14071.665999999999</c:v>
                </c:pt>
                <c:pt idx="4">
                  <c:v>16434.888999999999</c:v>
                </c:pt>
                <c:pt idx="5">
                  <c:v>16966.541000000001</c:v>
                </c:pt>
                <c:pt idx="6">
                  <c:v>16031.973</c:v>
                </c:pt>
                <c:pt idx="7">
                  <c:v>15952.001</c:v>
                </c:pt>
                <c:pt idx="8">
                  <c:v>14350.387000000001</c:v>
                </c:pt>
                <c:pt idx="9">
                  <c:v>12543.861000000001</c:v>
                </c:pt>
                <c:pt idx="10">
                  <c:v>13912.325000000001</c:v>
                </c:pt>
                <c:pt idx="11">
                  <c:v>13610.7</c:v>
                </c:pt>
              </c:numCache>
            </c:numRef>
          </c:val>
          <c:smooth val="0"/>
          <c:extLst>
            <c:ext xmlns:c16="http://schemas.microsoft.com/office/drawing/2014/chart" uri="{C3380CC4-5D6E-409C-BE32-E72D297353CC}">
              <c16:uniqueId val="{00000000-0576-4ED3-BBC0-7C6A95BDEC74}"/>
            </c:ext>
          </c:extLst>
        </c:ser>
        <c:ser>
          <c:idx val="1"/>
          <c:order val="1"/>
          <c:tx>
            <c:strRef>
              <c:f>'0204090'!$A$83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14210.647999999999</c:v>
                </c:pt>
                <c:pt idx="1">
                  <c:v>15409.282999999999</c:v>
                </c:pt>
                <c:pt idx="2">
                  <c:v>14310.078</c:v>
                </c:pt>
                <c:pt idx="3">
                  <c:v>15105.562</c:v>
                </c:pt>
                <c:pt idx="4">
                  <c:v>15350.200999999999</c:v>
                </c:pt>
              </c:numCache>
            </c:numRef>
          </c:val>
          <c:smooth val="0"/>
          <c:extLst>
            <c:ext xmlns:c16="http://schemas.microsoft.com/office/drawing/2014/chart" uri="{C3380CC4-5D6E-409C-BE32-E72D297353CC}">
              <c16:uniqueId val="{00000001-0576-4ED3-BBC0-7C6A95BDEC7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1"/>
          <c:order val="0"/>
          <c:tx>
            <c:strRef>
              <c:f>'0201060'!$A$20</c:f>
              <c:strCache>
                <c:ptCount val="1"/>
                <c:pt idx="0">
                  <c:v>Übrige Gerste</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B96A-4195-ADD9-AE2FBB5E5E59}"/>
            </c:ext>
          </c:extLst>
        </c:ser>
        <c:ser>
          <c:idx val="23"/>
          <c:order val="1"/>
          <c:tx>
            <c:strRef>
              <c:f>'0201060'!$A$21</c:f>
              <c:strCache>
                <c:ptCount val="1"/>
                <c:pt idx="0">
                  <c:v>2022/2023</c:v>
                </c:pt>
              </c:strCache>
            </c:strRef>
          </c:tx>
          <c:spPr>
            <a:solidFill>
              <a:schemeClr val="accent6">
                <a:lumMod val="80000"/>
              </a:schemeClr>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B96A-4195-ADD9-AE2FBB5E5E59}"/>
            </c:ext>
          </c:extLst>
        </c:ser>
        <c:ser>
          <c:idx val="24"/>
          <c:order val="2"/>
          <c:tx>
            <c:strRef>
              <c:f>'0201060'!$A$22</c:f>
              <c:strCache>
                <c:ptCount val="1"/>
                <c:pt idx="0">
                  <c:v>2023/2024</c:v>
                </c:pt>
              </c:strCache>
            </c:strRef>
          </c:tx>
          <c:spPr>
            <a:solidFill>
              <a:srgbClr val="FF00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3064.377</c:v>
                </c:pt>
                <c:pt idx="1">
                  <c:v>343.887</c:v>
                </c:pt>
                <c:pt idx="2">
                  <c:v>207.46899999999999</c:v>
                </c:pt>
                <c:pt idx="3">
                  <c:v>96.698999999999998</c:v>
                </c:pt>
                <c:pt idx="4">
                  <c:v>146.5</c:v>
                </c:pt>
                <c:pt idx="5">
                  <c:v>164.10400000000001</c:v>
                </c:pt>
                <c:pt idx="6">
                  <c:v>131.08199999999999</c:v>
                </c:pt>
                <c:pt idx="7">
                  <c:v>209.03800000000001</c:v>
                </c:pt>
                <c:pt idx="8">
                  <c:v>212.82400000000001</c:v>
                </c:pt>
                <c:pt idx="9">
                  <c:v>270.70100000000002</c:v>
                </c:pt>
                <c:pt idx="10">
                  <c:v>227.43299999999999</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B96A-4195-ADD9-AE2FBB5E5E59}"/>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31561.433000000001</c:v>
                </c:pt>
                <c:pt idx="1">
                  <c:v>30135.806</c:v>
                </c:pt>
                <c:pt idx="2">
                  <c:v>34605.137000000002</c:v>
                </c:pt>
                <c:pt idx="3">
                  <c:v>31813.655999999999</c:v>
                </c:pt>
                <c:pt idx="4">
                  <c:v>33791.881000000001</c:v>
                </c:pt>
                <c:pt idx="5">
                  <c:v>30844.23</c:v>
                </c:pt>
                <c:pt idx="6">
                  <c:v>32752.03</c:v>
                </c:pt>
                <c:pt idx="7">
                  <c:v>33066.239000000001</c:v>
                </c:pt>
                <c:pt idx="8">
                  <c:v>31469.940999999999</c:v>
                </c:pt>
                <c:pt idx="9">
                  <c:v>30852.440999999999</c:v>
                </c:pt>
                <c:pt idx="10">
                  <c:v>31422.585999999999</c:v>
                </c:pt>
                <c:pt idx="11">
                  <c:v>32144.080000000002</c:v>
                </c:pt>
              </c:numCache>
            </c:numRef>
          </c:val>
          <c:smooth val="0"/>
          <c:extLst>
            <c:ext xmlns:c16="http://schemas.microsoft.com/office/drawing/2014/chart" uri="{C3380CC4-5D6E-409C-BE32-E72D297353CC}">
              <c16:uniqueId val="{00000000-AD47-44BC-A866-6F26A0967678}"/>
            </c:ext>
          </c:extLst>
        </c:ser>
        <c:ser>
          <c:idx val="1"/>
          <c:order val="1"/>
          <c:tx>
            <c:strRef>
              <c:f>'0204090'!$A$88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33408.678</c:v>
                </c:pt>
                <c:pt idx="1">
                  <c:v>31099.129000000001</c:v>
                </c:pt>
                <c:pt idx="2">
                  <c:v>33662.091</c:v>
                </c:pt>
                <c:pt idx="3">
                  <c:v>32714.326000000001</c:v>
                </c:pt>
                <c:pt idx="4">
                  <c:v>28432.225999999999</c:v>
                </c:pt>
              </c:numCache>
            </c:numRef>
          </c:val>
          <c:smooth val="0"/>
          <c:extLst>
            <c:ext xmlns:c16="http://schemas.microsoft.com/office/drawing/2014/chart" uri="{C3380CC4-5D6E-409C-BE32-E72D297353CC}">
              <c16:uniqueId val="{00000001-AD47-44BC-A866-6F26A096767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45428.89607228915</c:v>
                </c:pt>
                <c:pt idx="1">
                  <c:v>41531.134987951809</c:v>
                </c:pt>
                <c:pt idx="2">
                  <c:v>46357.808493975899</c:v>
                </c:pt>
                <c:pt idx="3">
                  <c:v>42410.144867469891</c:v>
                </c:pt>
                <c:pt idx="4">
                  <c:v>44235.790144578306</c:v>
                </c:pt>
                <c:pt idx="5">
                  <c:v>39297.154433734941</c:v>
                </c:pt>
                <c:pt idx="6">
                  <c:v>37056.108759036135</c:v>
                </c:pt>
                <c:pt idx="7">
                  <c:v>38185.039843373495</c:v>
                </c:pt>
                <c:pt idx="8">
                  <c:v>33282.218192771084</c:v>
                </c:pt>
                <c:pt idx="9">
                  <c:v>36157.290831325292</c:v>
                </c:pt>
                <c:pt idx="10">
                  <c:v>36547.136337349402</c:v>
                </c:pt>
                <c:pt idx="11">
                  <c:v>39981.77463855422</c:v>
                </c:pt>
              </c:numCache>
            </c:numRef>
          </c:val>
          <c:smooth val="0"/>
          <c:extLst>
            <c:ext xmlns:c16="http://schemas.microsoft.com/office/drawing/2014/chart" uri="{C3380CC4-5D6E-409C-BE32-E72D297353CC}">
              <c16:uniqueId val="{00000000-E3BC-4A09-BCF2-3F7F21C2C9C7}"/>
            </c:ext>
          </c:extLst>
        </c:ser>
        <c:ser>
          <c:idx val="1"/>
          <c:order val="1"/>
          <c:tx>
            <c:strRef>
              <c:f>'0204090'!$A$98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42492.534493975902</c:v>
                </c:pt>
                <c:pt idx="1">
                  <c:v>41191.7751686747</c:v>
                </c:pt>
                <c:pt idx="2">
                  <c:v>44028.677686746989</c:v>
                </c:pt>
                <c:pt idx="3">
                  <c:v>45402.104819277105</c:v>
                </c:pt>
                <c:pt idx="4">
                  <c:v>45554.040542168674</c:v>
                </c:pt>
              </c:numCache>
            </c:numRef>
          </c:val>
          <c:smooth val="0"/>
          <c:extLst>
            <c:ext xmlns:c16="http://schemas.microsoft.com/office/drawing/2014/chart" uri="{C3380CC4-5D6E-409C-BE32-E72D297353CC}">
              <c16:uniqueId val="{00000001-E3BC-4A09-BCF2-3F7F21C2C9C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7186</c:v>
                </c:pt>
                <c:pt idx="1">
                  <c:v>6433</c:v>
                </c:pt>
                <c:pt idx="2">
                  <c:v>7174</c:v>
                </c:pt>
                <c:pt idx="3">
                  <c:v>5515</c:v>
                </c:pt>
                <c:pt idx="4">
                  <c:v>6326</c:v>
                </c:pt>
                <c:pt idx="5">
                  <c:v>5109</c:v>
                </c:pt>
                <c:pt idx="6">
                  <c:v>5117</c:v>
                </c:pt>
                <c:pt idx="7">
                  <c:v>6701</c:v>
                </c:pt>
                <c:pt idx="8">
                  <c:v>7743</c:v>
                </c:pt>
                <c:pt idx="9">
                  <c:v>6786</c:v>
                </c:pt>
                <c:pt idx="10">
                  <c:v>7676</c:v>
                </c:pt>
                <c:pt idx="11">
                  <c:v>6594</c:v>
                </c:pt>
              </c:numCache>
            </c:numRef>
          </c:val>
          <c:smooth val="0"/>
          <c:extLst>
            <c:ext xmlns:c16="http://schemas.microsoft.com/office/drawing/2014/chart" uri="{C3380CC4-5D6E-409C-BE32-E72D297353CC}">
              <c16:uniqueId val="{00000000-93F9-4BE3-9BB8-D5E9F531F59F}"/>
            </c:ext>
          </c:extLst>
        </c:ser>
        <c:ser>
          <c:idx val="1"/>
          <c:order val="1"/>
          <c:tx>
            <c:strRef>
              <c:f>'0204090'!$A$103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7123</c:v>
                </c:pt>
                <c:pt idx="1">
                  <c:v>5855</c:v>
                </c:pt>
                <c:pt idx="2">
                  <c:v>7123</c:v>
                </c:pt>
                <c:pt idx="3">
                  <c:v>6112</c:v>
                </c:pt>
                <c:pt idx="4">
                  <c:v>6421</c:v>
                </c:pt>
              </c:numCache>
            </c:numRef>
          </c:val>
          <c:smooth val="0"/>
          <c:extLst>
            <c:ext xmlns:c16="http://schemas.microsoft.com/office/drawing/2014/chart" uri="{C3380CC4-5D6E-409C-BE32-E72D297353CC}">
              <c16:uniqueId val="{00000001-93F9-4BE3-9BB8-D5E9F531F59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16100.879000000001</c:v>
                </c:pt>
                <c:pt idx="1">
                  <c:v>14493.656999999999</c:v>
                </c:pt>
                <c:pt idx="2">
                  <c:v>16074.977000000001</c:v>
                </c:pt>
                <c:pt idx="3">
                  <c:v>16157.134</c:v>
                </c:pt>
                <c:pt idx="4">
                  <c:v>16559.323</c:v>
                </c:pt>
                <c:pt idx="5">
                  <c:v>15694.938</c:v>
                </c:pt>
                <c:pt idx="6">
                  <c:v>14870.119000000001</c:v>
                </c:pt>
                <c:pt idx="7">
                  <c:v>15164.626</c:v>
                </c:pt>
                <c:pt idx="8">
                  <c:v>13356.111999999999</c:v>
                </c:pt>
                <c:pt idx="9">
                  <c:v>13447.513999999999</c:v>
                </c:pt>
                <c:pt idx="10">
                  <c:v>12985.027</c:v>
                </c:pt>
                <c:pt idx="11">
                  <c:v>15433.699000000001</c:v>
                </c:pt>
              </c:numCache>
            </c:numRef>
          </c:val>
          <c:smooth val="0"/>
          <c:extLst>
            <c:ext xmlns:c16="http://schemas.microsoft.com/office/drawing/2014/chart" uri="{C3380CC4-5D6E-409C-BE32-E72D297353CC}">
              <c16:uniqueId val="{00000000-9ED6-40B5-94F1-77531C1E9954}"/>
            </c:ext>
          </c:extLst>
        </c:ser>
        <c:ser>
          <c:idx val="1"/>
          <c:order val="1"/>
          <c:tx>
            <c:strRef>
              <c:f>'0204090'!$A$108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15847.584999999999</c:v>
                </c:pt>
                <c:pt idx="1">
                  <c:v>15257.642</c:v>
                </c:pt>
                <c:pt idx="2">
                  <c:v>15638.679</c:v>
                </c:pt>
                <c:pt idx="3">
                  <c:v>15906.325000000001</c:v>
                </c:pt>
                <c:pt idx="4">
                  <c:v>15506.632</c:v>
                </c:pt>
              </c:numCache>
            </c:numRef>
          </c:val>
          <c:smooth val="0"/>
          <c:extLst>
            <c:ext xmlns:c16="http://schemas.microsoft.com/office/drawing/2014/chart" uri="{C3380CC4-5D6E-409C-BE32-E72D297353CC}">
              <c16:uniqueId val="{00000001-9ED6-40B5-94F1-77531C1E995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67047.906000000003</c:v>
                </c:pt>
                <c:pt idx="1">
                  <c:v>60054.326000000001</c:v>
                </c:pt>
                <c:pt idx="2">
                  <c:v>67801.37</c:v>
                </c:pt>
                <c:pt idx="3">
                  <c:v>65440.915999999997</c:v>
                </c:pt>
                <c:pt idx="4">
                  <c:v>66941.630999999994</c:v>
                </c:pt>
                <c:pt idx="5">
                  <c:v>64086.714</c:v>
                </c:pt>
                <c:pt idx="6">
                  <c:v>66760.759000000005</c:v>
                </c:pt>
                <c:pt idx="7">
                  <c:v>63352.91</c:v>
                </c:pt>
                <c:pt idx="8">
                  <c:v>60563.637000000002</c:v>
                </c:pt>
                <c:pt idx="9">
                  <c:v>64974.521000000001</c:v>
                </c:pt>
                <c:pt idx="10">
                  <c:v>63698.080000000002</c:v>
                </c:pt>
                <c:pt idx="11">
                  <c:v>67042.421000000002</c:v>
                </c:pt>
              </c:numCache>
            </c:numRef>
          </c:val>
          <c:smooth val="0"/>
          <c:extLst>
            <c:ext xmlns:c16="http://schemas.microsoft.com/office/drawing/2014/chart" uri="{C3380CC4-5D6E-409C-BE32-E72D297353CC}">
              <c16:uniqueId val="{00000000-8348-4F47-8D6A-B1AE80546575}"/>
            </c:ext>
          </c:extLst>
        </c:ser>
        <c:ser>
          <c:idx val="1"/>
          <c:order val="1"/>
          <c:tx>
            <c:strRef>
              <c:f>'0204090'!$A$113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69737.884000000005</c:v>
                </c:pt>
                <c:pt idx="1">
                  <c:v>64550.279000000002</c:v>
                </c:pt>
                <c:pt idx="2">
                  <c:v>68053.728000000003</c:v>
                </c:pt>
                <c:pt idx="3">
                  <c:v>67680.035000000003</c:v>
                </c:pt>
                <c:pt idx="4">
                  <c:v>71515.634000000005</c:v>
                </c:pt>
              </c:numCache>
            </c:numRef>
          </c:val>
          <c:smooth val="0"/>
          <c:extLst>
            <c:ext xmlns:c16="http://schemas.microsoft.com/office/drawing/2014/chart" uri="{C3380CC4-5D6E-409C-BE32-E72D297353CC}">
              <c16:uniqueId val="{00000001-8348-4F47-8D6A-B1AE8054657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4540.3469999999998</c:v>
                </c:pt>
                <c:pt idx="1">
                  <c:v>5157.125</c:v>
                </c:pt>
                <c:pt idx="2">
                  <c:v>4609.9799999999996</c:v>
                </c:pt>
                <c:pt idx="3">
                  <c:v>4772.942</c:v>
                </c:pt>
                <c:pt idx="4">
                  <c:v>4362.4930000000004</c:v>
                </c:pt>
                <c:pt idx="5">
                  <c:v>4741.4279999999999</c:v>
                </c:pt>
                <c:pt idx="6">
                  <c:v>4408.5659999999998</c:v>
                </c:pt>
                <c:pt idx="7">
                  <c:v>4999.2240000000002</c:v>
                </c:pt>
                <c:pt idx="8">
                  <c:v>4060.5039999999999</c:v>
                </c:pt>
                <c:pt idx="9">
                  <c:v>4156.9579999999996</c:v>
                </c:pt>
                <c:pt idx="10">
                  <c:v>5222.9840000000004</c:v>
                </c:pt>
                <c:pt idx="11">
                  <c:v>4733.2790000000005</c:v>
                </c:pt>
              </c:numCache>
            </c:numRef>
          </c:val>
          <c:smooth val="0"/>
          <c:extLst>
            <c:ext xmlns:c16="http://schemas.microsoft.com/office/drawing/2014/chart" uri="{C3380CC4-5D6E-409C-BE32-E72D297353CC}">
              <c16:uniqueId val="{00000000-1E6B-4F77-99B7-7A3411B9E1B6}"/>
            </c:ext>
          </c:extLst>
        </c:ser>
        <c:ser>
          <c:idx val="1"/>
          <c:order val="1"/>
          <c:tx>
            <c:strRef>
              <c:f>'0204090'!$A$118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5461.2879999999996</c:v>
                </c:pt>
                <c:pt idx="1">
                  <c:v>4648.8379999999997</c:v>
                </c:pt>
                <c:pt idx="2">
                  <c:v>5950.067</c:v>
                </c:pt>
                <c:pt idx="3">
                  <c:v>4196.259</c:v>
                </c:pt>
                <c:pt idx="4">
                  <c:v>5319.9880000000003</c:v>
                </c:pt>
              </c:numCache>
            </c:numRef>
          </c:val>
          <c:smooth val="0"/>
          <c:extLst>
            <c:ext xmlns:c16="http://schemas.microsoft.com/office/drawing/2014/chart" uri="{C3380CC4-5D6E-409C-BE32-E72D297353CC}">
              <c16:uniqueId val="{00000001-1E6B-4F77-99B7-7A3411B9E1B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12753.856</c:v>
                </c:pt>
                <c:pt idx="1">
                  <c:v>12383.343000000001</c:v>
                </c:pt>
                <c:pt idx="2">
                  <c:v>12891.611999999999</c:v>
                </c:pt>
                <c:pt idx="3">
                  <c:v>12776.44</c:v>
                </c:pt>
                <c:pt idx="4">
                  <c:v>14240.391</c:v>
                </c:pt>
                <c:pt idx="5">
                  <c:v>13414.143</c:v>
                </c:pt>
                <c:pt idx="6">
                  <c:v>13318.065000000001</c:v>
                </c:pt>
                <c:pt idx="7">
                  <c:v>14887.57</c:v>
                </c:pt>
                <c:pt idx="8">
                  <c:v>13104.837</c:v>
                </c:pt>
                <c:pt idx="9">
                  <c:v>13185</c:v>
                </c:pt>
                <c:pt idx="10">
                  <c:v>14259.402</c:v>
                </c:pt>
                <c:pt idx="11">
                  <c:v>12239.838</c:v>
                </c:pt>
              </c:numCache>
            </c:numRef>
          </c:val>
          <c:smooth val="0"/>
          <c:extLst>
            <c:ext xmlns:c16="http://schemas.microsoft.com/office/drawing/2014/chart" uri="{C3380CC4-5D6E-409C-BE32-E72D297353CC}">
              <c16:uniqueId val="{00000000-4A2B-4893-A9D6-385332933C1E}"/>
            </c:ext>
          </c:extLst>
        </c:ser>
        <c:ser>
          <c:idx val="1"/>
          <c:order val="1"/>
          <c:tx>
            <c:strRef>
              <c:f>'0204090'!$A$123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14900.165000000001</c:v>
                </c:pt>
                <c:pt idx="1">
                  <c:v>13329.936</c:v>
                </c:pt>
                <c:pt idx="2">
                  <c:v>13670.491</c:v>
                </c:pt>
                <c:pt idx="3">
                  <c:v>14196.495000000001</c:v>
                </c:pt>
                <c:pt idx="4">
                  <c:v>14668.971</c:v>
                </c:pt>
              </c:numCache>
            </c:numRef>
          </c:val>
          <c:smooth val="0"/>
          <c:extLst>
            <c:ext xmlns:c16="http://schemas.microsoft.com/office/drawing/2014/chart" uri="{C3380CC4-5D6E-409C-BE32-E72D297353CC}">
              <c16:uniqueId val="{00000001-4A2B-4893-A9D6-385332933C1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37030.173000000003</c:v>
                </c:pt>
                <c:pt idx="1">
                  <c:v>33774.169000000002</c:v>
                </c:pt>
                <c:pt idx="2">
                  <c:v>38567.326000000001</c:v>
                </c:pt>
                <c:pt idx="3">
                  <c:v>37766.472999999998</c:v>
                </c:pt>
                <c:pt idx="4">
                  <c:v>41197.43</c:v>
                </c:pt>
                <c:pt idx="5">
                  <c:v>40987.377999999997</c:v>
                </c:pt>
                <c:pt idx="6">
                  <c:v>42409.201000000001</c:v>
                </c:pt>
                <c:pt idx="7">
                  <c:v>39738.161</c:v>
                </c:pt>
                <c:pt idx="8">
                  <c:v>39440.709000000003</c:v>
                </c:pt>
                <c:pt idx="9">
                  <c:v>37145.650999999998</c:v>
                </c:pt>
                <c:pt idx="10">
                  <c:v>35549.966</c:v>
                </c:pt>
                <c:pt idx="11">
                  <c:v>38064.317000000003</c:v>
                </c:pt>
              </c:numCache>
            </c:numRef>
          </c:val>
          <c:smooth val="0"/>
          <c:extLst>
            <c:ext xmlns:c16="http://schemas.microsoft.com/office/drawing/2014/chart" uri="{C3380CC4-5D6E-409C-BE32-E72D297353CC}">
              <c16:uniqueId val="{00000000-8F2D-48A1-97E9-D6072DE89E78}"/>
            </c:ext>
          </c:extLst>
        </c:ser>
        <c:ser>
          <c:idx val="1"/>
          <c:order val="1"/>
          <c:tx>
            <c:strRef>
              <c:f>'0204090'!$A$128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37739.892999999996</c:v>
                </c:pt>
                <c:pt idx="1">
                  <c:v>36172.065000000002</c:v>
                </c:pt>
                <c:pt idx="2">
                  <c:v>39091.019999999997</c:v>
                </c:pt>
                <c:pt idx="3">
                  <c:v>39591.546000000002</c:v>
                </c:pt>
                <c:pt idx="4">
                  <c:v>42185.874000000003</c:v>
                </c:pt>
              </c:numCache>
            </c:numRef>
          </c:val>
          <c:smooth val="0"/>
          <c:extLst>
            <c:ext xmlns:c16="http://schemas.microsoft.com/office/drawing/2014/chart" uri="{C3380CC4-5D6E-409C-BE32-E72D297353CC}">
              <c16:uniqueId val="{00000001-8F2D-48A1-97E9-D6072DE89E7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63584.152000000002</c:v>
                </c:pt>
                <c:pt idx="1">
                  <c:v>63165.811999999998</c:v>
                </c:pt>
                <c:pt idx="2">
                  <c:v>72555.202000000005</c:v>
                </c:pt>
                <c:pt idx="3">
                  <c:v>63160.538</c:v>
                </c:pt>
                <c:pt idx="4">
                  <c:v>70623.759999999995</c:v>
                </c:pt>
                <c:pt idx="5">
                  <c:v>69915.490000000005</c:v>
                </c:pt>
                <c:pt idx="6">
                  <c:v>65970.119000000006</c:v>
                </c:pt>
                <c:pt idx="7">
                  <c:v>66355.361000000004</c:v>
                </c:pt>
                <c:pt idx="8">
                  <c:v>66034.616999999998</c:v>
                </c:pt>
                <c:pt idx="9">
                  <c:v>65943.767000000007</c:v>
                </c:pt>
                <c:pt idx="10">
                  <c:v>65446.046000000002</c:v>
                </c:pt>
                <c:pt idx="11">
                  <c:v>59736.12</c:v>
                </c:pt>
              </c:numCache>
            </c:numRef>
          </c:val>
          <c:smooth val="0"/>
          <c:extLst>
            <c:ext xmlns:c16="http://schemas.microsoft.com/office/drawing/2014/chart" uri="{C3380CC4-5D6E-409C-BE32-E72D297353CC}">
              <c16:uniqueId val="{00000000-3044-43D8-A629-68133722A76A}"/>
            </c:ext>
          </c:extLst>
        </c:ser>
        <c:ser>
          <c:idx val="1"/>
          <c:order val="1"/>
          <c:tx>
            <c:strRef>
              <c:f>'0204090'!$A$133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67963.850999999995</c:v>
                </c:pt>
                <c:pt idx="1">
                  <c:v>66944.138000000006</c:v>
                </c:pt>
                <c:pt idx="2">
                  <c:v>71484.381999999998</c:v>
                </c:pt>
                <c:pt idx="3">
                  <c:v>70266.744000000006</c:v>
                </c:pt>
                <c:pt idx="4">
                  <c:v>74374.707999999999</c:v>
                </c:pt>
              </c:numCache>
            </c:numRef>
          </c:val>
          <c:smooth val="0"/>
          <c:extLst>
            <c:ext xmlns:c16="http://schemas.microsoft.com/office/drawing/2014/chart" uri="{C3380CC4-5D6E-409C-BE32-E72D297353CC}">
              <c16:uniqueId val="{00000001-3044-43D8-A629-68133722A76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290.24299999999999</c:v>
                </c:pt>
                <c:pt idx="1">
                  <c:v>292.63400000000001</c:v>
                </c:pt>
                <c:pt idx="2">
                  <c:v>327.9</c:v>
                </c:pt>
                <c:pt idx="3">
                  <c:v>255.20599999999999</c:v>
                </c:pt>
                <c:pt idx="4">
                  <c:v>287.82600000000002</c:v>
                </c:pt>
                <c:pt idx="5">
                  <c:v>320.37</c:v>
                </c:pt>
                <c:pt idx="6">
                  <c:v>294.16899999999998</c:v>
                </c:pt>
                <c:pt idx="7">
                  <c:v>323.47500000000002</c:v>
                </c:pt>
                <c:pt idx="8">
                  <c:v>322.93</c:v>
                </c:pt>
                <c:pt idx="9">
                  <c:v>305.846</c:v>
                </c:pt>
                <c:pt idx="10">
                  <c:v>347.28699999999998</c:v>
                </c:pt>
                <c:pt idx="11">
                  <c:v>312.51400000000001</c:v>
                </c:pt>
              </c:numCache>
            </c:numRef>
          </c:val>
          <c:smooth val="0"/>
          <c:extLst>
            <c:ext xmlns:c16="http://schemas.microsoft.com/office/drawing/2014/chart" uri="{C3380CC4-5D6E-409C-BE32-E72D297353CC}">
              <c16:uniqueId val="{00000000-1B5F-4335-8C64-219886EF003A}"/>
            </c:ext>
          </c:extLst>
        </c:ser>
        <c:ser>
          <c:idx val="1"/>
          <c:order val="1"/>
          <c:tx>
            <c:strRef>
              <c:f>'0204090'!$A$138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339.40100000000001</c:v>
                </c:pt>
                <c:pt idx="1">
                  <c:v>353.73200000000003</c:v>
                </c:pt>
                <c:pt idx="2">
                  <c:v>395.74599999999998</c:v>
                </c:pt>
                <c:pt idx="3">
                  <c:v>348.14699999999999</c:v>
                </c:pt>
                <c:pt idx="4">
                  <c:v>335.69099999999997</c:v>
                </c:pt>
              </c:numCache>
            </c:numRef>
          </c:val>
          <c:smooth val="0"/>
          <c:extLst>
            <c:ext xmlns:c16="http://schemas.microsoft.com/office/drawing/2014/chart" uri="{C3380CC4-5D6E-409C-BE32-E72D297353CC}">
              <c16:uniqueId val="{00000001-1B5F-4335-8C64-219886EF003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1"/>
          <c:order val="0"/>
          <c:tx>
            <c:strRef>
              <c:f>'0201060'!$A$26</c:f>
              <c:strCache>
                <c:ptCount val="1"/>
                <c:pt idx="0">
                  <c:v>Mais</c:v>
                </c:pt>
              </c:strCache>
            </c:strRef>
          </c:tx>
          <c:spPr>
            <a:no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49ED-4DD2-87B1-AB7A26D27472}"/>
            </c:ext>
          </c:extLst>
        </c:ser>
        <c:ser>
          <c:idx val="33"/>
          <c:order val="1"/>
          <c:tx>
            <c:strRef>
              <c:f>'0201060'!$A$27</c:f>
              <c:strCache>
                <c:ptCount val="1"/>
                <c:pt idx="0">
                  <c:v>2022/2023</c:v>
                </c:pt>
              </c:strCache>
            </c:strRef>
          </c:tx>
          <c:spPr>
            <a:solidFill>
              <a:srgbClr val="FFFF00"/>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49ED-4DD2-87B1-AB7A26D27472}"/>
            </c:ext>
          </c:extLst>
        </c:ser>
        <c:ser>
          <c:idx val="34"/>
          <c:order val="2"/>
          <c:tx>
            <c:strRef>
              <c:f>'0201060'!$A$28</c:f>
              <c:strCache>
                <c:ptCount val="1"/>
                <c:pt idx="0">
                  <c:v>2023/2024</c:v>
                </c:pt>
              </c:strCache>
            </c:strRef>
          </c:tx>
          <c:spPr>
            <a:solidFill>
              <a:srgbClr val="CCFF66"/>
            </a:solidFill>
            <a:ln>
              <a:noFill/>
            </a:ln>
            <a:effectLst/>
          </c:spPr>
          <c:invertIfNegative val="0"/>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27.527000000000001</c:v>
                </c:pt>
                <c:pt idx="1">
                  <c:v>22.698</c:v>
                </c:pt>
                <c:pt idx="2">
                  <c:v>34.936</c:v>
                </c:pt>
                <c:pt idx="3">
                  <c:v>397.97500000000002</c:v>
                </c:pt>
                <c:pt idx="4">
                  <c:v>320.74599999999998</c:v>
                </c:pt>
                <c:pt idx="5">
                  <c:v>70.957999999999998</c:v>
                </c:pt>
                <c:pt idx="6">
                  <c:v>30.202999999999999</c:v>
                </c:pt>
                <c:pt idx="7">
                  <c:v>67.358999999999995</c:v>
                </c:pt>
                <c:pt idx="8">
                  <c:v>35.475000000000001</c:v>
                </c:pt>
                <c:pt idx="9">
                  <c:v>39.231999999999999</c:v>
                </c:pt>
                <c:pt idx="10">
                  <c:v>46.576000000000001</c:v>
                </c:pt>
              </c:numCache>
            </c:numRef>
          </c:val>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49ED-4DD2-87B1-AB7A26D27472}"/>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17381.788</c:v>
                </c:pt>
                <c:pt idx="1">
                  <c:v>16919.001</c:v>
                </c:pt>
                <c:pt idx="2">
                  <c:v>18799.53</c:v>
                </c:pt>
                <c:pt idx="3">
                  <c:v>14941.826999999999</c:v>
                </c:pt>
                <c:pt idx="4">
                  <c:v>16633.550999999999</c:v>
                </c:pt>
                <c:pt idx="5">
                  <c:v>17001.288</c:v>
                </c:pt>
                <c:pt idx="6">
                  <c:v>16409.476999999999</c:v>
                </c:pt>
                <c:pt idx="7">
                  <c:v>18014.845000000001</c:v>
                </c:pt>
                <c:pt idx="8">
                  <c:v>17959.045999999998</c:v>
                </c:pt>
                <c:pt idx="9">
                  <c:v>16871.986000000001</c:v>
                </c:pt>
                <c:pt idx="10">
                  <c:v>19142.169000000002</c:v>
                </c:pt>
                <c:pt idx="11">
                  <c:v>16210.191000000001</c:v>
                </c:pt>
              </c:numCache>
            </c:numRef>
          </c:val>
          <c:smooth val="0"/>
          <c:extLst>
            <c:ext xmlns:c16="http://schemas.microsoft.com/office/drawing/2014/chart" uri="{C3380CC4-5D6E-409C-BE32-E72D297353CC}">
              <c16:uniqueId val="{00000000-8882-43F8-A758-B5729C359FF5}"/>
            </c:ext>
          </c:extLst>
        </c:ser>
        <c:ser>
          <c:idx val="1"/>
          <c:order val="1"/>
          <c:tx>
            <c:strRef>
              <c:f>'0204090'!$A$143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'0204090'!$B$143:$M$143</c:f>
              <c:numCache>
                <c:formatCode>###\ ###\ ##0</c:formatCode>
                <c:ptCount val="12"/>
                <c:pt idx="0">
                  <c:v>18416.182000000001</c:v>
                </c:pt>
                <c:pt idx="1">
                  <c:v>17768.467000000001</c:v>
                </c:pt>
                <c:pt idx="2">
                  <c:v>16987.111000000001</c:v>
                </c:pt>
                <c:pt idx="3">
                  <c:v>18189.386999999999</c:v>
                </c:pt>
                <c:pt idx="4">
                  <c:v>17094.653999999999</c:v>
                </c:pt>
              </c:numCache>
            </c:numRef>
          </c:val>
          <c:smooth val="0"/>
          <c:extLst>
            <c:ext xmlns:c16="http://schemas.microsoft.com/office/drawing/2014/chart" uri="{C3380CC4-5D6E-409C-BE32-E72D297353CC}">
              <c16:uniqueId val="{00000001-8882-43F8-A758-B5729C359FF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'0204090'!$B$147:$M$147</c:f>
              <c:numCache>
                <c:formatCode>###\ ###\ ##0</c:formatCode>
                <c:ptCount val="12"/>
                <c:pt idx="0">
                  <c:v>220318.01100000006</c:v>
                </c:pt>
                <c:pt idx="1">
                  <c:v>207970.00899999999</c:v>
                </c:pt>
                <c:pt idx="2">
                  <c:v>233340.69200000001</c:v>
                </c:pt>
                <c:pt idx="3">
                  <c:v>216701.772</c:v>
                </c:pt>
                <c:pt idx="4">
                  <c:v>232531.109</c:v>
                </c:pt>
                <c:pt idx="5">
                  <c:v>227567.18900000001</c:v>
                </c:pt>
                <c:pt idx="6">
                  <c:v>226165.27000000002</c:v>
                </c:pt>
                <c:pt idx="7">
                  <c:v>224523.74799999999</c:v>
                </c:pt>
                <c:pt idx="8">
                  <c:v>216418.291</c:v>
                </c:pt>
                <c:pt idx="9">
                  <c:v>217770.37400000001</c:v>
                </c:pt>
                <c:pt idx="10">
                  <c:v>218290.57</c:v>
                </c:pt>
                <c:pt idx="11">
                  <c:v>215283.476</c:v>
                </c:pt>
              </c:numCache>
            </c:numRef>
          </c:val>
          <c:smooth val="0"/>
          <c:extLst>
            <c:ext xmlns:c16="http://schemas.microsoft.com/office/drawing/2014/chart" uri="{C3380CC4-5D6E-409C-BE32-E72D297353CC}">
              <c16:uniqueId val="{00000000-6703-4A61-BC44-16EF8D68AC9C}"/>
            </c:ext>
          </c:extLst>
        </c:ser>
        <c:ser>
          <c:idx val="1"/>
          <c:order val="1"/>
          <c:tx>
            <c:strRef>
              <c:f>'0204090'!$A$153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'0204090'!$B$148:$M$148</c:f>
              <c:numCache>
                <c:formatCode>###\ ###\ ##0</c:formatCode>
                <c:ptCount val="12"/>
                <c:pt idx="0">
                  <c:v>232195.72500000001</c:v>
                </c:pt>
                <c:pt idx="1">
                  <c:v>220818.128</c:v>
                </c:pt>
                <c:pt idx="2">
                  <c:v>233084.46200000003</c:v>
                </c:pt>
                <c:pt idx="3">
                  <c:v>231922.32200000001</c:v>
                </c:pt>
                <c:pt idx="4">
                  <c:v>242675.75000000003</c:v>
                </c:pt>
              </c:numCache>
            </c:numRef>
          </c:val>
          <c:smooth val="0"/>
          <c:extLst>
            <c:ext xmlns:c16="http://schemas.microsoft.com/office/drawing/2014/chart" uri="{C3380CC4-5D6E-409C-BE32-E72D297353CC}">
              <c16:uniqueId val="{00000001-6703-4A61-BC44-16EF8D68AC9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1906.492</c:v>
                </c:pt>
                <c:pt idx="1">
                  <c:v>2051.203</c:v>
                </c:pt>
                <c:pt idx="2">
                  <c:v>2030.05</c:v>
                </c:pt>
                <c:pt idx="3">
                  <c:v>1779.5319999999999</c:v>
                </c:pt>
                <c:pt idx="4">
                  <c:v>2022.5170000000001</c:v>
                </c:pt>
                <c:pt idx="5">
                  <c:v>1716.999</c:v>
                </c:pt>
                <c:pt idx="6">
                  <c:v>2006.9269999999999</c:v>
                </c:pt>
                <c:pt idx="7">
                  <c:v>1912.529</c:v>
                </c:pt>
                <c:pt idx="8">
                  <c:v>1946.8610000000001</c:v>
                </c:pt>
                <c:pt idx="9">
                  <c:v>2004.3240000000001</c:v>
                </c:pt>
                <c:pt idx="10">
                  <c:v>1920.655</c:v>
                </c:pt>
                <c:pt idx="11">
                  <c:v>1957.0530000000001</c:v>
                </c:pt>
              </c:numCache>
            </c:numRef>
          </c:val>
          <c:smooth val="0"/>
          <c:extLst>
            <c:ext xmlns:c16="http://schemas.microsoft.com/office/drawing/2014/chart" uri="{C3380CC4-5D6E-409C-BE32-E72D297353CC}">
              <c16:uniqueId val="{00000000-11D6-443C-B7CA-F224B9626044}"/>
            </c:ext>
          </c:extLst>
        </c:ser>
        <c:ser>
          <c:idx val="1"/>
          <c:order val="1"/>
          <c:tx>
            <c:strRef>
              <c:f>'0204090'!$A$93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'0204090'!$B$14:$M$14</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2070.826</c:v>
                </c:pt>
                <c:pt idx="1">
                  <c:v>2124.1460000000002</c:v>
                </c:pt>
                <c:pt idx="2">
                  <c:v>2115.96</c:v>
                </c:pt>
                <c:pt idx="3">
                  <c:v>1811.191</c:v>
                </c:pt>
                <c:pt idx="4">
                  <c:v>2062.3220000000001</c:v>
                </c:pt>
              </c:numCache>
            </c:numRef>
          </c:val>
          <c:smooth val="0"/>
          <c:extLst>
            <c:ext xmlns:c16="http://schemas.microsoft.com/office/drawing/2014/chart" uri="{C3380CC4-5D6E-409C-BE32-E72D297353CC}">
              <c16:uniqueId val="{00000001-11D6-443C-B7CA-F224B962604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'0204340'!$B$17:$M$17</c:f>
              <c:numCache>
                <c:formatCode>###\ ###\ ##0</c:formatCode>
                <c:ptCount val="12"/>
                <c:pt idx="0">
                  <c:v>22335.356</c:v>
                </c:pt>
                <c:pt idx="1">
                  <c:v>22988.848000000002</c:v>
                </c:pt>
                <c:pt idx="2">
                  <c:v>26602.411</c:v>
                </c:pt>
                <c:pt idx="3">
                  <c:v>23142.572</c:v>
                </c:pt>
                <c:pt idx="4">
                  <c:v>25760.064999999999</c:v>
                </c:pt>
                <c:pt idx="5">
                  <c:v>24581.931</c:v>
                </c:pt>
                <c:pt idx="6">
                  <c:v>24117.137999999999</c:v>
                </c:pt>
                <c:pt idx="7">
                  <c:v>24096.927</c:v>
                </c:pt>
                <c:pt idx="8">
                  <c:v>23895.307000000001</c:v>
                </c:pt>
                <c:pt idx="9">
                  <c:v>23706.945</c:v>
                </c:pt>
                <c:pt idx="10">
                  <c:v>22109.423999999999</c:v>
                </c:pt>
                <c:pt idx="11">
                  <c:v>19904.784</c:v>
                </c:pt>
              </c:numCache>
            </c:numRef>
          </c:val>
          <c:smooth val="0"/>
          <c:extLst>
            <c:ext xmlns:c16="http://schemas.microsoft.com/office/drawing/2014/chart" uri="{C3380CC4-5D6E-409C-BE32-E72D297353CC}">
              <c16:uniqueId val="{00000000-9EC6-482B-AEDC-1ACB33FB9065}"/>
            </c:ext>
          </c:extLst>
        </c:ser>
        <c:ser>
          <c:idx val="1"/>
          <c:order val="1"/>
          <c:tx>
            <c:strRef>
              <c:f>'0204340'!$A$18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'0204340'!$B$18:$M$18</c:f>
              <c:numCache>
                <c:formatCode>###\ ###\ ##0</c:formatCode>
                <c:ptCount val="12"/>
                <c:pt idx="0">
                  <c:v>23566.733</c:v>
                </c:pt>
                <c:pt idx="1">
                  <c:v>24753.897000000001</c:v>
                </c:pt>
                <c:pt idx="2">
                  <c:v>26633.244999999999</c:v>
                </c:pt>
                <c:pt idx="3">
                  <c:v>24811.603999999999</c:v>
                </c:pt>
                <c:pt idx="4">
                  <c:v>26586.99</c:v>
                </c:pt>
              </c:numCache>
            </c:numRef>
          </c:val>
          <c:smooth val="0"/>
          <c:extLst>
            <c:ext xmlns:c16="http://schemas.microsoft.com/office/drawing/2014/chart" uri="{C3380CC4-5D6E-409C-BE32-E72D297353CC}">
              <c16:uniqueId val="{00000001-9EC6-482B-AEDC-1ACB33FB906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'0204340'!$B$22:$M$22</c:f>
              <c:numCache>
                <c:formatCode>###\ ###\ ##0</c:formatCode>
                <c:ptCount val="12"/>
                <c:pt idx="0">
                  <c:v>4377.9889999999996</c:v>
                </c:pt>
                <c:pt idx="1">
                  <c:v>4747.1459999999997</c:v>
                </c:pt>
                <c:pt idx="2">
                  <c:v>4925.6570000000002</c:v>
                </c:pt>
                <c:pt idx="3">
                  <c:v>4394.6260000000002</c:v>
                </c:pt>
                <c:pt idx="4">
                  <c:v>4776.9059999999999</c:v>
                </c:pt>
                <c:pt idx="5">
                  <c:v>4824.7430000000004</c:v>
                </c:pt>
                <c:pt idx="6">
                  <c:v>4084.2339999999999</c:v>
                </c:pt>
                <c:pt idx="7">
                  <c:v>4526.5039999999999</c:v>
                </c:pt>
                <c:pt idx="8">
                  <c:v>4954.1220000000003</c:v>
                </c:pt>
                <c:pt idx="9">
                  <c:v>4540.982</c:v>
                </c:pt>
                <c:pt idx="10">
                  <c:v>4719.5169999999998</c:v>
                </c:pt>
                <c:pt idx="11">
                  <c:v>3811.37</c:v>
                </c:pt>
              </c:numCache>
            </c:numRef>
          </c:val>
          <c:smooth val="0"/>
          <c:extLst>
            <c:ext xmlns:c16="http://schemas.microsoft.com/office/drawing/2014/chart" uri="{C3380CC4-5D6E-409C-BE32-E72D297353CC}">
              <c16:uniqueId val="{00000000-E6EC-4F41-8FEF-B77A4E8A24D7}"/>
            </c:ext>
          </c:extLst>
        </c:ser>
        <c:ser>
          <c:idx val="1"/>
          <c:order val="1"/>
          <c:tx>
            <c:strRef>
              <c:f>'0204340'!$A$23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'0204340'!$B$23:$M$23</c:f>
              <c:numCache>
                <c:formatCode>###\ ###\ ##0</c:formatCode>
                <c:ptCount val="12"/>
                <c:pt idx="0">
                  <c:v>4561.6390000000001</c:v>
                </c:pt>
                <c:pt idx="1">
                  <c:v>4280.3869999999997</c:v>
                </c:pt>
                <c:pt idx="2">
                  <c:v>4017.98</c:v>
                </c:pt>
                <c:pt idx="3">
                  <c:v>4228.9369999999999</c:v>
                </c:pt>
                <c:pt idx="4">
                  <c:v>4321.2539999999999</c:v>
                </c:pt>
              </c:numCache>
            </c:numRef>
          </c:val>
          <c:smooth val="0"/>
          <c:extLst>
            <c:ext xmlns:c16="http://schemas.microsoft.com/office/drawing/2014/chart" uri="{C3380CC4-5D6E-409C-BE32-E72D297353CC}">
              <c16:uniqueId val="{00000001-E6EC-4F41-8FEF-B77A4E8A24D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'0204340'!$B$27:$M$27</c:f>
              <c:numCache>
                <c:formatCode>###\ ###\ ##0</c:formatCode>
                <c:ptCount val="12"/>
                <c:pt idx="0">
                  <c:v>9034.0769999999993</c:v>
                </c:pt>
                <c:pt idx="1">
                  <c:v>9129.0300000000007</c:v>
                </c:pt>
                <c:pt idx="2">
                  <c:v>10055.359</c:v>
                </c:pt>
                <c:pt idx="3">
                  <c:v>9178.3649999999998</c:v>
                </c:pt>
                <c:pt idx="4">
                  <c:v>10370.753000000001</c:v>
                </c:pt>
                <c:pt idx="5">
                  <c:v>9913.4830000000002</c:v>
                </c:pt>
                <c:pt idx="6">
                  <c:v>9369.0910000000003</c:v>
                </c:pt>
                <c:pt idx="7">
                  <c:v>9689.4230000000007</c:v>
                </c:pt>
                <c:pt idx="8">
                  <c:v>8960.4920000000002</c:v>
                </c:pt>
                <c:pt idx="9">
                  <c:v>8864.6679999999997</c:v>
                </c:pt>
                <c:pt idx="10">
                  <c:v>9056.4</c:v>
                </c:pt>
                <c:pt idx="11">
                  <c:v>7420.8860000000004</c:v>
                </c:pt>
              </c:numCache>
            </c:numRef>
          </c:val>
          <c:smooth val="0"/>
          <c:extLst>
            <c:ext xmlns:c16="http://schemas.microsoft.com/office/drawing/2014/chart" uri="{C3380CC4-5D6E-409C-BE32-E72D297353CC}">
              <c16:uniqueId val="{00000000-AF08-4748-80A5-B959E142EB6B}"/>
            </c:ext>
          </c:extLst>
        </c:ser>
        <c:ser>
          <c:idx val="1"/>
          <c:order val="1"/>
          <c:tx>
            <c:strRef>
              <c:f>'0204340'!$A$28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'0204340'!$B$28:$M$28</c:f>
              <c:numCache>
                <c:formatCode>###\ ###\ ##0</c:formatCode>
                <c:ptCount val="12"/>
                <c:pt idx="0">
                  <c:v>9872.4410000000007</c:v>
                </c:pt>
                <c:pt idx="1">
                  <c:v>9057.51</c:v>
                </c:pt>
                <c:pt idx="2">
                  <c:v>9775.9060000000009</c:v>
                </c:pt>
                <c:pt idx="3">
                  <c:v>10524.651</c:v>
                </c:pt>
                <c:pt idx="4">
                  <c:v>10890.092000000001</c:v>
                </c:pt>
              </c:numCache>
            </c:numRef>
          </c:val>
          <c:smooth val="0"/>
          <c:extLst>
            <c:ext xmlns:c16="http://schemas.microsoft.com/office/drawing/2014/chart" uri="{C3380CC4-5D6E-409C-BE32-E72D297353CC}">
              <c16:uniqueId val="{00000001-AF08-4748-80A5-B959E142EB6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'0204340'!$B$32:$M$32</c:f>
              <c:numCache>
                <c:formatCode>###\ ###\ ##0</c:formatCode>
                <c:ptCount val="12"/>
                <c:pt idx="0">
                  <c:v>5821.7820000000002</c:v>
                </c:pt>
                <c:pt idx="1">
                  <c:v>6033.5739999999996</c:v>
                </c:pt>
                <c:pt idx="2">
                  <c:v>6861.6289999999999</c:v>
                </c:pt>
                <c:pt idx="3">
                  <c:v>6100.3010000000004</c:v>
                </c:pt>
                <c:pt idx="4">
                  <c:v>6758.741</c:v>
                </c:pt>
                <c:pt idx="5">
                  <c:v>6435.6480000000001</c:v>
                </c:pt>
                <c:pt idx="6">
                  <c:v>6571.0339999999997</c:v>
                </c:pt>
                <c:pt idx="7">
                  <c:v>6813.1639999999998</c:v>
                </c:pt>
                <c:pt idx="8">
                  <c:v>6225.2920000000004</c:v>
                </c:pt>
                <c:pt idx="9">
                  <c:v>6246.2510000000002</c:v>
                </c:pt>
                <c:pt idx="10">
                  <c:v>6205.2389999999996</c:v>
                </c:pt>
                <c:pt idx="11">
                  <c:v>5768.942</c:v>
                </c:pt>
              </c:numCache>
            </c:numRef>
          </c:val>
          <c:smooth val="0"/>
          <c:extLst>
            <c:ext xmlns:c16="http://schemas.microsoft.com/office/drawing/2014/chart" uri="{C3380CC4-5D6E-409C-BE32-E72D297353CC}">
              <c16:uniqueId val="{00000000-1246-479B-B620-9CA2D1109F41}"/>
            </c:ext>
          </c:extLst>
        </c:ser>
        <c:ser>
          <c:idx val="1"/>
          <c:order val="1"/>
          <c:tx>
            <c:strRef>
              <c:f>'0204340'!$A$33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'0204340'!$B$33:$M$33</c:f>
              <c:numCache>
                <c:formatCode>###\ ###\ ##0</c:formatCode>
                <c:ptCount val="12"/>
                <c:pt idx="0">
                  <c:v>6765.9979999999996</c:v>
                </c:pt>
                <c:pt idx="1">
                  <c:v>6064.2780000000002</c:v>
                </c:pt>
                <c:pt idx="2">
                  <c:v>6871.75</c:v>
                </c:pt>
                <c:pt idx="3">
                  <c:v>6494.7060000000001</c:v>
                </c:pt>
                <c:pt idx="4">
                  <c:v>6706.1239999999998</c:v>
                </c:pt>
              </c:numCache>
            </c:numRef>
          </c:val>
          <c:smooth val="0"/>
          <c:extLst>
            <c:ext xmlns:c16="http://schemas.microsoft.com/office/drawing/2014/chart" uri="{C3380CC4-5D6E-409C-BE32-E72D297353CC}">
              <c16:uniqueId val="{00000001-1246-479B-B620-9CA2D1109F4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'0204340'!$B$37:$M$37</c:f>
              <c:numCache>
                <c:formatCode>###\ ###\ ##0</c:formatCode>
                <c:ptCount val="12"/>
                <c:pt idx="0">
                  <c:v>37156.523000000001</c:v>
                </c:pt>
                <c:pt idx="1">
                  <c:v>34206.356</c:v>
                </c:pt>
                <c:pt idx="2">
                  <c:v>41969.500999999997</c:v>
                </c:pt>
                <c:pt idx="3">
                  <c:v>37960.815999999999</c:v>
                </c:pt>
                <c:pt idx="4">
                  <c:v>41224.483</c:v>
                </c:pt>
                <c:pt idx="5">
                  <c:v>40638.910000000003</c:v>
                </c:pt>
                <c:pt idx="6">
                  <c:v>41915.313000000002</c:v>
                </c:pt>
                <c:pt idx="7">
                  <c:v>38588.449000000001</c:v>
                </c:pt>
                <c:pt idx="8">
                  <c:v>37271.561000000002</c:v>
                </c:pt>
                <c:pt idx="9">
                  <c:v>37395.502</c:v>
                </c:pt>
                <c:pt idx="10">
                  <c:v>38320.76</c:v>
                </c:pt>
                <c:pt idx="11">
                  <c:v>39278.523000000001</c:v>
                </c:pt>
              </c:numCache>
            </c:numRef>
          </c:val>
          <c:smooth val="0"/>
          <c:extLst>
            <c:ext xmlns:c16="http://schemas.microsoft.com/office/drawing/2014/chart" uri="{C3380CC4-5D6E-409C-BE32-E72D297353CC}">
              <c16:uniqueId val="{00000000-36D8-4B05-97FC-0216456E5390}"/>
            </c:ext>
          </c:extLst>
        </c:ser>
        <c:ser>
          <c:idx val="1"/>
          <c:order val="1"/>
          <c:tx>
            <c:strRef>
              <c:f>'0204340'!$A$38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'0204340'!$B$38:$M$38</c:f>
              <c:numCache>
                <c:formatCode>###\ ###\ ##0</c:formatCode>
                <c:ptCount val="12"/>
                <c:pt idx="0">
                  <c:v>41357.078000000001</c:v>
                </c:pt>
                <c:pt idx="1">
                  <c:v>38268.821000000004</c:v>
                </c:pt>
                <c:pt idx="2">
                  <c:v>40768.525999999998</c:v>
                </c:pt>
                <c:pt idx="3">
                  <c:v>40733.519</c:v>
                </c:pt>
                <c:pt idx="4">
                  <c:v>44014.415999999997</c:v>
                </c:pt>
              </c:numCache>
            </c:numRef>
          </c:val>
          <c:smooth val="0"/>
          <c:extLst>
            <c:ext xmlns:c16="http://schemas.microsoft.com/office/drawing/2014/chart" uri="{C3380CC4-5D6E-409C-BE32-E72D297353CC}">
              <c16:uniqueId val="{00000001-36D8-4B05-97FC-0216456E539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'0204340'!$B$42:$M$42</c:f>
              <c:numCache>
                <c:formatCode>###\ ###\ ##0</c:formatCode>
                <c:ptCount val="12"/>
                <c:pt idx="0">
                  <c:v>75134.551999999996</c:v>
                </c:pt>
                <c:pt idx="1">
                  <c:v>67353.925000000003</c:v>
                </c:pt>
                <c:pt idx="2">
                  <c:v>73543.313999999998</c:v>
                </c:pt>
                <c:pt idx="3">
                  <c:v>75431.357999999993</c:v>
                </c:pt>
                <c:pt idx="4">
                  <c:v>78233.351999999999</c:v>
                </c:pt>
                <c:pt idx="5">
                  <c:v>77584.370999999999</c:v>
                </c:pt>
                <c:pt idx="6">
                  <c:v>78058.732999999993</c:v>
                </c:pt>
                <c:pt idx="7">
                  <c:v>76140.84</c:v>
                </c:pt>
                <c:pt idx="8">
                  <c:v>71670.296000000002</c:v>
                </c:pt>
                <c:pt idx="9">
                  <c:v>72646.548999999999</c:v>
                </c:pt>
                <c:pt idx="10">
                  <c:v>70234.043999999994</c:v>
                </c:pt>
                <c:pt idx="11">
                  <c:v>74913.159</c:v>
                </c:pt>
              </c:numCache>
            </c:numRef>
          </c:val>
          <c:smooth val="0"/>
          <c:extLst>
            <c:ext xmlns:c16="http://schemas.microsoft.com/office/drawing/2014/chart" uri="{C3380CC4-5D6E-409C-BE32-E72D297353CC}">
              <c16:uniqueId val="{00000000-1214-4610-861F-874B3204CCD9}"/>
            </c:ext>
          </c:extLst>
        </c:ser>
        <c:ser>
          <c:idx val="1"/>
          <c:order val="1"/>
          <c:tx>
            <c:strRef>
              <c:f>'0204340'!$A$43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'0204340'!$B$43:$M$43</c:f>
              <c:numCache>
                <c:formatCode>###\ ###\ ##0</c:formatCode>
                <c:ptCount val="12"/>
                <c:pt idx="0">
                  <c:v>77371.293000000005</c:v>
                </c:pt>
                <c:pt idx="1">
                  <c:v>73577.898000000001</c:v>
                </c:pt>
                <c:pt idx="2">
                  <c:v>79953.176999999996</c:v>
                </c:pt>
                <c:pt idx="3">
                  <c:v>77480.191999999995</c:v>
                </c:pt>
                <c:pt idx="4">
                  <c:v>82246.600000000006</c:v>
                </c:pt>
              </c:numCache>
            </c:numRef>
          </c:val>
          <c:smooth val="0"/>
          <c:extLst>
            <c:ext xmlns:c16="http://schemas.microsoft.com/office/drawing/2014/chart" uri="{C3380CC4-5D6E-409C-BE32-E72D297353CC}">
              <c16:uniqueId val="{00000001-1214-4610-861F-874B3204CCD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'0204340'!$A$47</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'0204340'!$B$47:$M$47</c:f>
              <c:numCache>
                <c:formatCode>###\ ###\ ##0</c:formatCode>
                <c:ptCount val="12"/>
                <c:pt idx="0">
                  <c:v>47197.034</c:v>
                </c:pt>
                <c:pt idx="1">
                  <c:v>44569.553</c:v>
                </c:pt>
                <c:pt idx="2">
                  <c:v>48542.595999999998</c:v>
                </c:pt>
                <c:pt idx="3">
                  <c:v>43866.404999999999</c:v>
                </c:pt>
                <c:pt idx="4">
                  <c:v>46800.728000000003</c:v>
                </c:pt>
                <c:pt idx="5">
                  <c:v>44861.004999999997</c:v>
                </c:pt>
                <c:pt idx="6">
                  <c:v>43621.286</c:v>
                </c:pt>
                <c:pt idx="7">
                  <c:v>44642.544999999998</c:v>
                </c:pt>
                <c:pt idx="8">
                  <c:v>43583.345999999998</c:v>
                </c:pt>
                <c:pt idx="9">
                  <c:v>45452.514000000003</c:v>
                </c:pt>
                <c:pt idx="10">
                  <c:v>46516.120999999999</c:v>
                </c:pt>
                <c:pt idx="11">
                  <c:v>45297.067999999999</c:v>
                </c:pt>
              </c:numCache>
            </c:numRef>
          </c:val>
          <c:smooth val="0"/>
          <c:extLst>
            <c:ext xmlns:c16="http://schemas.microsoft.com/office/drawing/2014/chart" uri="{C3380CC4-5D6E-409C-BE32-E72D297353CC}">
              <c16:uniqueId val="{00000000-0022-4214-8A7D-9CB262390426}"/>
            </c:ext>
          </c:extLst>
        </c:ser>
        <c:ser>
          <c:idx val="1"/>
          <c:order val="1"/>
          <c:tx>
            <c:strRef>
              <c:f>'0204340'!$A$48</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'0204340'!$B$48:$M$48</c:f>
              <c:numCache>
                <c:formatCode>###\ ###\ ##0</c:formatCode>
                <c:ptCount val="12"/>
                <c:pt idx="0">
                  <c:v>48155.483999999997</c:v>
                </c:pt>
                <c:pt idx="1">
                  <c:v>44900.107000000004</c:v>
                </c:pt>
                <c:pt idx="2">
                  <c:v>45867.783000000003</c:v>
                </c:pt>
                <c:pt idx="3">
                  <c:v>47563.794999999998</c:v>
                </c:pt>
                <c:pt idx="4">
                  <c:v>48897.478999999999</c:v>
                </c:pt>
              </c:numCache>
            </c:numRef>
          </c:val>
          <c:smooth val="0"/>
          <c:extLst>
            <c:ext xmlns:c16="http://schemas.microsoft.com/office/drawing/2014/chart" uri="{C3380CC4-5D6E-409C-BE32-E72D297353CC}">
              <c16:uniqueId val="{00000001-0022-4214-8A7D-9CB26239042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'0201060'!$B$8:$P$8</c15:sqref>
                  </c15:fullRef>
                </c:ext>
              </c:extLst>
              <c:f>'0201060'!$B$8:$M$8</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0-1720-4DA7-A422-14D021377815}"/>
            </c:ext>
          </c:extLst>
        </c:ser>
        <c:ser>
          <c:idx val="3"/>
          <c:order val="1"/>
          <c:tx>
            <c:strRef>
              <c:f>'0201060'!$A$9</c:f>
              <c:strCache>
                <c:ptCount val="1"/>
                <c:pt idx="0">
                  <c:v>2022/2023</c:v>
                </c:pt>
              </c:strCache>
            </c:strRef>
          </c:tx>
          <c:spPr>
            <a:ln w="28575" cap="rnd">
              <a:solidFill>
                <a:srgbClr val="92D05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'0201060'!$B$9:$P$9</c15:sqref>
                  </c15:fullRef>
                </c:ext>
              </c:extLst>
              <c:f>'0201060'!$B$9:$M$9</c:f>
              <c:numCache>
                <c:formatCode>?\ ??0.0;\-\ ?\ ??0.0;\ \ \ \ \ \ @</c:formatCode>
                <c:ptCount val="12"/>
                <c:pt idx="0">
                  <c:v>3788.049</c:v>
                </c:pt>
                <c:pt idx="1">
                  <c:v>2912.1959999999999</c:v>
                </c:pt>
                <c:pt idx="2">
                  <c:v>1054.3109999999999</c:v>
                </c:pt>
                <c:pt idx="3">
                  <c:v>664.24599999999998</c:v>
                </c:pt>
                <c:pt idx="4">
                  <c:v>825.09199999999998</c:v>
                </c:pt>
                <c:pt idx="5">
                  <c:v>688.24099999999999</c:v>
                </c:pt>
                <c:pt idx="6">
                  <c:v>609.55899999999997</c:v>
                </c:pt>
                <c:pt idx="7">
                  <c:v>601.56399999999996</c:v>
                </c:pt>
                <c:pt idx="8">
                  <c:v>897.44100000000003</c:v>
                </c:pt>
                <c:pt idx="9">
                  <c:v>587.26700000000005</c:v>
                </c:pt>
                <c:pt idx="10">
                  <c:v>646.45699999999999</c:v>
                </c:pt>
                <c:pt idx="11">
                  <c:v>832.63599999999997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1-1720-4DA7-A422-14D021377815}"/>
            </c:ext>
          </c:extLst>
        </c:ser>
        <c:ser>
          <c:idx val="4"/>
          <c:order val="2"/>
          <c:tx>
            <c:strRef>
              <c:f>'0201060'!$A$10</c:f>
              <c:strCache>
                <c:ptCount val="1"/>
                <c:pt idx="0">
                  <c:v>2023/2024</c:v>
                </c:pt>
              </c:strCache>
            </c:strRef>
          </c:tx>
          <c:spPr>
            <a:ln w="28575" cap="rnd">
              <a:solidFill>
                <a:schemeClr val="accent3">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'0201060'!$B$10:$P$10</c15:sqref>
                  </c15:fullRef>
                </c:ext>
              </c:extLst>
              <c:f>'0201060'!$B$10:$M$10</c:f>
              <c:numCache>
                <c:formatCode>?\ ??0.0;\-\ ?\ ??0.0;\ \ \ \ \ \ @</c:formatCode>
                <c:ptCount val="12"/>
                <c:pt idx="0">
                  <c:v>1843.925</c:v>
                </c:pt>
                <c:pt idx="1">
                  <c:v>4114.9870000000001</c:v>
                </c:pt>
                <c:pt idx="2">
                  <c:v>1389.943</c:v>
                </c:pt>
                <c:pt idx="3">
                  <c:v>653.06200000000001</c:v>
                </c:pt>
                <c:pt idx="4">
                  <c:v>808.56100000000004</c:v>
                </c:pt>
                <c:pt idx="5">
                  <c:v>685.52200000000005</c:v>
                </c:pt>
                <c:pt idx="6">
                  <c:v>529.39499999999998</c:v>
                </c:pt>
                <c:pt idx="7">
                  <c:v>861.84799999999996</c:v>
                </c:pt>
                <c:pt idx="8">
                  <c:v>788.28700000000003</c:v>
                </c:pt>
                <c:pt idx="9">
                  <c:v>813.35500000000002</c:v>
                </c:pt>
                <c:pt idx="10">
                  <c:v>912.37099999999998</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2-1720-4DA7-A422-14D021377815}"/>
            </c:ext>
          </c:extLst>
        </c:ser>
        <c:ser>
          <c:idx val="11"/>
          <c:order val="3"/>
          <c:tx>
            <c:strRef>
              <c:f>'0201060'!$A$14</c:f>
              <c:strCache>
                <c:ptCount val="1"/>
                <c:pt idx="0">
                  <c:v>Roggen</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'0201060'!$B$14:$P$14</c15:sqref>
                  </c15:fullRef>
                </c:ext>
              </c:extLst>
              <c:f>'0201060'!$B$14:$M$14</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3-1720-4DA7-A422-14D021377815}"/>
            </c:ext>
          </c:extLst>
        </c:ser>
        <c:ser>
          <c:idx val="13"/>
          <c:order val="4"/>
          <c:tx>
            <c:strRef>
              <c:f>'0201060'!$A$15</c:f>
              <c:strCache>
                <c:ptCount val="1"/>
                <c:pt idx="0">
                  <c:v>2022/2023</c:v>
                </c:pt>
              </c:strCache>
            </c:strRef>
          </c:tx>
          <c:spPr>
            <a:ln w="28575" cap="rnd">
              <a:solidFill>
                <a:srgbClr val="00B0F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'0201060'!$B$15:$P$15</c15:sqref>
                  </c15:fullRef>
                </c:ext>
              </c:extLst>
              <c:f>'0201060'!$B$15:$M$15</c:f>
              <c:numCache>
                <c:formatCode>?\ ??0.0;\-\ ?\ ??0.0;\ \ \ \ \ \ @</c:formatCode>
                <c:ptCount val="12"/>
                <c:pt idx="0">
                  <c:v>719.90800000000002</c:v>
                </c:pt>
                <c:pt idx="1">
                  <c:v>707.62199999999996</c:v>
                </c:pt>
                <c:pt idx="2">
                  <c:v>133.102</c:v>
                </c:pt>
                <c:pt idx="3">
                  <c:v>39.448</c:v>
                </c:pt>
                <c:pt idx="4">
                  <c:v>60.462000000000003</c:v>
                </c:pt>
                <c:pt idx="5">
                  <c:v>42.671999999999997</c:v>
                </c:pt>
                <c:pt idx="6">
                  <c:v>42.683</c:v>
                </c:pt>
                <c:pt idx="7">
                  <c:v>36.561</c:v>
                </c:pt>
                <c:pt idx="8">
                  <c:v>42.564</c:v>
                </c:pt>
                <c:pt idx="9">
                  <c:v>31.358000000000001</c:v>
                </c:pt>
                <c:pt idx="10">
                  <c:v>39.201000000000001</c:v>
                </c:pt>
                <c:pt idx="11">
                  <c:v>42.396000000000001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4-1720-4DA7-A422-14D021377815}"/>
            </c:ext>
          </c:extLst>
        </c:ser>
        <c:ser>
          <c:idx val="14"/>
          <c:order val="5"/>
          <c:tx>
            <c:strRef>
              <c:f>'0201060'!$A$16</c:f>
              <c:strCache>
                <c:ptCount val="1"/>
                <c:pt idx="0">
                  <c:v>2023/2024</c:v>
                </c:pt>
              </c:strCache>
            </c:strRef>
          </c:tx>
          <c:spPr>
            <a:ln w="28575" cap="rnd">
              <a:solidFill>
                <a:schemeClr val="tx2">
                  <a:lumMod val="50000"/>
                </a:schemeClr>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'0201060'!$B$16:$P$16</c15:sqref>
                  </c15:fullRef>
                </c:ext>
              </c:extLst>
              <c:f>'0201060'!$B$16:$M$16</c:f>
              <c:numCache>
                <c:formatCode>?\ ??0.0;\-\ ?\ ??0.0;\ \ \ \ \ \ @</c:formatCode>
                <c:ptCount val="12"/>
                <c:pt idx="0">
                  <c:v>185.65899999999999</c:v>
                </c:pt>
                <c:pt idx="1">
                  <c:v>919.505</c:v>
                </c:pt>
                <c:pt idx="2">
                  <c:v>195.30699999999999</c:v>
                </c:pt>
                <c:pt idx="3">
                  <c:v>51.219000000000001</c:v>
                </c:pt>
                <c:pt idx="4">
                  <c:v>53.356999999999999</c:v>
                </c:pt>
                <c:pt idx="5">
                  <c:v>33.710999999999999</c:v>
                </c:pt>
                <c:pt idx="6">
                  <c:v>35.042000000000002</c:v>
                </c:pt>
                <c:pt idx="7">
                  <c:v>49.798000000000002</c:v>
                </c:pt>
                <c:pt idx="8">
                  <c:v>41.04</c:v>
                </c:pt>
                <c:pt idx="9">
                  <c:v>69.247</c:v>
                </c:pt>
                <c:pt idx="10">
                  <c:v>48.923999999999999</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5-1720-4DA7-A422-14D021377815}"/>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'0201060'!$B$20:$P$20</c15:sqref>
                  </c15:fullRef>
                </c:ext>
              </c:extLst>
              <c:f>'0201060'!$B$20:$M$20</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6-1720-4DA7-A422-14D021377815}"/>
            </c:ext>
          </c:extLst>
        </c:ser>
        <c:ser>
          <c:idx val="23"/>
          <c:order val="7"/>
          <c:tx>
            <c:strRef>
              <c:f>'0201060'!$A$21</c:f>
              <c:strCache>
                <c:ptCount val="1"/>
                <c:pt idx="0">
                  <c:v>2022/2023</c:v>
                </c:pt>
              </c:strCache>
            </c:strRef>
          </c:tx>
          <c:spPr>
            <a:ln w="28575" cap="rnd">
              <a:solidFill>
                <a:schemeClr val="accent6">
                  <a:lumMod val="80000"/>
                </a:schemeClr>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'0201060'!$B$21:$P$21</c15:sqref>
                  </c15:fullRef>
                </c:ext>
              </c:extLst>
              <c:f>'0201060'!$B$21:$M$21</c:f>
              <c:numCache>
                <c:formatCode>?\ ??0.0;\-\ ?\ ??0.0;\ \ \ \ \ \ @</c:formatCode>
                <c:ptCount val="12"/>
                <c:pt idx="0">
                  <c:v>3009.9569999999999</c:v>
                </c:pt>
                <c:pt idx="1">
                  <c:v>370.858</c:v>
                </c:pt>
                <c:pt idx="2">
                  <c:v>152.81</c:v>
                </c:pt>
                <c:pt idx="3">
                  <c:v>78.771000000000001</c:v>
                </c:pt>
                <c:pt idx="4">
                  <c:v>154.41399999999999</c:v>
                </c:pt>
                <c:pt idx="5">
                  <c:v>105.214</c:v>
                </c:pt>
                <c:pt idx="6">
                  <c:v>112.84699999999999</c:v>
                </c:pt>
                <c:pt idx="7">
                  <c:v>240.19</c:v>
                </c:pt>
                <c:pt idx="8">
                  <c:v>200.065</c:v>
                </c:pt>
                <c:pt idx="9">
                  <c:v>190.06299999999999</c:v>
                </c:pt>
                <c:pt idx="10">
                  <c:v>210.899</c:v>
                </c:pt>
                <c:pt idx="11">
                  <c:v>233.87100000000001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7-1720-4DA7-A422-14D021377815}"/>
            </c:ext>
          </c:extLst>
        </c:ser>
        <c:ser>
          <c:idx val="24"/>
          <c:order val="8"/>
          <c:tx>
            <c:strRef>
              <c:f>'0201060'!$A$22</c:f>
              <c:strCache>
                <c:ptCount val="1"/>
                <c:pt idx="0">
                  <c:v>2023/2024</c:v>
                </c:pt>
              </c:strCache>
            </c:strRef>
          </c:tx>
          <c:spPr>
            <a:ln w="28575" cap="rnd">
              <a:solidFill>
                <a:srgbClr val="FF0000"/>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'0201060'!$B$22:$P$22</c15:sqref>
                  </c15:fullRef>
                </c:ext>
              </c:extLst>
              <c:f>'0201060'!$B$22:$M$22</c:f>
              <c:numCache>
                <c:formatCode>?\ ??0.0;\-\ ?\ ??0.0;\ \ \ \ \ \ @</c:formatCode>
                <c:ptCount val="12"/>
                <c:pt idx="0">
                  <c:v>3064.377</c:v>
                </c:pt>
                <c:pt idx="1">
                  <c:v>343.887</c:v>
                </c:pt>
                <c:pt idx="2">
                  <c:v>207.46899999999999</c:v>
                </c:pt>
                <c:pt idx="3">
                  <c:v>96.698999999999998</c:v>
                </c:pt>
                <c:pt idx="4">
                  <c:v>146.5</c:v>
                </c:pt>
                <c:pt idx="5">
                  <c:v>164.10400000000001</c:v>
                </c:pt>
                <c:pt idx="6">
                  <c:v>131.08199999999999</c:v>
                </c:pt>
                <c:pt idx="7">
                  <c:v>209.03800000000001</c:v>
                </c:pt>
                <c:pt idx="8">
                  <c:v>212.82400000000001</c:v>
                </c:pt>
                <c:pt idx="9">
                  <c:v>270.70100000000002</c:v>
                </c:pt>
                <c:pt idx="10">
                  <c:v>227.43299999999999</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8-1720-4DA7-A422-14D021377815}"/>
            </c:ext>
          </c:extLst>
        </c:ser>
        <c:ser>
          <c:idx val="31"/>
          <c:order val="9"/>
          <c:tx>
            <c:strRef>
              <c:f>'0201060'!$A$26</c:f>
              <c:strCache>
                <c:ptCount val="1"/>
                <c:pt idx="0">
                  <c:v>Mais</c:v>
                </c:pt>
              </c:strCache>
            </c:strRef>
          </c:tx>
          <c:spPr>
            <a:ln w="28575" cap="rnd">
              <a:solidFill>
                <a:schemeClr val="bg1"/>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'0201060'!$B$26:$P$26</c15:sqref>
                  </c15:fullRef>
                </c:ext>
              </c:extLst>
              <c:f>'0201060'!$B$26:$M$26</c:f>
              <c:numCache>
                <c:formatCode>General</c:formatCode>
                <c:ptCount val="12"/>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9-1720-4DA7-A422-14D021377815}"/>
            </c:ext>
          </c:extLst>
        </c:ser>
        <c:ser>
          <c:idx val="33"/>
          <c:order val="10"/>
          <c:tx>
            <c:strRef>
              <c:f>'0201060'!$A$27</c:f>
              <c:strCache>
                <c:ptCount val="1"/>
                <c:pt idx="0">
                  <c:v>2022/2023</c:v>
                </c:pt>
              </c:strCache>
            </c:strRef>
          </c:tx>
          <c:spPr>
            <a:ln w="28575" cap="rnd">
              <a:solidFill>
                <a:srgbClr val="FFFF00"/>
              </a:solidFill>
              <a:prstDash val="dashDot"/>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'0201060'!$B$27:$P$27</c15:sqref>
                  </c15:fullRef>
                </c:ext>
              </c:extLst>
              <c:f>'0201060'!$B$27:$M$27</c:f>
              <c:numCache>
                <c:formatCode>?\ ??0.0;\-\ ?\ ??0.0;\ \ \ \ \ \ @</c:formatCode>
                <c:ptCount val="12"/>
                <c:pt idx="0">
                  <c:v>37.686999999999998</c:v>
                </c:pt>
                <c:pt idx="1">
                  <c:v>27.917000000000002</c:v>
                </c:pt>
                <c:pt idx="2">
                  <c:v>139.63399999999999</c:v>
                </c:pt>
                <c:pt idx="3">
                  <c:v>442.34199999999998</c:v>
                </c:pt>
                <c:pt idx="4">
                  <c:v>179.542</c:v>
                </c:pt>
                <c:pt idx="5">
                  <c:v>59.625999999999998</c:v>
                </c:pt>
                <c:pt idx="6">
                  <c:v>31.495999999999999</c:v>
                </c:pt>
                <c:pt idx="7">
                  <c:v>29.765999999999998</c:v>
                </c:pt>
                <c:pt idx="8">
                  <c:v>34.299999999999997</c:v>
                </c:pt>
                <c:pt idx="9">
                  <c:v>22.885000000000002</c:v>
                </c:pt>
                <c:pt idx="10">
                  <c:v>35.305999999999997</c:v>
                </c:pt>
                <c:pt idx="11">
                  <c:v>47.497</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A-1720-4DA7-A422-14D021377815}"/>
            </c:ext>
          </c:extLst>
        </c:ser>
        <c:ser>
          <c:idx val="34"/>
          <c:order val="11"/>
          <c:tx>
            <c:strRef>
              <c:f>'0201060'!$A$28</c:f>
              <c:strCache>
                <c:ptCount val="1"/>
                <c:pt idx="0">
                  <c:v>2023/2024</c:v>
                </c:pt>
              </c:strCache>
            </c:strRef>
          </c:tx>
          <c:spPr>
            <a:ln w="28575" cap="rnd">
              <a:solidFill>
                <a:srgbClr val="CCFF66"/>
              </a:solidFill>
              <a:round/>
            </a:ln>
            <a:effectLst/>
          </c:spPr>
          <c:marker>
            <c:symbol val="none"/>
          </c:marker>
          <c:cat>
            <c:strLit>
              <c:ptCount val="12"/>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'0201060'!$B$28:$P$28</c15:sqref>
                  </c15:fullRef>
                </c:ext>
              </c:extLst>
              <c:f>'0201060'!$B$28:$M$28</c:f>
              <c:numCache>
                <c:formatCode>?\ ??0.0;\-\ ?\ ??0.0;\ \ \ \ \ \ @</c:formatCode>
                <c:ptCount val="12"/>
                <c:pt idx="0">
                  <c:v>27.527000000000001</c:v>
                </c:pt>
                <c:pt idx="1">
                  <c:v>22.698</c:v>
                </c:pt>
                <c:pt idx="2">
                  <c:v>34.936</c:v>
                </c:pt>
                <c:pt idx="3">
                  <c:v>397.97500000000002</c:v>
                </c:pt>
                <c:pt idx="4">
                  <c:v>320.74599999999998</c:v>
                </c:pt>
                <c:pt idx="5">
                  <c:v>70.957999999999998</c:v>
                </c:pt>
                <c:pt idx="6">
                  <c:v>30.202999999999999</c:v>
                </c:pt>
                <c:pt idx="7">
                  <c:v>67.358999999999995</c:v>
                </c:pt>
                <c:pt idx="8">
                  <c:v>35.475000000000001</c:v>
                </c:pt>
                <c:pt idx="9">
                  <c:v>39.231999999999999</c:v>
                </c:pt>
                <c:pt idx="10">
                  <c:v>46.576000000000001</c:v>
                </c:pt>
              </c:numCache>
            </c:numRef>
          </c:val>
          <c:smooth val="0"/>
          <c:extLst>
            <c:ext xmlns:c15="http://schemas.microsoft.com/office/drawing/2012/chart" uri="{02D57815-91ED-43cb-92C2-25804820EDAC}">
              <c15:filteredCategoryTitle>
                <c15:cat>
                  <c:multiLvlStrRef>
                    <c:extLst>
                      <c:ext uri="{02D57815-91ED-43cb-92C2-25804820EDAC}">
                        <c15:formulaRef>
                          <c15:sqref>'0201060'!#REF!</c15:sqref>
                        </c15:formulaRef>
                      </c:ext>
                    </c:extLst>
                  </c:multiLvlStrRef>
                </c15:cat>
              </c15:filteredCategoryTitle>
            </c:ext>
            <c:ext xmlns:c16="http://schemas.microsoft.com/office/drawing/2014/chart" uri="{C3380CC4-5D6E-409C-BE32-E72D297353CC}">
              <c16:uniqueId val="{0000000B-1720-4DA7-A422-14D021377815}"/>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 ??0.0;\-\ ?\ ??0.0;\ \ \ \ \ \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0.16453597934562431"/>
          <c:y val="0.76952249576045451"/>
          <c:w val="0.60672782271178249"/>
          <c:h val="0.209964292853290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'0204340'!$A$52</c:f>
              <c:strCache>
                <c:ptCount val="1"/>
                <c:pt idx="0">
                  <c:v>Jahr 2023</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'0204340'!$B$52:$M$52</c:f>
              <c:numCache>
                <c:formatCode>###\ ###\ ##0</c:formatCode>
                <c:ptCount val="12"/>
                <c:pt idx="0">
                  <c:v>201057.31299999997</c:v>
                </c:pt>
                <c:pt idx="1">
                  <c:v>189028.43200000003</c:v>
                </c:pt>
                <c:pt idx="2">
                  <c:v>212500.46699999998</c:v>
                </c:pt>
                <c:pt idx="3">
                  <c:v>200074.443</c:v>
                </c:pt>
                <c:pt idx="4">
                  <c:v>213925.02799999999</c:v>
                </c:pt>
                <c:pt idx="5">
                  <c:v>208840.09100000001</c:v>
                </c:pt>
                <c:pt idx="6">
                  <c:v>207736.829</c:v>
                </c:pt>
                <c:pt idx="7">
                  <c:v>204497.85200000001</c:v>
                </c:pt>
                <c:pt idx="8">
                  <c:v>196560.416</c:v>
                </c:pt>
                <c:pt idx="9">
                  <c:v>198853.41099999999</c:v>
                </c:pt>
                <c:pt idx="10">
                  <c:v>197161.505</c:v>
                </c:pt>
                <c:pt idx="11">
                  <c:v>196394.73199999999</c:v>
                </c:pt>
              </c:numCache>
            </c:numRef>
          </c:val>
          <c:smooth val="0"/>
          <c:extLst>
            <c:ext xmlns:c16="http://schemas.microsoft.com/office/drawing/2014/chart" uri="{C3380CC4-5D6E-409C-BE32-E72D297353CC}">
              <c16:uniqueId val="{00000000-6C2F-4AD8-9B76-971B311590CE}"/>
            </c:ext>
          </c:extLst>
        </c:ser>
        <c:ser>
          <c:idx val="1"/>
          <c:order val="1"/>
          <c:tx>
            <c:strRef>
              <c:f>'0204340'!$A$53</c:f>
              <c:strCache>
                <c:ptCount val="1"/>
                <c:pt idx="0">
                  <c:v>Jahr 2024</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'0204340'!$B$53:$M$53</c:f>
              <c:numCache>
                <c:formatCode>###\ ###\ ##0</c:formatCode>
                <c:ptCount val="12"/>
                <c:pt idx="0">
                  <c:v>211650.666</c:v>
                </c:pt>
                <c:pt idx="1">
                  <c:v>200902.89800000004</c:v>
                </c:pt>
                <c:pt idx="2">
                  <c:v>213888.367</c:v>
                </c:pt>
                <c:pt idx="3">
                  <c:v>211837.40399999998</c:v>
                </c:pt>
                <c:pt idx="4">
                  <c:v>223662.95500000002</c:v>
                </c:pt>
              </c:numCache>
            </c:numRef>
          </c:val>
          <c:smooth val="0"/>
          <c:extLst>
            <c:ext xmlns:c16="http://schemas.microsoft.com/office/drawing/2014/chart" uri="{C3380CC4-5D6E-409C-BE32-E72D297353CC}">
              <c16:uniqueId val="{00000001-6C2F-4AD8-9B76-971B311590C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928371054224213"/>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(1)'!$F$16:$Q$16</c:f>
              <c:numCache>
                <c:formatCode>0.00\ \ </c:formatCode>
                <c:ptCount val="12"/>
                <c:pt idx="0">
                  <c:v>48.041047245199998</c:v>
                </c:pt>
                <c:pt idx="1">
                  <c:v>47.421870356699998</c:v>
                </c:pt>
                <c:pt idx="2">
                  <c:v>47.338659967799998</c:v>
                </c:pt>
                <c:pt idx="3">
                  <c:v>47.143938032900003</c:v>
                </c:pt>
                <c:pt idx="4">
                  <c:v>47.214572473399997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FE7-49AE-A144-70BDD7382406}"/>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(1)'!$F$19:$Q$19</c:f>
              <c:numCache>
                <c:formatCode>0.00\ \ </c:formatCode>
                <c:ptCount val="12"/>
                <c:pt idx="0">
                  <c:v>46.679805687299996</c:v>
                </c:pt>
                <c:pt idx="1">
                  <c:v>46.617078386999999</c:v>
                </c:pt>
                <c:pt idx="2">
                  <c:v>46.687170933700003</c:v>
                </c:pt>
                <c:pt idx="3">
                  <c:v>46.620399387699997</c:v>
                </c:pt>
                <c:pt idx="4">
                  <c:v>46.906044108499998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FE7-49AE-A144-70BDD7382406}"/>
            </c:ext>
          </c:extLst>
        </c:ser>
        <c:ser>
          <c:idx val="0"/>
          <c:order val="2"/>
          <c:tx>
            <c:v>ab Hof tatsächlich 2023</c:v>
          </c:tx>
          <c:spPr>
            <a:ln w="19050" cap="rnd">
              <a:solidFill>
                <a:srgbClr val="FF0000"/>
              </a:solidFill>
              <a:prstDash val="sysDash"/>
              <a:round/>
            </a:ln>
            <a:effectLst/>
          </c:spPr>
          <c:marker>
            <c:symbol val="none"/>
          </c:marker>
          <c:val>
            <c:numRef>
              <c:f>'0301435 (1)'!$F$15:$Q$15</c:f>
              <c:numCache>
                <c:formatCode>0.00\ \ </c:formatCode>
                <c:ptCount val="12"/>
                <c:pt idx="0">
                  <c:v>56.750177345498201</c:v>
                </c:pt>
                <c:pt idx="1">
                  <c:v>54.606793181838</c:v>
                </c:pt>
                <c:pt idx="2">
                  <c:v>52.075834776000498</c:v>
                </c:pt>
                <c:pt idx="3">
                  <c:v>49.610940933738</c:v>
                </c:pt>
                <c:pt idx="4">
                  <c:v>47.631958261716001</c:v>
                </c:pt>
                <c:pt idx="5">
                  <c:v>44.9845807865673</c:v>
                </c:pt>
                <c:pt idx="6">
                  <c:v>43.801584333302898</c:v>
                </c:pt>
                <c:pt idx="7">
                  <c:v>43.370949224736897</c:v>
                </c:pt>
                <c:pt idx="8">
                  <c:v>44.105805606148003</c:v>
                </c:pt>
                <c:pt idx="9">
                  <c:v>46.257072562635798</c:v>
                </c:pt>
                <c:pt idx="10">
                  <c:v>47.9935360762058</c:v>
                </c:pt>
                <c:pt idx="11">
                  <c:v>48.065705557361497</c:v>
                </c:pt>
              </c:numCache>
            </c:numRef>
          </c:val>
          <c:smooth val="0"/>
          <c:extLst>
            <c:ext xmlns:c16="http://schemas.microsoft.com/office/drawing/2014/chart" uri="{C3380CC4-5D6E-409C-BE32-E72D297353CC}">
              <c16:uniqueId val="{00000002-0FE7-49AE-A144-70BDD7382406}"/>
            </c:ext>
          </c:extLst>
        </c:ser>
        <c:ser>
          <c:idx val="3"/>
          <c:order val="3"/>
          <c:tx>
            <c:v>ab Hof standardisiert 2023</c:v>
          </c:tx>
          <c:spPr>
            <a:ln w="19050" cap="rnd">
              <a:solidFill>
                <a:srgbClr val="92D050"/>
              </a:solidFill>
              <a:prstDash val="sysDash"/>
              <a:round/>
            </a:ln>
            <a:effectLst/>
          </c:spPr>
          <c:marker>
            <c:symbol val="none"/>
          </c:marker>
          <c:val>
            <c:numRef>
              <c:f>'0301435 (1)'!$F$18:$Q$18</c:f>
              <c:numCache>
                <c:formatCode>0.00\ \ </c:formatCode>
                <c:ptCount val="12"/>
                <c:pt idx="0">
                  <c:v>55.758947161317401</c:v>
                </c:pt>
                <c:pt idx="1">
                  <c:v>53.481549993353802</c:v>
                </c:pt>
                <c:pt idx="2">
                  <c:v>51.176196374513303</c:v>
                </c:pt>
                <c:pt idx="3">
                  <c:v>48.862518404580001</c:v>
                </c:pt>
                <c:pt idx="4">
                  <c:v>47.364633874603498</c:v>
                </c:pt>
                <c:pt idx="5">
                  <c:v>45.107058848188501</c:v>
                </c:pt>
                <c:pt idx="6">
                  <c:v>44.092330331828798</c:v>
                </c:pt>
                <c:pt idx="7">
                  <c:v>43.526198399971598</c:v>
                </c:pt>
                <c:pt idx="8">
                  <c:v>43.955356634936102</c:v>
                </c:pt>
                <c:pt idx="9">
                  <c:v>45.251667394350399</c:v>
                </c:pt>
                <c:pt idx="10">
                  <c:v>46.368241608188498</c:v>
                </c:pt>
                <c:pt idx="11">
                  <c:v>46.485342961074203</c:v>
                </c:pt>
              </c:numCache>
            </c:numRef>
          </c:val>
          <c:smooth val="0"/>
          <c:extLst>
            <c:ext xmlns:c16="http://schemas.microsoft.com/office/drawing/2014/chart" uri="{C3380CC4-5D6E-409C-BE32-E72D297353CC}">
              <c16:uniqueId val="{00000003-0FE7-49AE-A144-70BDD7382406}"/>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36528973386079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(1)'!$F$34:$Q$34</c:f>
              <c:numCache>
                <c:formatCode>0.00\ \ </c:formatCode>
                <c:ptCount val="12"/>
                <c:pt idx="0">
                  <c:v>48.240997080200003</c:v>
                </c:pt>
                <c:pt idx="1">
                  <c:v>47.951131411600002</c:v>
                </c:pt>
                <c:pt idx="2">
                  <c:v>47.915799058600001</c:v>
                </c:pt>
                <c:pt idx="3">
                  <c:v>47.8809715541</c:v>
                </c:pt>
                <c:pt idx="4">
                  <c:v>47.610734922299997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C79-4111-B55E-71537738D191}"/>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(1)'!$F$37:$Q$37</c:f>
              <c:numCache>
                <c:formatCode>0.00\ \ </c:formatCode>
                <c:ptCount val="12"/>
                <c:pt idx="0">
                  <c:v>46.445547176799998</c:v>
                </c:pt>
                <c:pt idx="1">
                  <c:v>46.671670379799998</c:v>
                </c:pt>
                <c:pt idx="2">
                  <c:v>46.756346924100001</c:v>
                </c:pt>
                <c:pt idx="3">
                  <c:v>46.900656453499998</c:v>
                </c:pt>
                <c:pt idx="4">
                  <c:v>46.953727938599997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C79-4111-B55E-71537738D191}"/>
            </c:ext>
          </c:extLst>
        </c:ser>
        <c:ser>
          <c:idx val="0"/>
          <c:order val="2"/>
          <c:tx>
            <c:v>ab Hof tatsächlich 2023</c:v>
          </c:tx>
          <c:spPr>
            <a:ln w="19050" cap="rnd">
              <a:solidFill>
                <a:srgbClr val="FF0000"/>
              </a:solidFill>
              <a:prstDash val="sysDash"/>
              <a:round/>
            </a:ln>
            <a:effectLst/>
          </c:spPr>
          <c:marker>
            <c:symbol val="none"/>
          </c:marker>
          <c:val>
            <c:numRef>
              <c:f>'0301435 (1)'!$F$33:$Q$33</c:f>
              <c:numCache>
                <c:formatCode>0.00\ \ </c:formatCode>
                <c:ptCount val="12"/>
                <c:pt idx="0">
                  <c:v>59.957486654741601</c:v>
                </c:pt>
                <c:pt idx="1">
                  <c:v>56.813018866180101</c:v>
                </c:pt>
                <c:pt idx="2">
                  <c:v>54.212772102570703</c:v>
                </c:pt>
                <c:pt idx="3">
                  <c:v>51.381184839529901</c:v>
                </c:pt>
                <c:pt idx="4">
                  <c:v>49.974785879375403</c:v>
                </c:pt>
                <c:pt idx="5">
                  <c:v>46.373072553585899</c:v>
                </c:pt>
                <c:pt idx="6">
                  <c:v>44.8716843933855</c:v>
                </c:pt>
                <c:pt idx="7">
                  <c:v>45.075219361788101</c:v>
                </c:pt>
                <c:pt idx="8">
                  <c:v>45.644563417516103</c:v>
                </c:pt>
                <c:pt idx="9">
                  <c:v>47.153284850146399</c:v>
                </c:pt>
                <c:pt idx="10">
                  <c:v>48.312485649299802</c:v>
                </c:pt>
                <c:pt idx="11">
                  <c:v>48.663621309283599</c:v>
                </c:pt>
              </c:numCache>
            </c:numRef>
          </c:val>
          <c:smooth val="0"/>
          <c:extLst>
            <c:ext xmlns:c16="http://schemas.microsoft.com/office/drawing/2014/chart" uri="{C3380CC4-5D6E-409C-BE32-E72D297353CC}">
              <c16:uniqueId val="{00000002-CC79-4111-B55E-71537738D191}"/>
            </c:ext>
          </c:extLst>
        </c:ser>
        <c:ser>
          <c:idx val="3"/>
          <c:order val="3"/>
          <c:tx>
            <c:v>ab Hof standardisiert 2023</c:v>
          </c:tx>
          <c:spPr>
            <a:ln w="19050" cap="rnd">
              <a:solidFill>
                <a:srgbClr val="92D050"/>
              </a:solidFill>
              <a:prstDash val="sysDash"/>
              <a:round/>
            </a:ln>
            <a:effectLst/>
          </c:spPr>
          <c:marker>
            <c:symbol val="none"/>
          </c:marker>
          <c:val>
            <c:numRef>
              <c:f>'0301435 (1)'!$F$36:$Q$36</c:f>
              <c:numCache>
                <c:formatCode>0.00\ \ </c:formatCode>
                <c:ptCount val="12"/>
                <c:pt idx="0">
                  <c:v>58.541167092847303</c:v>
                </c:pt>
                <c:pt idx="1">
                  <c:v>55.391009743828199</c:v>
                </c:pt>
                <c:pt idx="2">
                  <c:v>53.037031431956301</c:v>
                </c:pt>
                <c:pt idx="3">
                  <c:v>50.259695398242499</c:v>
                </c:pt>
                <c:pt idx="4">
                  <c:v>49.260715332631797</c:v>
                </c:pt>
                <c:pt idx="5">
                  <c:v>46.012985169840597</c:v>
                </c:pt>
                <c:pt idx="6">
                  <c:v>44.674490132598301</c:v>
                </c:pt>
                <c:pt idx="7">
                  <c:v>44.746860712330701</c:v>
                </c:pt>
                <c:pt idx="8">
                  <c:v>45.009886520083299</c:v>
                </c:pt>
                <c:pt idx="9">
                  <c:v>45.772487102108201</c:v>
                </c:pt>
                <c:pt idx="10">
                  <c:v>46.2966363690375</c:v>
                </c:pt>
                <c:pt idx="11">
                  <c:v>46.5887541347712</c:v>
                </c:pt>
              </c:numCache>
            </c:numRef>
          </c:val>
          <c:smooth val="0"/>
          <c:extLst>
            <c:ext xmlns:c16="http://schemas.microsoft.com/office/drawing/2014/chart" uri="{C3380CC4-5D6E-409C-BE32-E72D297353CC}">
              <c16:uniqueId val="{00000003-CC79-4111-B55E-71537738D191}"/>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4914523745876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(1)'!$F$52:$Q$52</c:f>
              <c:numCache>
                <c:formatCode>0.00\ \ </c:formatCode>
                <c:ptCount val="12"/>
                <c:pt idx="0">
                  <c:v>42.241624622099998</c:v>
                </c:pt>
                <c:pt idx="1">
                  <c:v>42.2236307067</c:v>
                </c:pt>
                <c:pt idx="2">
                  <c:v>43.448049029499998</c:v>
                </c:pt>
                <c:pt idx="3">
                  <c:v>43.439005098099997</c:v>
                </c:pt>
                <c:pt idx="4">
                  <c:v>43.110803858799997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55A-47AC-AC49-8661BB955DFE}"/>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(1)'!$F$55:$Q$55</c:f>
              <c:numCache>
                <c:formatCode>0.00\ \ </c:formatCode>
                <c:ptCount val="12"/>
                <c:pt idx="0">
                  <c:v>40.789931831700002</c:v>
                </c:pt>
                <c:pt idx="1">
                  <c:v>41.358985520799997</c:v>
                </c:pt>
                <c:pt idx="2">
                  <c:v>42.617332920700001</c:v>
                </c:pt>
                <c:pt idx="3">
                  <c:v>42.736032177299997</c:v>
                </c:pt>
                <c:pt idx="4">
                  <c:v>42.880751648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55A-47AC-AC49-8661BB955DFE}"/>
            </c:ext>
          </c:extLst>
        </c:ser>
        <c:ser>
          <c:idx val="0"/>
          <c:order val="2"/>
          <c:tx>
            <c:v>ab Hof tatsächlich 2023</c:v>
          </c:tx>
          <c:spPr>
            <a:ln w="19050" cap="rnd">
              <a:solidFill>
                <a:srgbClr val="FF0000"/>
              </a:solidFill>
              <a:prstDash val="sysDash"/>
              <a:round/>
            </a:ln>
            <a:effectLst/>
          </c:spPr>
          <c:marker>
            <c:symbol val="none"/>
          </c:marker>
          <c:val>
            <c:numRef>
              <c:f>'0301435 (1)'!$F$51:$Q$51</c:f>
              <c:numCache>
                <c:formatCode>0.00\ \ </c:formatCode>
                <c:ptCount val="12"/>
                <c:pt idx="0">
                  <c:v>60.079135999828999</c:v>
                </c:pt>
                <c:pt idx="1">
                  <c:v>56.851970826488802</c:v>
                </c:pt>
                <c:pt idx="2">
                  <c:v>53.800161045141103</c:v>
                </c:pt>
                <c:pt idx="3">
                  <c:v>49.988237152521499</c:v>
                </c:pt>
                <c:pt idx="4">
                  <c:v>46.632849831505098</c:v>
                </c:pt>
                <c:pt idx="5">
                  <c:v>43.3054528024646</c:v>
                </c:pt>
                <c:pt idx="6">
                  <c:v>40.8901715474978</c:v>
                </c:pt>
                <c:pt idx="7">
                  <c:v>40.357551247099103</c:v>
                </c:pt>
                <c:pt idx="8">
                  <c:v>40.462776800801798</c:v>
                </c:pt>
                <c:pt idx="9">
                  <c:v>40.719629015688398</c:v>
                </c:pt>
                <c:pt idx="10">
                  <c:v>41.549660472846298</c:v>
                </c:pt>
                <c:pt idx="11">
                  <c:v>42.081859430160897</c:v>
                </c:pt>
              </c:numCache>
            </c:numRef>
          </c:val>
          <c:smooth val="0"/>
          <c:extLst>
            <c:ext xmlns:c16="http://schemas.microsoft.com/office/drawing/2014/chart" uri="{C3380CC4-5D6E-409C-BE32-E72D297353CC}">
              <c16:uniqueId val="{00000002-055A-47AC-AC49-8661BB955DFE}"/>
            </c:ext>
          </c:extLst>
        </c:ser>
        <c:ser>
          <c:idx val="3"/>
          <c:order val="3"/>
          <c:tx>
            <c:v>ab Hof standardisiert 2023</c:v>
          </c:tx>
          <c:spPr>
            <a:ln w="19050" cap="rnd">
              <a:solidFill>
                <a:srgbClr val="92D050"/>
              </a:solidFill>
              <a:prstDash val="sysDash"/>
              <a:round/>
            </a:ln>
            <a:effectLst/>
          </c:spPr>
          <c:marker>
            <c:symbol val="none"/>
          </c:marker>
          <c:val>
            <c:numRef>
              <c:f>'0301435 (1)'!$F$54:$Q$54</c:f>
              <c:numCache>
                <c:formatCode>0.00\ \ </c:formatCode>
                <c:ptCount val="12"/>
                <c:pt idx="0">
                  <c:v>58.931839879888798</c:v>
                </c:pt>
                <c:pt idx="1">
                  <c:v>55.642362203155301</c:v>
                </c:pt>
                <c:pt idx="2">
                  <c:v>52.604364336768697</c:v>
                </c:pt>
                <c:pt idx="3">
                  <c:v>48.967145840877201</c:v>
                </c:pt>
                <c:pt idx="4">
                  <c:v>46.219615784402301</c:v>
                </c:pt>
                <c:pt idx="5">
                  <c:v>43.4458445008515</c:v>
                </c:pt>
                <c:pt idx="6">
                  <c:v>41.173003866019798</c:v>
                </c:pt>
                <c:pt idx="7">
                  <c:v>40.282281922823302</c:v>
                </c:pt>
                <c:pt idx="8">
                  <c:v>40.077721094692201</c:v>
                </c:pt>
                <c:pt idx="9">
                  <c:v>39.595816025149702</c:v>
                </c:pt>
                <c:pt idx="10">
                  <c:v>39.844206103888801</c:v>
                </c:pt>
                <c:pt idx="11">
                  <c:v>40.4216000694515</c:v>
                </c:pt>
              </c:numCache>
            </c:numRef>
          </c:val>
          <c:smooth val="0"/>
          <c:extLst>
            <c:ext xmlns:c16="http://schemas.microsoft.com/office/drawing/2014/chart" uri="{C3380CC4-5D6E-409C-BE32-E72D297353CC}">
              <c16:uniqueId val="{00000003-055A-47AC-AC49-8661BB955DFE}"/>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(1)'!$F$70:$Q$70</c:f>
              <c:numCache>
                <c:formatCode>0.00\ \ </c:formatCode>
                <c:ptCount val="12"/>
                <c:pt idx="0">
                  <c:v>44.7374041705</c:v>
                </c:pt>
                <c:pt idx="1">
                  <c:v>44.523057081799998</c:v>
                </c:pt>
                <c:pt idx="2">
                  <c:v>44.837804460900003</c:v>
                </c:pt>
                <c:pt idx="3">
                  <c:v>44.537114805100003</c:v>
                </c:pt>
                <c:pt idx="4">
                  <c:v>44.449758863699998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CBA-438A-95BB-60EAA4BA3E5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(1)'!$F$73:$Q$73</c:f>
              <c:numCache>
                <c:formatCode>0.00\ \ </c:formatCode>
                <c:ptCount val="12"/>
                <c:pt idx="0">
                  <c:v>43.243183691799999</c:v>
                </c:pt>
                <c:pt idx="1">
                  <c:v>43.554286547799997</c:v>
                </c:pt>
                <c:pt idx="2">
                  <c:v>44.010964469599998</c:v>
                </c:pt>
                <c:pt idx="3">
                  <c:v>44.015593422999999</c:v>
                </c:pt>
                <c:pt idx="4">
                  <c:v>44.575017899899997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CBA-438A-95BB-60EAA4BA3E50}"/>
            </c:ext>
          </c:extLst>
        </c:ser>
        <c:ser>
          <c:idx val="0"/>
          <c:order val="2"/>
          <c:tx>
            <c:v>ab Hof tatsächlich 2023</c:v>
          </c:tx>
          <c:spPr>
            <a:ln w="19050" cap="rnd">
              <a:solidFill>
                <a:srgbClr val="FF0000"/>
              </a:solidFill>
              <a:prstDash val="sysDash"/>
              <a:round/>
            </a:ln>
            <a:effectLst/>
          </c:spPr>
          <c:marker>
            <c:symbol val="none"/>
          </c:marker>
          <c:val>
            <c:numRef>
              <c:f>'0301435 (1)'!$F$69:$Q$69</c:f>
              <c:numCache>
                <c:formatCode>0.00\ \ </c:formatCode>
                <c:ptCount val="12"/>
                <c:pt idx="0">
                  <c:v>57.002625414077499</c:v>
                </c:pt>
                <c:pt idx="1">
                  <c:v>51.009494558722501</c:v>
                </c:pt>
                <c:pt idx="2">
                  <c:v>45.377050611477898</c:v>
                </c:pt>
                <c:pt idx="3">
                  <c:v>42.870532030669402</c:v>
                </c:pt>
                <c:pt idx="4">
                  <c:v>40.549877565213599</c:v>
                </c:pt>
                <c:pt idx="5">
                  <c:v>39.042463032885003</c:v>
                </c:pt>
                <c:pt idx="6">
                  <c:v>38.434128943644701</c:v>
                </c:pt>
                <c:pt idx="7">
                  <c:v>38.706716902736702</c:v>
                </c:pt>
                <c:pt idx="8">
                  <c:v>38.896464970306198</c:v>
                </c:pt>
                <c:pt idx="9">
                  <c:v>40.898988876836597</c:v>
                </c:pt>
                <c:pt idx="10">
                  <c:v>42.409856939256599</c:v>
                </c:pt>
                <c:pt idx="11">
                  <c:v>44.140165793517603</c:v>
                </c:pt>
              </c:numCache>
            </c:numRef>
          </c:val>
          <c:smooth val="0"/>
          <c:extLst>
            <c:ext xmlns:c16="http://schemas.microsoft.com/office/drawing/2014/chart" uri="{C3380CC4-5D6E-409C-BE32-E72D297353CC}">
              <c16:uniqueId val="{00000002-FCBA-438A-95BB-60EAA4BA3E50}"/>
            </c:ext>
          </c:extLst>
        </c:ser>
        <c:ser>
          <c:idx val="3"/>
          <c:order val="3"/>
          <c:tx>
            <c:v>ab Hof standardisiert 2023</c:v>
          </c:tx>
          <c:spPr>
            <a:ln w="19050" cap="rnd">
              <a:solidFill>
                <a:srgbClr val="92D050"/>
              </a:solidFill>
              <a:prstDash val="sysDash"/>
              <a:round/>
            </a:ln>
            <a:effectLst/>
          </c:spPr>
          <c:marker>
            <c:symbol val="none"/>
          </c:marker>
          <c:val>
            <c:numRef>
              <c:f>'0301435 (1)'!$F$72:$Q$72</c:f>
              <c:numCache>
                <c:formatCode>0.00\ \ </c:formatCode>
                <c:ptCount val="12"/>
                <c:pt idx="0">
                  <c:v>55.794927913561601</c:v>
                </c:pt>
                <c:pt idx="1">
                  <c:v>49.7941931943393</c:v>
                </c:pt>
                <c:pt idx="2">
                  <c:v>44.195309820469198</c:v>
                </c:pt>
                <c:pt idx="3">
                  <c:v>41.963124792720301</c:v>
                </c:pt>
                <c:pt idx="4">
                  <c:v>40.226311344773002</c:v>
                </c:pt>
                <c:pt idx="5">
                  <c:v>39.338777197116897</c:v>
                </c:pt>
                <c:pt idx="6">
                  <c:v>38.855243511936898</c:v>
                </c:pt>
                <c:pt idx="7">
                  <c:v>38.735515668239501</c:v>
                </c:pt>
                <c:pt idx="8">
                  <c:v>38.628752855429198</c:v>
                </c:pt>
                <c:pt idx="9">
                  <c:v>39.694557570984401</c:v>
                </c:pt>
                <c:pt idx="10">
                  <c:v>40.531604896052499</c:v>
                </c:pt>
                <c:pt idx="11">
                  <c:v>42.271977978067603</c:v>
                </c:pt>
              </c:numCache>
            </c:numRef>
          </c:val>
          <c:smooth val="0"/>
          <c:extLst>
            <c:ext xmlns:c16="http://schemas.microsoft.com/office/drawing/2014/chart" uri="{C3380CC4-5D6E-409C-BE32-E72D297353CC}">
              <c16:uniqueId val="{00000003-FCBA-438A-95BB-60EAA4BA3E5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581283325227872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(1)'!$F$88:$Q$88</c:f>
              <c:numCache>
                <c:formatCode>0.00\ \ </c:formatCode>
                <c:ptCount val="12"/>
                <c:pt idx="0">
                  <c:v>43.721304834199998</c:v>
                </c:pt>
                <c:pt idx="1">
                  <c:v>43.7319995533</c:v>
                </c:pt>
                <c:pt idx="2">
                  <c:v>44.526013734499998</c:v>
                </c:pt>
                <c:pt idx="3">
                  <c:v>44.441709761200002</c:v>
                </c:pt>
                <c:pt idx="4">
                  <c:v>44.0970298238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4C3-4023-93A9-86A79D78B61C}"/>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(1)'!$F$91:$Q$91</c:f>
              <c:numCache>
                <c:formatCode>0.00\ \ </c:formatCode>
                <c:ptCount val="12"/>
                <c:pt idx="0">
                  <c:v>42.185824488000002</c:v>
                </c:pt>
                <c:pt idx="1">
                  <c:v>42.770962768099999</c:v>
                </c:pt>
                <c:pt idx="2">
                  <c:v>43.705188219900002</c:v>
                </c:pt>
                <c:pt idx="3">
                  <c:v>43.770426280199999</c:v>
                </c:pt>
                <c:pt idx="4">
                  <c:v>43.992086176599997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4C3-4023-93A9-86A79D78B61C}"/>
            </c:ext>
          </c:extLst>
        </c:ser>
        <c:ser>
          <c:idx val="0"/>
          <c:order val="2"/>
          <c:tx>
            <c:v>ab Hof tatsächlich 2023</c:v>
          </c:tx>
          <c:spPr>
            <a:ln w="19050" cap="rnd">
              <a:solidFill>
                <a:srgbClr val="FF0000"/>
              </a:solidFill>
              <a:prstDash val="sysDash"/>
              <a:round/>
            </a:ln>
            <a:effectLst/>
          </c:spPr>
          <c:marker>
            <c:symbol val="none"/>
          </c:marker>
          <c:val>
            <c:numRef>
              <c:f>'0301435 (1)'!$F$87:$Q$87</c:f>
              <c:numCache>
                <c:formatCode>0.00\ \ </c:formatCode>
                <c:ptCount val="12"/>
                <c:pt idx="0">
                  <c:v>59.179738889875203</c:v>
                </c:pt>
                <c:pt idx="1">
                  <c:v>54.926509546397199</c:v>
                </c:pt>
                <c:pt idx="2">
                  <c:v>50.166105649103898</c:v>
                </c:pt>
                <c:pt idx="3">
                  <c:v>46.020237507226099</c:v>
                </c:pt>
                <c:pt idx="4">
                  <c:v>42.436618898599903</c:v>
                </c:pt>
                <c:pt idx="5">
                  <c:v>39.836722294513102</c:v>
                </c:pt>
                <c:pt idx="6">
                  <c:v>38.659283246141001</c:v>
                </c:pt>
                <c:pt idx="7">
                  <c:v>38.820199559143198</c:v>
                </c:pt>
                <c:pt idx="8">
                  <c:v>38.702775865385902</c:v>
                </c:pt>
                <c:pt idx="9">
                  <c:v>39.348711188351601</c:v>
                </c:pt>
                <c:pt idx="10">
                  <c:v>40.668660143534296</c:v>
                </c:pt>
                <c:pt idx="11">
                  <c:v>42.036245016683097</c:v>
                </c:pt>
              </c:numCache>
            </c:numRef>
          </c:val>
          <c:smooth val="0"/>
          <c:extLst>
            <c:ext xmlns:c16="http://schemas.microsoft.com/office/drawing/2014/chart" uri="{C3380CC4-5D6E-409C-BE32-E72D297353CC}">
              <c16:uniqueId val="{00000002-54C3-4023-93A9-86A79D78B61C}"/>
            </c:ext>
          </c:extLst>
        </c:ser>
        <c:ser>
          <c:idx val="3"/>
          <c:order val="3"/>
          <c:tx>
            <c:v>ab Hof standardisiert 2023</c:v>
          </c:tx>
          <c:spPr>
            <a:ln w="19050" cap="rnd">
              <a:solidFill>
                <a:srgbClr val="92D050"/>
              </a:solidFill>
              <a:prstDash val="sysDash"/>
              <a:round/>
            </a:ln>
            <a:effectLst/>
          </c:spPr>
          <c:marker>
            <c:symbol val="none"/>
          </c:marker>
          <c:val>
            <c:numRef>
              <c:f>'0301435 (1)'!$F$90:$Q$90</c:f>
              <c:numCache>
                <c:formatCode>0.00\ \ </c:formatCode>
                <c:ptCount val="12"/>
                <c:pt idx="0">
                  <c:v>57.722885967286103</c:v>
                </c:pt>
                <c:pt idx="1">
                  <c:v>53.449018465778202</c:v>
                </c:pt>
                <c:pt idx="2">
                  <c:v>48.7226044115259</c:v>
                </c:pt>
                <c:pt idx="3">
                  <c:v>44.868802103300801</c:v>
                </c:pt>
                <c:pt idx="4">
                  <c:v>41.9948403273265</c:v>
                </c:pt>
                <c:pt idx="5">
                  <c:v>40.028070311924097</c:v>
                </c:pt>
                <c:pt idx="6">
                  <c:v>38.9340962830032</c:v>
                </c:pt>
                <c:pt idx="7">
                  <c:v>38.700999391990202</c:v>
                </c:pt>
                <c:pt idx="8">
                  <c:v>38.370901543922599</c:v>
                </c:pt>
                <c:pt idx="9">
                  <c:v>38.301565569446701</c:v>
                </c:pt>
                <c:pt idx="10">
                  <c:v>38.913863305486402</c:v>
                </c:pt>
                <c:pt idx="11">
                  <c:v>40.282034011347697</c:v>
                </c:pt>
              </c:numCache>
            </c:numRef>
          </c:val>
          <c:smooth val="0"/>
          <c:extLst>
            <c:ext xmlns:c16="http://schemas.microsoft.com/office/drawing/2014/chart" uri="{C3380CC4-5D6E-409C-BE32-E72D297353CC}">
              <c16:uniqueId val="{00000003-54C3-4023-93A9-86A79D78B61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(2)'!$F$16:$Q$16</c:f>
              <c:numCache>
                <c:formatCode>0.00\ \ </c:formatCode>
                <c:ptCount val="12"/>
                <c:pt idx="0">
                  <c:v>43.595495168500001</c:v>
                </c:pt>
                <c:pt idx="1">
                  <c:v>43.455566446699997</c:v>
                </c:pt>
                <c:pt idx="2">
                  <c:v>43.759419458799997</c:v>
                </c:pt>
                <c:pt idx="3">
                  <c:v>43.482160864100003</c:v>
                </c:pt>
                <c:pt idx="4">
                  <c:v>43.141518280299998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08E-49AE-88F8-C86964D9980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(2)'!$F$19:$Q$19</c:f>
              <c:numCache>
                <c:formatCode>0.00\ \ </c:formatCode>
                <c:ptCount val="12"/>
                <c:pt idx="0">
                  <c:v>42.394650362100002</c:v>
                </c:pt>
                <c:pt idx="1">
                  <c:v>42.5235806401</c:v>
                </c:pt>
                <c:pt idx="2">
                  <c:v>42.896560022499997</c:v>
                </c:pt>
                <c:pt idx="3">
                  <c:v>42.92310621</c:v>
                </c:pt>
                <c:pt idx="4">
                  <c:v>43.125535644400003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08E-49AE-88F8-C86964D99808}"/>
            </c:ext>
          </c:extLst>
        </c:ser>
        <c:ser>
          <c:idx val="0"/>
          <c:order val="2"/>
          <c:tx>
            <c:v>ab Hof tatsächlich 2023</c:v>
          </c:tx>
          <c:spPr>
            <a:ln w="19050" cap="rnd">
              <a:solidFill>
                <a:srgbClr val="FF0000"/>
              </a:solidFill>
              <a:prstDash val="sysDash"/>
              <a:round/>
            </a:ln>
            <a:effectLst/>
          </c:spPr>
          <c:marker>
            <c:symbol val="none"/>
          </c:marker>
          <c:val>
            <c:numRef>
              <c:f>'0301435 (2)'!$F$15:$Q$15</c:f>
              <c:numCache>
                <c:formatCode>0.00\ \ </c:formatCode>
                <c:ptCount val="12"/>
                <c:pt idx="0">
                  <c:v>56.551090580440203</c:v>
                </c:pt>
                <c:pt idx="1">
                  <c:v>49.335009165167001</c:v>
                </c:pt>
                <c:pt idx="2">
                  <c:v>41.984978454982702</c:v>
                </c:pt>
                <c:pt idx="3">
                  <c:v>38.967693227883203</c:v>
                </c:pt>
                <c:pt idx="4">
                  <c:v>37.3641532147604</c:v>
                </c:pt>
                <c:pt idx="5">
                  <c:v>36.5102633346376</c:v>
                </c:pt>
                <c:pt idx="6">
                  <c:v>36.34126795049</c:v>
                </c:pt>
                <c:pt idx="7">
                  <c:v>36.690483685666997</c:v>
                </c:pt>
                <c:pt idx="8">
                  <c:v>37.026394945611599</c:v>
                </c:pt>
                <c:pt idx="9">
                  <c:v>40.576576654227402</c:v>
                </c:pt>
                <c:pt idx="10">
                  <c:v>42.9947673199961</c:v>
                </c:pt>
                <c:pt idx="11">
                  <c:v>43.563617643204303</c:v>
                </c:pt>
              </c:numCache>
            </c:numRef>
          </c:val>
          <c:smooth val="0"/>
          <c:extLst>
            <c:ext xmlns:c16="http://schemas.microsoft.com/office/drawing/2014/chart" uri="{C3380CC4-5D6E-409C-BE32-E72D297353CC}">
              <c16:uniqueId val="{00000002-008E-49AE-88F8-C86964D99808}"/>
            </c:ext>
          </c:extLst>
        </c:ser>
        <c:ser>
          <c:idx val="3"/>
          <c:order val="3"/>
          <c:tx>
            <c:v>ab Hof standardisiert 2023</c:v>
          </c:tx>
          <c:spPr>
            <a:ln w="19050" cap="rnd">
              <a:solidFill>
                <a:srgbClr val="92D050"/>
              </a:solidFill>
              <a:prstDash val="sysDash"/>
              <a:round/>
            </a:ln>
            <a:effectLst/>
          </c:spPr>
          <c:marker>
            <c:symbol val="none"/>
          </c:marker>
          <c:val>
            <c:numRef>
              <c:f>'0301435 (2)'!$F$18:$Q$18</c:f>
              <c:numCache>
                <c:formatCode>0.00\ \ </c:formatCode>
                <c:ptCount val="12"/>
                <c:pt idx="0">
                  <c:v>55.5976098537894</c:v>
                </c:pt>
                <c:pt idx="1">
                  <c:v>48.3534097010862</c:v>
                </c:pt>
                <c:pt idx="2">
                  <c:v>41.0348204149577</c:v>
                </c:pt>
                <c:pt idx="3">
                  <c:v>38.3172928662771</c:v>
                </c:pt>
                <c:pt idx="4">
                  <c:v>37.066355051919501</c:v>
                </c:pt>
                <c:pt idx="5">
                  <c:v>36.702378293820402</c:v>
                </c:pt>
                <c:pt idx="6">
                  <c:v>36.550795670970899</c:v>
                </c:pt>
                <c:pt idx="7">
                  <c:v>36.600153788665096</c:v>
                </c:pt>
                <c:pt idx="8">
                  <c:v>36.743326231607902</c:v>
                </c:pt>
                <c:pt idx="9">
                  <c:v>39.544757383203901</c:v>
                </c:pt>
                <c:pt idx="10">
                  <c:v>41.4804018173961</c:v>
                </c:pt>
                <c:pt idx="11">
                  <c:v>42.004463721974702</c:v>
                </c:pt>
              </c:numCache>
            </c:numRef>
          </c:val>
          <c:smooth val="0"/>
          <c:extLst>
            <c:ext xmlns:c16="http://schemas.microsoft.com/office/drawing/2014/chart" uri="{C3380CC4-5D6E-409C-BE32-E72D297353CC}">
              <c16:uniqueId val="{00000003-008E-49AE-88F8-C86964D9980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8692028393471616"/>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Brandenburg/Berlin</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(2)'!$F$34:$Q$34</c:f>
              <c:numCache>
                <c:formatCode>0.00\ \ </c:formatCode>
                <c:ptCount val="12"/>
                <c:pt idx="0">
                  <c:v>44.109586930399999</c:v>
                </c:pt>
                <c:pt idx="1">
                  <c:v>43.802512125699998</c:v>
                </c:pt>
                <c:pt idx="2">
                  <c:v>44.288319035999997</c:v>
                </c:pt>
                <c:pt idx="3">
                  <c:v>44.5471668717</c:v>
                </c:pt>
                <c:pt idx="4">
                  <c:v>44.371773131099999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12-411A-9953-2659EE277E5B}"/>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(2)'!$F$37:$Q$37</c:f>
              <c:numCache>
                <c:formatCode>0.00\ \ </c:formatCode>
                <c:ptCount val="12"/>
                <c:pt idx="0">
                  <c:v>43.021241899899998</c:v>
                </c:pt>
                <c:pt idx="1">
                  <c:v>43.285696335300003</c:v>
                </c:pt>
                <c:pt idx="2">
                  <c:v>43.900856987200001</c:v>
                </c:pt>
                <c:pt idx="3">
                  <c:v>44.410797199999998</c:v>
                </c:pt>
                <c:pt idx="4">
                  <c:v>44.660566527599997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12-411A-9953-2659EE277E5B}"/>
            </c:ext>
          </c:extLst>
        </c:ser>
        <c:ser>
          <c:idx val="0"/>
          <c:order val="2"/>
          <c:tx>
            <c:v>ab Hof tatsächlich 2023</c:v>
          </c:tx>
          <c:spPr>
            <a:ln w="19050" cap="rnd">
              <a:solidFill>
                <a:srgbClr val="FF0000"/>
              </a:solidFill>
              <a:prstDash val="sysDash"/>
              <a:round/>
            </a:ln>
            <a:effectLst/>
          </c:spPr>
          <c:marker>
            <c:symbol val="none"/>
          </c:marker>
          <c:val>
            <c:numRef>
              <c:f>'0301435 (2)'!$F$33:$Q$33</c:f>
              <c:numCache>
                <c:formatCode>0.00\ \ </c:formatCode>
                <c:ptCount val="12"/>
                <c:pt idx="0">
                  <c:v>56.412362243666401</c:v>
                </c:pt>
                <c:pt idx="1">
                  <c:v>53.354962270145201</c:v>
                </c:pt>
                <c:pt idx="2">
                  <c:v>47.595701453650697</c:v>
                </c:pt>
                <c:pt idx="3">
                  <c:v>43.283181663426397</c:v>
                </c:pt>
                <c:pt idx="4">
                  <c:v>40.247171435741102</c:v>
                </c:pt>
                <c:pt idx="5">
                  <c:v>38.0980334535518</c:v>
                </c:pt>
                <c:pt idx="6">
                  <c:v>37.729761161563196</c:v>
                </c:pt>
                <c:pt idx="7">
                  <c:v>37.558005269160802</c:v>
                </c:pt>
                <c:pt idx="8">
                  <c:v>38.437862405852101</c:v>
                </c:pt>
                <c:pt idx="9">
                  <c:v>39.742543562709699</c:v>
                </c:pt>
                <c:pt idx="10">
                  <c:v>41.713001611352702</c:v>
                </c:pt>
                <c:pt idx="11">
                  <c:v>43.2333503103007</c:v>
                </c:pt>
              </c:numCache>
            </c:numRef>
          </c:val>
          <c:smooth val="0"/>
          <c:extLst>
            <c:ext xmlns:c16="http://schemas.microsoft.com/office/drawing/2014/chart" uri="{C3380CC4-5D6E-409C-BE32-E72D297353CC}">
              <c16:uniqueId val="{00000002-C912-411A-9953-2659EE277E5B}"/>
            </c:ext>
          </c:extLst>
        </c:ser>
        <c:ser>
          <c:idx val="3"/>
          <c:order val="3"/>
          <c:tx>
            <c:v>ab Hof standardisiert 2023</c:v>
          </c:tx>
          <c:spPr>
            <a:ln w="19050" cap="rnd">
              <a:solidFill>
                <a:srgbClr val="92D050"/>
              </a:solidFill>
              <a:prstDash val="sysDash"/>
              <a:round/>
            </a:ln>
            <a:effectLst/>
          </c:spPr>
          <c:marker>
            <c:symbol val="none"/>
          </c:marker>
          <c:val>
            <c:numRef>
              <c:f>'0301435 (2)'!$F$36:$Q$36</c:f>
              <c:numCache>
                <c:formatCode>0.00\ \ </c:formatCode>
                <c:ptCount val="12"/>
                <c:pt idx="0">
                  <c:v>56.416703259652699</c:v>
                </c:pt>
                <c:pt idx="1">
                  <c:v>53.072681586126002</c:v>
                </c:pt>
                <c:pt idx="2">
                  <c:v>47.363131946509597</c:v>
                </c:pt>
                <c:pt idx="3">
                  <c:v>43.125109864920297</c:v>
                </c:pt>
                <c:pt idx="4">
                  <c:v>40.5179528486469</c:v>
                </c:pt>
                <c:pt idx="5">
                  <c:v>38.822865410201501</c:v>
                </c:pt>
                <c:pt idx="6">
                  <c:v>38.519811249278902</c:v>
                </c:pt>
                <c:pt idx="7">
                  <c:v>38.131125899207902</c:v>
                </c:pt>
                <c:pt idx="8">
                  <c:v>38.563093773509003</c:v>
                </c:pt>
                <c:pt idx="9">
                  <c:v>39.1274607061914</c:v>
                </c:pt>
                <c:pt idx="10">
                  <c:v>40.566136406745301</c:v>
                </c:pt>
                <c:pt idx="11">
                  <c:v>41.991556990782399</c:v>
                </c:pt>
              </c:numCache>
            </c:numRef>
          </c:val>
          <c:smooth val="0"/>
          <c:extLst>
            <c:ext xmlns:c16="http://schemas.microsoft.com/office/drawing/2014/chart" uri="{C3380CC4-5D6E-409C-BE32-E72D297353CC}">
              <c16:uniqueId val="{00000003-C912-411A-9953-2659EE277E5B}"/>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Mecklenburg-</a:t>
            </a:r>
            <a:r>
              <a:rPr lang="de-DE" b="1" baseline="0"/>
              <a:t>Vorpommern</a:t>
            </a:r>
            <a:endParaRPr lang="de-DE" b="1"/>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(2)'!$F$52:$Q$52</c:f>
              <c:numCache>
                <c:formatCode>0.00\ \ </c:formatCode>
                <c:ptCount val="12"/>
                <c:pt idx="0">
                  <c:v>43.412993525700003</c:v>
                </c:pt>
                <c:pt idx="1">
                  <c:v>43.395406256900003</c:v>
                </c:pt>
                <c:pt idx="2">
                  <c:v>43.751912992199998</c:v>
                </c:pt>
                <c:pt idx="3">
                  <c:v>43.461546624100002</c:v>
                </c:pt>
                <c:pt idx="4">
                  <c:v>43.6415215428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725-46EB-9251-D6FCB4E85150}"/>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(2)'!$F$55:$Q$55</c:f>
              <c:numCache>
                <c:formatCode>0.00\ \ </c:formatCode>
                <c:ptCount val="12"/>
                <c:pt idx="0">
                  <c:v>42.2744764276</c:v>
                </c:pt>
                <c:pt idx="1">
                  <c:v>42.692447720799997</c:v>
                </c:pt>
                <c:pt idx="2">
                  <c:v>43.303086059199998</c:v>
                </c:pt>
                <c:pt idx="3">
                  <c:v>43.276875830500003</c:v>
                </c:pt>
                <c:pt idx="4">
                  <c:v>44.005150680500002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725-46EB-9251-D6FCB4E85150}"/>
            </c:ext>
          </c:extLst>
        </c:ser>
        <c:ser>
          <c:idx val="0"/>
          <c:order val="2"/>
          <c:tx>
            <c:v>ab Hof tatsächlich 2023</c:v>
          </c:tx>
          <c:spPr>
            <a:ln w="19050" cap="rnd">
              <a:solidFill>
                <a:srgbClr val="FF0000"/>
              </a:solidFill>
              <a:prstDash val="sysDash"/>
              <a:round/>
            </a:ln>
            <a:effectLst/>
          </c:spPr>
          <c:marker>
            <c:symbol val="none"/>
          </c:marker>
          <c:val>
            <c:numRef>
              <c:f>'0301435 (2)'!$F$51:$Q$51</c:f>
              <c:numCache>
                <c:formatCode>0.00\ \ </c:formatCode>
                <c:ptCount val="12"/>
                <c:pt idx="0">
                  <c:v>55.208030790460498</c:v>
                </c:pt>
                <c:pt idx="1">
                  <c:v>50.529621512719302</c:v>
                </c:pt>
                <c:pt idx="2">
                  <c:v>45.160000200269799</c:v>
                </c:pt>
                <c:pt idx="3">
                  <c:v>41.920903459179499</c:v>
                </c:pt>
                <c:pt idx="4">
                  <c:v>39.513762773431203</c:v>
                </c:pt>
                <c:pt idx="5">
                  <c:v>37.772769187673603</c:v>
                </c:pt>
                <c:pt idx="6">
                  <c:v>36.754717448005898</c:v>
                </c:pt>
                <c:pt idx="7">
                  <c:v>37.060697855794203</c:v>
                </c:pt>
                <c:pt idx="8">
                  <c:v>37.327998038798199</c:v>
                </c:pt>
                <c:pt idx="9">
                  <c:v>38.840219633524597</c:v>
                </c:pt>
                <c:pt idx="10">
                  <c:v>40.503238386917701</c:v>
                </c:pt>
                <c:pt idx="11">
                  <c:v>41.898250314615801</c:v>
                </c:pt>
              </c:numCache>
            </c:numRef>
          </c:val>
          <c:smooth val="0"/>
          <c:extLst>
            <c:ext xmlns:c16="http://schemas.microsoft.com/office/drawing/2014/chart" uri="{C3380CC4-5D6E-409C-BE32-E72D297353CC}">
              <c16:uniqueId val="{00000002-9725-46EB-9251-D6FCB4E85150}"/>
            </c:ext>
          </c:extLst>
        </c:ser>
        <c:ser>
          <c:idx val="3"/>
          <c:order val="3"/>
          <c:tx>
            <c:v>ab Hof standardisiert 2023</c:v>
          </c:tx>
          <c:spPr>
            <a:ln w="19050" cap="rnd">
              <a:solidFill>
                <a:srgbClr val="92D050"/>
              </a:solidFill>
              <a:prstDash val="sysDash"/>
              <a:round/>
            </a:ln>
            <a:effectLst/>
          </c:spPr>
          <c:marker>
            <c:symbol val="none"/>
          </c:marker>
          <c:val>
            <c:numRef>
              <c:f>'0301435 (2)'!$F$54:$Q$54</c:f>
              <c:numCache>
                <c:formatCode>0.00\ \ </c:formatCode>
                <c:ptCount val="12"/>
                <c:pt idx="0">
                  <c:v>54.750185196858901</c:v>
                </c:pt>
                <c:pt idx="1">
                  <c:v>49.866884310965197</c:v>
                </c:pt>
                <c:pt idx="2">
                  <c:v>44.609053126919903</c:v>
                </c:pt>
                <c:pt idx="3">
                  <c:v>41.594462442700497</c:v>
                </c:pt>
                <c:pt idx="4">
                  <c:v>39.668325974195398</c:v>
                </c:pt>
                <c:pt idx="5">
                  <c:v>38.418161781800599</c:v>
                </c:pt>
                <c:pt idx="6">
                  <c:v>37.472509999835601</c:v>
                </c:pt>
                <c:pt idx="7">
                  <c:v>37.488144668442899</c:v>
                </c:pt>
                <c:pt idx="8">
                  <c:v>37.472186482387201</c:v>
                </c:pt>
                <c:pt idx="9">
                  <c:v>38.115583576989202</c:v>
                </c:pt>
                <c:pt idx="10">
                  <c:v>39.220468640405997</c:v>
                </c:pt>
                <c:pt idx="11">
                  <c:v>40.460846080898399</c:v>
                </c:pt>
              </c:numCache>
            </c:numRef>
          </c:val>
          <c:smooth val="0"/>
          <c:extLst>
            <c:ext xmlns:c16="http://schemas.microsoft.com/office/drawing/2014/chart" uri="{C3380CC4-5D6E-409C-BE32-E72D297353CC}">
              <c16:uniqueId val="{00000003-9725-46EB-9251-D6FCB4E85150}"/>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t>
            </a:r>
          </a:p>
        </c:rich>
      </c:tx>
      <c:layout>
        <c:manualLayout>
          <c:xMode val="edge"/>
          <c:yMode val="edge"/>
          <c:x val="0.4399344379987896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(2)'!$F$70:$Q$70</c:f>
              <c:numCache>
                <c:formatCode>0.00\ \ </c:formatCode>
                <c:ptCount val="12"/>
                <c:pt idx="0">
                  <c:v>44.380519058700003</c:v>
                </c:pt>
                <c:pt idx="1">
                  <c:v>44.221172612399997</c:v>
                </c:pt>
                <c:pt idx="2">
                  <c:v>44.504339439100001</c:v>
                </c:pt>
                <c:pt idx="3">
                  <c:v>45.1586708914</c:v>
                </c:pt>
                <c:pt idx="4">
                  <c:v>45.042318774400002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8C1-4F9E-B0CB-2AB527976B5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(2)'!$F$73:$Q$73</c:f>
              <c:numCache>
                <c:formatCode>0.00\ \ </c:formatCode>
                <c:ptCount val="12"/>
                <c:pt idx="0">
                  <c:v>43.620512843599997</c:v>
                </c:pt>
                <c:pt idx="1">
                  <c:v>43.793855113600003</c:v>
                </c:pt>
                <c:pt idx="2">
                  <c:v>44.1799305666</c:v>
                </c:pt>
                <c:pt idx="3">
                  <c:v>45.002683028</c:v>
                </c:pt>
                <c:pt idx="4">
                  <c:v>45.225890268900002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8C1-4F9E-B0CB-2AB527976B58}"/>
            </c:ext>
          </c:extLst>
        </c:ser>
        <c:ser>
          <c:idx val="0"/>
          <c:order val="2"/>
          <c:tx>
            <c:v>ab Hof tatsächlich 2023</c:v>
          </c:tx>
          <c:spPr>
            <a:ln w="19050" cap="rnd">
              <a:solidFill>
                <a:srgbClr val="FF0000"/>
              </a:solidFill>
              <a:prstDash val="sysDash"/>
              <a:round/>
            </a:ln>
            <a:effectLst/>
          </c:spPr>
          <c:marker>
            <c:symbol val="none"/>
          </c:marker>
          <c:val>
            <c:numRef>
              <c:f>'0301435 (2)'!$F$69:$Q$69</c:f>
              <c:numCache>
                <c:formatCode>0.00\ \ </c:formatCode>
                <c:ptCount val="12"/>
                <c:pt idx="0">
                  <c:v>57.673794060346403</c:v>
                </c:pt>
                <c:pt idx="1">
                  <c:v>54.6332777671172</c:v>
                </c:pt>
                <c:pt idx="2">
                  <c:v>49.118552971122597</c:v>
                </c:pt>
                <c:pt idx="3">
                  <c:v>45.509800616501103</c:v>
                </c:pt>
                <c:pt idx="4">
                  <c:v>42.287014405229201</c:v>
                </c:pt>
                <c:pt idx="5">
                  <c:v>40.142376693686401</c:v>
                </c:pt>
                <c:pt idx="6">
                  <c:v>39.069425360219697</c:v>
                </c:pt>
                <c:pt idx="7">
                  <c:v>38.967556443334502</c:v>
                </c:pt>
                <c:pt idx="8">
                  <c:v>39.663716199453802</c:v>
                </c:pt>
                <c:pt idx="9">
                  <c:v>40.566588043713601</c:v>
                </c:pt>
                <c:pt idx="10">
                  <c:v>42.646879592653498</c:v>
                </c:pt>
                <c:pt idx="11">
                  <c:v>43.943122489069999</c:v>
                </c:pt>
              </c:numCache>
            </c:numRef>
          </c:val>
          <c:smooth val="0"/>
          <c:extLst>
            <c:ext xmlns:c16="http://schemas.microsoft.com/office/drawing/2014/chart" uri="{C3380CC4-5D6E-409C-BE32-E72D297353CC}">
              <c16:uniqueId val="{00000002-78C1-4F9E-B0CB-2AB527976B58}"/>
            </c:ext>
          </c:extLst>
        </c:ser>
        <c:ser>
          <c:idx val="3"/>
          <c:order val="3"/>
          <c:tx>
            <c:v>ab Hof standardisiert 2023</c:v>
          </c:tx>
          <c:spPr>
            <a:ln w="19050" cap="rnd">
              <a:solidFill>
                <a:srgbClr val="92D050"/>
              </a:solidFill>
              <a:prstDash val="sysDash"/>
              <a:round/>
            </a:ln>
            <a:effectLst/>
          </c:spPr>
          <c:marker>
            <c:symbol val="none"/>
          </c:marker>
          <c:val>
            <c:numRef>
              <c:f>'0301435 (2)'!$F$72:$Q$72</c:f>
              <c:numCache>
                <c:formatCode>0.00\ \ </c:formatCode>
                <c:ptCount val="12"/>
                <c:pt idx="0">
                  <c:v>57.362254341016502</c:v>
                </c:pt>
                <c:pt idx="1">
                  <c:v>54.173918732128897</c:v>
                </c:pt>
                <c:pt idx="2">
                  <c:v>48.7959305744575</c:v>
                </c:pt>
                <c:pt idx="3">
                  <c:v>45.295888184505799</c:v>
                </c:pt>
                <c:pt idx="4">
                  <c:v>42.500345253371897</c:v>
                </c:pt>
                <c:pt idx="5">
                  <c:v>40.823477616128301</c:v>
                </c:pt>
                <c:pt idx="6">
                  <c:v>39.938542320248601</c:v>
                </c:pt>
                <c:pt idx="7">
                  <c:v>39.703450137807998</c:v>
                </c:pt>
                <c:pt idx="8">
                  <c:v>40.054395334172298</c:v>
                </c:pt>
                <c:pt idx="9">
                  <c:v>40.254067022345801</c:v>
                </c:pt>
                <c:pt idx="10">
                  <c:v>41.760332021811003</c:v>
                </c:pt>
                <c:pt idx="11">
                  <c:v>42.991579327237503</c:v>
                </c:pt>
              </c:numCache>
            </c:numRef>
          </c:val>
          <c:smooth val="0"/>
          <c:extLst>
            <c:ext xmlns:c16="http://schemas.microsoft.com/office/drawing/2014/chart" uri="{C3380CC4-5D6E-409C-BE32-E72D297353CC}">
              <c16:uniqueId val="{00000003-78C1-4F9E-B0CB-2AB527976B5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 (2)'!$B$86:$C$86</c:f>
              <c:strCache>
                <c:ptCount val="2"/>
                <c:pt idx="0">
                  <c:v>2023</c:v>
                </c:pt>
              </c:strCache>
            </c:strRef>
          </c:tx>
          <c:spPr>
            <a:solidFill>
              <a:srgbClr val="92D050"/>
            </a:solidFill>
            <a:ln>
              <a:solidFill>
                <a:srgbClr val="92D050"/>
              </a:solid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(2)'!$E$86:$P$86</c:f>
              <c:numCache>
                <c:formatCode>?\ ??0\ 000</c:formatCode>
                <c:ptCount val="12"/>
                <c:pt idx="0">
                  <c:v>116779.32999999999</c:v>
                </c:pt>
                <c:pt idx="1">
                  <c:v>107594.545</c:v>
                </c:pt>
                <c:pt idx="2">
                  <c:v>121212.435</c:v>
                </c:pt>
                <c:pt idx="3">
                  <c:v>120208.989</c:v>
                </c:pt>
                <c:pt idx="4">
                  <c:v>128253.71100000002</c:v>
                </c:pt>
                <c:pt idx="5">
                  <c:v>117942.851</c:v>
                </c:pt>
                <c:pt idx="6">
                  <c:v>118612.122</c:v>
                </c:pt>
                <c:pt idx="7">
                  <c:v>115248.086</c:v>
                </c:pt>
                <c:pt idx="8">
                  <c:v>109871.811</c:v>
                </c:pt>
                <c:pt idx="9">
                  <c:v>111178.90300000001</c:v>
                </c:pt>
                <c:pt idx="10">
                  <c:v>103910.08899999999</c:v>
                </c:pt>
                <c:pt idx="11">
                  <c:v>111419.496</c:v>
                </c:pt>
              </c:numCache>
            </c:numRef>
          </c:val>
          <c:extLst>
            <c:ext xmlns:c16="http://schemas.microsoft.com/office/drawing/2014/chart" uri="{C3380CC4-5D6E-409C-BE32-E72D297353CC}">
              <c16:uniqueId val="{00000000-B459-4684-BDF3-15E69E84BDB8}"/>
            </c:ext>
          </c:extLst>
        </c:ser>
        <c:ser>
          <c:idx val="1"/>
          <c:order val="1"/>
          <c:tx>
            <c:strRef>
              <c:f>'0204040 (2)'!$B$87:$C$87</c:f>
              <c:strCache>
                <c:ptCount val="2"/>
                <c:pt idx="0">
                  <c:v>2024</c:v>
                </c:pt>
              </c:strCache>
            </c:strRef>
          </c:tx>
          <c:spPr>
            <a:solidFill>
              <a:srgbClr val="00B050"/>
            </a:solidFill>
            <a:ln>
              <a:solidFill>
                <a:srgbClr val="00B050"/>
              </a:solid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(2)'!$E$87:$P$87</c:f>
              <c:numCache>
                <c:formatCode>?\ ??0\ 000</c:formatCode>
                <c:ptCount val="12"/>
                <c:pt idx="0">
                  <c:v>116227.87299999999</c:v>
                </c:pt>
                <c:pt idx="1">
                  <c:v>113176.246</c:v>
                </c:pt>
                <c:pt idx="2">
                  <c:v>123348.183</c:v>
                </c:pt>
                <c:pt idx="3">
                  <c:v>123612.038</c:v>
                </c:pt>
                <c:pt idx="4">
                  <c:v>131369.34599999999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459-4684-BDF3-15E69E84BDB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Sachsen-Anhalt</a:t>
            </a:r>
          </a:p>
        </c:rich>
      </c:tx>
      <c:layout>
        <c:manualLayout>
          <c:xMode val="edge"/>
          <c:yMode val="edge"/>
          <c:x val="0.3953129259209701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(2)'!$F$88:$Q$88</c:f>
              <c:numCache>
                <c:formatCode>0.00\ \ </c:formatCode>
                <c:ptCount val="12"/>
                <c:pt idx="0">
                  <c:v>44.518309018099998</c:v>
                </c:pt>
                <c:pt idx="1">
                  <c:v>44.229424832200003</c:v>
                </c:pt>
                <c:pt idx="2">
                  <c:v>44.681028543700002</c:v>
                </c:pt>
                <c:pt idx="3">
                  <c:v>44.523467580499997</c:v>
                </c:pt>
                <c:pt idx="4">
                  <c:v>44.507275133999997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B66-4D74-A7D0-3B5850B6C5AF}"/>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(2)'!$F$91:$Q$91</c:f>
              <c:numCache>
                <c:formatCode>0.00\ \ </c:formatCode>
                <c:ptCount val="12"/>
                <c:pt idx="0">
                  <c:v>43.5478125737</c:v>
                </c:pt>
                <c:pt idx="1">
                  <c:v>43.728359474400001</c:v>
                </c:pt>
                <c:pt idx="2">
                  <c:v>44.219043842300003</c:v>
                </c:pt>
                <c:pt idx="3">
                  <c:v>44.420150598399999</c:v>
                </c:pt>
                <c:pt idx="4">
                  <c:v>44.886160794799999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B66-4D74-A7D0-3B5850B6C5AF}"/>
            </c:ext>
          </c:extLst>
        </c:ser>
        <c:ser>
          <c:idx val="0"/>
          <c:order val="2"/>
          <c:tx>
            <c:v>ab Hof tatsächlich 2023</c:v>
          </c:tx>
          <c:spPr>
            <a:ln w="19050" cap="rnd">
              <a:solidFill>
                <a:srgbClr val="FF0000"/>
              </a:solidFill>
              <a:prstDash val="sysDash"/>
              <a:round/>
            </a:ln>
            <a:effectLst/>
          </c:spPr>
          <c:marker>
            <c:symbol val="none"/>
          </c:marker>
          <c:val>
            <c:numRef>
              <c:f>'0301435 (2)'!$F$87:$Q$87</c:f>
              <c:numCache>
                <c:formatCode>0.00\ \ </c:formatCode>
                <c:ptCount val="12"/>
                <c:pt idx="0">
                  <c:v>56.807288821818503</c:v>
                </c:pt>
                <c:pt idx="1">
                  <c:v>51.359356890321401</c:v>
                </c:pt>
                <c:pt idx="2">
                  <c:v>46.654362576766196</c:v>
                </c:pt>
                <c:pt idx="3">
                  <c:v>42.250071772681999</c:v>
                </c:pt>
                <c:pt idx="4">
                  <c:v>39.940011028588501</c:v>
                </c:pt>
                <c:pt idx="5">
                  <c:v>38.707070812019602</c:v>
                </c:pt>
                <c:pt idx="6">
                  <c:v>38.001383194540402</c:v>
                </c:pt>
                <c:pt idx="7">
                  <c:v>37.417755419770998</c:v>
                </c:pt>
                <c:pt idx="8">
                  <c:v>37.771162669491602</c:v>
                </c:pt>
                <c:pt idx="9">
                  <c:v>39.370746975553601</c:v>
                </c:pt>
                <c:pt idx="10">
                  <c:v>41.699462892544098</c:v>
                </c:pt>
                <c:pt idx="11">
                  <c:v>43.284355108262098</c:v>
                </c:pt>
              </c:numCache>
            </c:numRef>
          </c:val>
          <c:smooth val="0"/>
          <c:extLst>
            <c:ext xmlns:c16="http://schemas.microsoft.com/office/drawing/2014/chart" uri="{C3380CC4-5D6E-409C-BE32-E72D297353CC}">
              <c16:uniqueId val="{00000002-FB66-4D74-A7D0-3B5850B6C5AF}"/>
            </c:ext>
          </c:extLst>
        </c:ser>
        <c:ser>
          <c:idx val="3"/>
          <c:order val="3"/>
          <c:tx>
            <c:v>ab Hof standardisiert 2023</c:v>
          </c:tx>
          <c:spPr>
            <a:ln w="19050" cap="rnd">
              <a:solidFill>
                <a:srgbClr val="92D050"/>
              </a:solidFill>
              <a:prstDash val="sysDash"/>
              <a:round/>
            </a:ln>
            <a:effectLst/>
          </c:spPr>
          <c:marker>
            <c:symbol val="none"/>
          </c:marker>
          <c:val>
            <c:numRef>
              <c:f>'0301435 (2)'!$F$90:$Q$90</c:f>
              <c:numCache>
                <c:formatCode>0.00\ \ </c:formatCode>
                <c:ptCount val="12"/>
                <c:pt idx="0">
                  <c:v>56.515307806789401</c:v>
                </c:pt>
                <c:pt idx="1">
                  <c:v>50.798812303197401</c:v>
                </c:pt>
                <c:pt idx="2">
                  <c:v>46.1767319155189</c:v>
                </c:pt>
                <c:pt idx="3">
                  <c:v>41.986184444486298</c:v>
                </c:pt>
                <c:pt idx="4">
                  <c:v>40.040995255964297</c:v>
                </c:pt>
                <c:pt idx="5">
                  <c:v>39.3166277363662</c:v>
                </c:pt>
                <c:pt idx="6">
                  <c:v>38.755458258378901</c:v>
                </c:pt>
                <c:pt idx="7">
                  <c:v>37.9125605728672</c:v>
                </c:pt>
                <c:pt idx="8">
                  <c:v>37.953327389093197</c:v>
                </c:pt>
                <c:pt idx="9">
                  <c:v>38.774022608770601</c:v>
                </c:pt>
                <c:pt idx="10">
                  <c:v>40.4930885404546</c:v>
                </c:pt>
                <c:pt idx="11">
                  <c:v>42.093143214811199</c:v>
                </c:pt>
              </c:numCache>
            </c:numRef>
          </c:val>
          <c:smooth val="0"/>
          <c:extLst>
            <c:ext xmlns:c16="http://schemas.microsoft.com/office/drawing/2014/chart" uri="{C3380CC4-5D6E-409C-BE32-E72D297353CC}">
              <c16:uniqueId val="{00000003-FB66-4D74-A7D0-3B5850B6C5A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Thüringen</a:t>
            </a:r>
          </a:p>
        </c:rich>
      </c:tx>
      <c:layout>
        <c:manualLayout>
          <c:xMode val="edge"/>
          <c:yMode val="edge"/>
          <c:x val="0.4287790599793347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(3)'!$F$16:$Q$16</c:f>
              <c:numCache>
                <c:formatCode>0.00\ \ </c:formatCode>
                <c:ptCount val="12"/>
                <c:pt idx="0">
                  <c:v>46.643873582200001</c:v>
                </c:pt>
                <c:pt idx="1">
                  <c:v>46.509769479900001</c:v>
                </c:pt>
                <c:pt idx="2">
                  <c:v>47.3415524332</c:v>
                </c:pt>
                <c:pt idx="3">
                  <c:v>47.233781077700002</c:v>
                </c:pt>
                <c:pt idx="4">
                  <c:v>46.9650555455</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026-41AA-9CD5-A4B230FF32D7}"/>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(3)'!$F$19:$Q$19</c:f>
              <c:numCache>
                <c:formatCode>0.00\ \ </c:formatCode>
                <c:ptCount val="12"/>
                <c:pt idx="0">
                  <c:v>45.848796251499998</c:v>
                </c:pt>
                <c:pt idx="1">
                  <c:v>46.139979077100001</c:v>
                </c:pt>
                <c:pt idx="2">
                  <c:v>47.032916671999999</c:v>
                </c:pt>
                <c:pt idx="3">
                  <c:v>47.154984958199996</c:v>
                </c:pt>
                <c:pt idx="4">
                  <c:v>47.257736241400004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026-41AA-9CD5-A4B230FF32D7}"/>
            </c:ext>
          </c:extLst>
        </c:ser>
        <c:ser>
          <c:idx val="0"/>
          <c:order val="2"/>
          <c:tx>
            <c:v>ab Hof tatsächlich 2023</c:v>
          </c:tx>
          <c:spPr>
            <a:ln w="19050" cap="rnd">
              <a:solidFill>
                <a:srgbClr val="FF0000"/>
              </a:solidFill>
              <a:prstDash val="sysDash"/>
              <a:round/>
            </a:ln>
            <a:effectLst/>
          </c:spPr>
          <c:marker>
            <c:symbol val="none"/>
          </c:marker>
          <c:val>
            <c:numRef>
              <c:f>'0301435 (3)'!$F$15:$Q$15</c:f>
              <c:numCache>
                <c:formatCode>0.00\ \ </c:formatCode>
                <c:ptCount val="12"/>
                <c:pt idx="0">
                  <c:v>58.899135442195401</c:v>
                </c:pt>
                <c:pt idx="1">
                  <c:v>55.977635561863799</c:v>
                </c:pt>
                <c:pt idx="2">
                  <c:v>52.341478514852</c:v>
                </c:pt>
                <c:pt idx="3">
                  <c:v>49.618444941622897</c:v>
                </c:pt>
                <c:pt idx="4">
                  <c:v>46.768333923492897</c:v>
                </c:pt>
                <c:pt idx="5">
                  <c:v>44.116909001762401</c:v>
                </c:pt>
                <c:pt idx="6">
                  <c:v>42.1115566685936</c:v>
                </c:pt>
                <c:pt idx="7">
                  <c:v>42.003998514928298</c:v>
                </c:pt>
                <c:pt idx="8">
                  <c:v>42.346977217231903</c:v>
                </c:pt>
                <c:pt idx="9">
                  <c:v>43.213201651301702</c:v>
                </c:pt>
                <c:pt idx="10">
                  <c:v>44.522387942864</c:v>
                </c:pt>
                <c:pt idx="11">
                  <c:v>45.462920376100598</c:v>
                </c:pt>
              </c:numCache>
            </c:numRef>
          </c:val>
          <c:smooth val="0"/>
          <c:extLst>
            <c:ext xmlns:c16="http://schemas.microsoft.com/office/drawing/2014/chart" uri="{C3380CC4-5D6E-409C-BE32-E72D297353CC}">
              <c16:uniqueId val="{00000002-E026-41AA-9CD5-A4B230FF32D7}"/>
            </c:ext>
          </c:extLst>
        </c:ser>
        <c:ser>
          <c:idx val="3"/>
          <c:order val="3"/>
          <c:tx>
            <c:v>ab Hof standardisiert 2023</c:v>
          </c:tx>
          <c:spPr>
            <a:ln w="19050" cap="rnd">
              <a:solidFill>
                <a:srgbClr val="92D050"/>
              </a:solidFill>
              <a:prstDash val="sysDash"/>
              <a:round/>
            </a:ln>
            <a:effectLst/>
          </c:spPr>
          <c:marker>
            <c:symbol val="none"/>
          </c:marker>
          <c:val>
            <c:numRef>
              <c:f>'0301435 (3)'!$F$18:$Q$18</c:f>
              <c:numCache>
                <c:formatCode>0.00\ \ </c:formatCode>
                <c:ptCount val="12"/>
                <c:pt idx="0">
                  <c:v>58.377282663053002</c:v>
                </c:pt>
                <c:pt idx="1">
                  <c:v>55.324920495781001</c:v>
                </c:pt>
                <c:pt idx="2">
                  <c:v>51.768969134422697</c:v>
                </c:pt>
                <c:pt idx="3">
                  <c:v>49.094701288261803</c:v>
                </c:pt>
                <c:pt idx="4">
                  <c:v>46.636031224216197</c:v>
                </c:pt>
                <c:pt idx="5">
                  <c:v>44.5451672059922</c:v>
                </c:pt>
                <c:pt idx="6">
                  <c:v>42.770747622101901</c:v>
                </c:pt>
                <c:pt idx="7">
                  <c:v>42.477248052430497</c:v>
                </c:pt>
                <c:pt idx="8">
                  <c:v>42.519871511548303</c:v>
                </c:pt>
                <c:pt idx="9">
                  <c:v>42.686836829680097</c:v>
                </c:pt>
                <c:pt idx="10">
                  <c:v>43.445987110713602</c:v>
                </c:pt>
                <c:pt idx="11">
                  <c:v>44.335128876156098</c:v>
                </c:pt>
              </c:numCache>
            </c:numRef>
          </c:val>
          <c:smooth val="0"/>
          <c:extLst>
            <c:ext xmlns:c16="http://schemas.microsoft.com/office/drawing/2014/chart" uri="{C3380CC4-5D6E-409C-BE32-E72D297353CC}">
              <c16:uniqueId val="{00000003-E026-41AA-9CD5-A4B230FF32D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(3)'!$F$34:$Q$34</c:f>
              <c:numCache>
                <c:formatCode>0.00\ \ </c:formatCode>
                <c:ptCount val="12"/>
                <c:pt idx="0">
                  <c:v>45.5911529973</c:v>
                </c:pt>
                <c:pt idx="1">
                  <c:v>45.383977613799999</c:v>
                </c:pt>
                <c:pt idx="2">
                  <c:v>45.691851766100001</c:v>
                </c:pt>
                <c:pt idx="3">
                  <c:v>45.533920252500003</c:v>
                </c:pt>
                <c:pt idx="4">
                  <c:v>45.322845886000003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3B-4DAA-91EF-6A83E098AFAD}"/>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(3)'!$F$37:$Q$37</c:f>
              <c:numCache>
                <c:formatCode>0.00\ \ </c:formatCode>
                <c:ptCount val="12"/>
                <c:pt idx="0">
                  <c:v>44.015363020899997</c:v>
                </c:pt>
                <c:pt idx="1">
                  <c:v>44.317193976299997</c:v>
                </c:pt>
                <c:pt idx="2">
                  <c:v>44.7458801063</c:v>
                </c:pt>
                <c:pt idx="3">
                  <c:v>44.807028895599998</c:v>
                </c:pt>
                <c:pt idx="4">
                  <c:v>45.064609312899996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63B-4DAA-91EF-6A83E098AFAD}"/>
            </c:ext>
          </c:extLst>
        </c:ser>
        <c:ser>
          <c:idx val="0"/>
          <c:order val="2"/>
          <c:tx>
            <c:v>ab Hof tatsächlich 2023</c:v>
          </c:tx>
          <c:spPr>
            <a:ln w="19050" cap="rnd">
              <a:solidFill>
                <a:srgbClr val="FF0000"/>
              </a:solidFill>
              <a:prstDash val="sysDash"/>
              <a:round/>
            </a:ln>
            <a:effectLst/>
          </c:spPr>
          <c:marker>
            <c:symbol val="none"/>
          </c:marker>
          <c:val>
            <c:numRef>
              <c:f>'0301435 (3)'!$F$33:$Q$33</c:f>
              <c:numCache>
                <c:formatCode>0.00\ \ </c:formatCode>
                <c:ptCount val="12"/>
                <c:pt idx="0">
                  <c:v>58.2930711287067</c:v>
                </c:pt>
                <c:pt idx="1">
                  <c:v>53.748701046416699</c:v>
                </c:pt>
                <c:pt idx="2">
                  <c:v>49.3848575775217</c:v>
                </c:pt>
                <c:pt idx="3">
                  <c:v>46.405172521561703</c:v>
                </c:pt>
                <c:pt idx="4">
                  <c:v>44.207902449029397</c:v>
                </c:pt>
                <c:pt idx="5">
                  <c:v>41.799720119890701</c:v>
                </c:pt>
                <c:pt idx="6">
                  <c:v>40.723531511088801</c:v>
                </c:pt>
                <c:pt idx="7">
                  <c:v>40.8404828989867</c:v>
                </c:pt>
                <c:pt idx="8">
                  <c:v>41.166933621705503</c:v>
                </c:pt>
                <c:pt idx="9">
                  <c:v>42.930827963954201</c:v>
                </c:pt>
                <c:pt idx="10">
                  <c:v>44.380244247578503</c:v>
                </c:pt>
                <c:pt idx="11">
                  <c:v>45.289577979302202</c:v>
                </c:pt>
              </c:numCache>
            </c:numRef>
          </c:val>
          <c:smooth val="0"/>
          <c:extLst>
            <c:ext xmlns:c16="http://schemas.microsoft.com/office/drawing/2014/chart" uri="{C3380CC4-5D6E-409C-BE32-E72D297353CC}">
              <c16:uniqueId val="{00000002-463B-4DAA-91EF-6A83E098AFAD}"/>
            </c:ext>
          </c:extLst>
        </c:ser>
        <c:ser>
          <c:idx val="3"/>
          <c:order val="3"/>
          <c:tx>
            <c:v>ab Hof standardisiert 2023</c:v>
          </c:tx>
          <c:spPr>
            <a:ln w="19050" cap="rnd">
              <a:solidFill>
                <a:srgbClr val="92D050"/>
              </a:solidFill>
              <a:prstDash val="sysDash"/>
              <a:round/>
            </a:ln>
            <a:effectLst/>
          </c:spPr>
          <c:marker>
            <c:symbol val="none"/>
          </c:marker>
          <c:val>
            <c:numRef>
              <c:f>'0301435 (3)'!$F$36:$Q$36</c:f>
              <c:numCache>
                <c:formatCode>0.00\ \ </c:formatCode>
                <c:ptCount val="12"/>
                <c:pt idx="0">
                  <c:v>57.000809908020202</c:v>
                </c:pt>
                <c:pt idx="1">
                  <c:v>52.4355986179878</c:v>
                </c:pt>
                <c:pt idx="2">
                  <c:v>48.204874989424802</c:v>
                </c:pt>
                <c:pt idx="3">
                  <c:v>45.418418911390503</c:v>
                </c:pt>
                <c:pt idx="4">
                  <c:v>43.734780560046801</c:v>
                </c:pt>
                <c:pt idx="5">
                  <c:v>41.825219717953999</c:v>
                </c:pt>
                <c:pt idx="6">
                  <c:v>40.875327821876098</c:v>
                </c:pt>
                <c:pt idx="7">
                  <c:v>40.721864534394498</c:v>
                </c:pt>
                <c:pt idx="8">
                  <c:v>40.766372596334399</c:v>
                </c:pt>
                <c:pt idx="9">
                  <c:v>41.713439587353903</c:v>
                </c:pt>
                <c:pt idx="10">
                  <c:v>42.525467295513998</c:v>
                </c:pt>
                <c:pt idx="11">
                  <c:v>43.413989809045901</c:v>
                </c:pt>
              </c:numCache>
            </c:numRef>
          </c:val>
          <c:smooth val="0"/>
          <c:extLst>
            <c:ext xmlns:c16="http://schemas.microsoft.com/office/drawing/2014/chart" uri="{C3380CC4-5D6E-409C-BE32-E72D297353CC}">
              <c16:uniqueId val="{00000003-463B-4DAA-91EF-6A83E098AFA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(3)'!$F$52:$Q$52</c:f>
              <c:numCache>
                <c:formatCode>0.00\ \ </c:formatCode>
                <c:ptCount val="12"/>
                <c:pt idx="0">
                  <c:v>44.424626904100002</c:v>
                </c:pt>
                <c:pt idx="1">
                  <c:v>44.249579012600002</c:v>
                </c:pt>
                <c:pt idx="2">
                  <c:v>44.688772740499999</c:v>
                </c:pt>
                <c:pt idx="3">
                  <c:v>44.805278105699998</c:v>
                </c:pt>
                <c:pt idx="4">
                  <c:v>44.741659340299996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21-4B3E-A839-BB9AC56E3EB2}"/>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(3)'!$F$55:$Q$55</c:f>
              <c:numCache>
                <c:formatCode>0.00\ \ </c:formatCode>
                <c:ptCount val="12"/>
                <c:pt idx="0">
                  <c:v>43.4744501841</c:v>
                </c:pt>
                <c:pt idx="1">
                  <c:v>43.738203394700001</c:v>
                </c:pt>
                <c:pt idx="2">
                  <c:v>44.303412809800001</c:v>
                </c:pt>
                <c:pt idx="3">
                  <c:v>44.665194889699997</c:v>
                </c:pt>
                <c:pt idx="4">
                  <c:v>45.032159821599997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21-4B3E-A839-BB9AC56E3EB2}"/>
            </c:ext>
          </c:extLst>
        </c:ser>
        <c:ser>
          <c:idx val="0"/>
          <c:order val="2"/>
          <c:tx>
            <c:v>ab Hof tatsächlich 2023</c:v>
          </c:tx>
          <c:spPr>
            <a:ln w="19050" cap="rnd">
              <a:solidFill>
                <a:srgbClr val="FF0000"/>
              </a:solidFill>
              <a:prstDash val="sysDash"/>
              <a:round/>
            </a:ln>
            <a:effectLst/>
          </c:spPr>
          <c:marker>
            <c:symbol val="none"/>
          </c:marker>
          <c:val>
            <c:numRef>
              <c:f>'0301435 (3)'!$F$51:$Q$51</c:f>
              <c:numCache>
                <c:formatCode>0.00\ \ </c:formatCode>
                <c:ptCount val="12"/>
                <c:pt idx="0">
                  <c:v>56.865887822211</c:v>
                </c:pt>
                <c:pt idx="1">
                  <c:v>53.051118048190098</c:v>
                </c:pt>
                <c:pt idx="2">
                  <c:v>47.913497017303499</c:v>
                </c:pt>
                <c:pt idx="3">
                  <c:v>44.242981423773699</c:v>
                </c:pt>
                <c:pt idx="4">
                  <c:v>41.444583463893601</c:v>
                </c:pt>
                <c:pt idx="5">
                  <c:v>39.479937836743602</c:v>
                </c:pt>
                <c:pt idx="6">
                  <c:v>38.492402643773502</c:v>
                </c:pt>
                <c:pt idx="7">
                  <c:v>38.392852709151299</c:v>
                </c:pt>
                <c:pt idx="8">
                  <c:v>38.922442635830201</c:v>
                </c:pt>
                <c:pt idx="9">
                  <c:v>40.154461537491102</c:v>
                </c:pt>
                <c:pt idx="10">
                  <c:v>42.050177663213098</c:v>
                </c:pt>
                <c:pt idx="11">
                  <c:v>43.414707480130403</c:v>
                </c:pt>
              </c:numCache>
            </c:numRef>
          </c:val>
          <c:smooth val="0"/>
          <c:extLst>
            <c:ext xmlns:c16="http://schemas.microsoft.com/office/drawing/2014/chart" uri="{C3380CC4-5D6E-409C-BE32-E72D297353CC}">
              <c16:uniqueId val="{00000002-B821-4B3E-A839-BB9AC56E3EB2}"/>
            </c:ext>
          </c:extLst>
        </c:ser>
        <c:ser>
          <c:idx val="3"/>
          <c:order val="3"/>
          <c:tx>
            <c:v>ab Hof standardisiert 2023</c:v>
          </c:tx>
          <c:spPr>
            <a:ln w="19050" cap="rnd">
              <a:solidFill>
                <a:srgbClr val="92D050"/>
              </a:solidFill>
              <a:prstDash val="sysDash"/>
              <a:round/>
            </a:ln>
            <a:effectLst/>
          </c:spPr>
          <c:marker>
            <c:symbol val="none"/>
          </c:marker>
          <c:val>
            <c:numRef>
              <c:f>'0301435 (3)'!$F$54:$Q$54</c:f>
              <c:numCache>
                <c:formatCode>0.00\ \ </c:formatCode>
                <c:ptCount val="12"/>
                <c:pt idx="0">
                  <c:v>56.557626528703302</c:v>
                </c:pt>
                <c:pt idx="1">
                  <c:v>52.536413847761402</c:v>
                </c:pt>
                <c:pt idx="2">
                  <c:v>47.499154116898403</c:v>
                </c:pt>
                <c:pt idx="3">
                  <c:v>43.964191311128097</c:v>
                </c:pt>
                <c:pt idx="4">
                  <c:v>41.592518416248502</c:v>
                </c:pt>
                <c:pt idx="5">
                  <c:v>40.118848006711303</c:v>
                </c:pt>
                <c:pt idx="6">
                  <c:v>39.269462565647402</c:v>
                </c:pt>
                <c:pt idx="7">
                  <c:v>38.957958263097403</c:v>
                </c:pt>
                <c:pt idx="8">
                  <c:v>39.146618591633299</c:v>
                </c:pt>
                <c:pt idx="9">
                  <c:v>39.6177345329872</c:v>
                </c:pt>
                <c:pt idx="10">
                  <c:v>40.946347017093402</c:v>
                </c:pt>
                <c:pt idx="11">
                  <c:v>42.233699340572002</c:v>
                </c:pt>
              </c:numCache>
            </c:numRef>
          </c:val>
          <c:smooth val="0"/>
          <c:extLst>
            <c:ext xmlns:c16="http://schemas.microsoft.com/office/drawing/2014/chart" uri="{C3380CC4-5D6E-409C-BE32-E72D297353CC}">
              <c16:uniqueId val="{00000003-B821-4B3E-A839-BB9AC56E3EB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'0301435 (4)'!$F$17:$Q$17</c:f>
              <c:numCache>
                <c:formatCode>0.00\ \ </c:formatCode>
                <c:ptCount val="12"/>
                <c:pt idx="0">
                  <c:v>45.3688643375</c:v>
                </c:pt>
                <c:pt idx="1">
                  <c:v>45.166712913200001</c:v>
                </c:pt>
                <c:pt idx="2">
                  <c:v>45.499019986900002</c:v>
                </c:pt>
                <c:pt idx="3">
                  <c:v>45.394251843200003</c:v>
                </c:pt>
                <c:pt idx="4">
                  <c:v>45.212107487700003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C4-464E-8EDE-BEA7B4D2E20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'0301435 (4)'!$F$20:$Q$20</c:f>
              <c:numCache>
                <c:formatCode>0.00\ \ </c:formatCode>
                <c:ptCount val="12"/>
                <c:pt idx="0">
                  <c:v>43.919977361100003</c:v>
                </c:pt>
                <c:pt idx="1">
                  <c:v>44.216250060599997</c:v>
                </c:pt>
                <c:pt idx="2">
                  <c:v>44.669783918299999</c:v>
                </c:pt>
                <c:pt idx="3">
                  <c:v>44.789442010000002</c:v>
                </c:pt>
                <c:pt idx="4">
                  <c:v>45.068058625399999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AC4-464E-8EDE-BEA7B4D2E209}"/>
            </c:ext>
          </c:extLst>
        </c:ser>
        <c:ser>
          <c:idx val="0"/>
          <c:order val="2"/>
          <c:tx>
            <c:v>ab Hof tatsächlich 2023</c:v>
          </c:tx>
          <c:spPr>
            <a:ln w="19050" cap="rnd">
              <a:solidFill>
                <a:srgbClr val="FF0000"/>
              </a:solidFill>
              <a:prstDash val="sysDash"/>
              <a:round/>
            </a:ln>
            <a:effectLst/>
          </c:spPr>
          <c:marker>
            <c:symbol val="none"/>
          </c:marker>
          <c:val>
            <c:numRef>
              <c:f>'0301435 (4)'!$F$16:$Q$16</c:f>
              <c:numCache>
                <c:formatCode>0.00\ \ </c:formatCode>
                <c:ptCount val="12"/>
                <c:pt idx="0">
                  <c:v>58.015519325261501</c:v>
                </c:pt>
                <c:pt idx="1">
                  <c:v>53.613273049106198</c:v>
                </c:pt>
                <c:pt idx="2">
                  <c:v>49.098697707931997</c:v>
                </c:pt>
                <c:pt idx="3">
                  <c:v>45.9875697453081</c:v>
                </c:pt>
                <c:pt idx="4">
                  <c:v>43.677901590993898</c:v>
                </c:pt>
                <c:pt idx="5">
                  <c:v>41.354178072831203</c:v>
                </c:pt>
                <c:pt idx="6">
                  <c:v>40.2923871853788</c:v>
                </c:pt>
                <c:pt idx="7">
                  <c:v>40.368578398270202</c:v>
                </c:pt>
                <c:pt idx="8">
                  <c:v>40.7315226850139</c:v>
                </c:pt>
                <c:pt idx="9">
                  <c:v>42.392663719887899</c:v>
                </c:pt>
                <c:pt idx="10">
                  <c:v>43.930282005295503</c:v>
                </c:pt>
                <c:pt idx="11">
                  <c:v>44.929872851578303</c:v>
                </c:pt>
              </c:numCache>
            </c:numRef>
          </c:val>
          <c:smooth val="0"/>
          <c:extLst>
            <c:ext xmlns:c16="http://schemas.microsoft.com/office/drawing/2014/chart" uri="{C3380CC4-5D6E-409C-BE32-E72D297353CC}">
              <c16:uniqueId val="{00000002-CAC4-464E-8EDE-BEA7B4D2E209}"/>
            </c:ext>
          </c:extLst>
        </c:ser>
        <c:ser>
          <c:idx val="3"/>
          <c:order val="3"/>
          <c:tx>
            <c:v>ab Hof standardisiert 2023</c:v>
          </c:tx>
          <c:spPr>
            <a:ln w="19050" cap="rnd">
              <a:solidFill>
                <a:srgbClr val="92D050"/>
              </a:solidFill>
              <a:prstDash val="sysDash"/>
              <a:round/>
            </a:ln>
            <a:effectLst/>
          </c:spPr>
          <c:marker>
            <c:symbol val="none"/>
          </c:marker>
          <c:val>
            <c:numRef>
              <c:f>'0301435 (4)'!$F$19:$Q$19</c:f>
              <c:numCache>
                <c:formatCode>0.00\ \ </c:formatCode>
                <c:ptCount val="12"/>
                <c:pt idx="0">
                  <c:v>56.932942682493596</c:v>
                </c:pt>
                <c:pt idx="1">
                  <c:v>52.4678651347879</c:v>
                </c:pt>
                <c:pt idx="2">
                  <c:v>48.078362805379598</c:v>
                </c:pt>
                <c:pt idx="3">
                  <c:v>45.147124308399903</c:v>
                </c:pt>
                <c:pt idx="4">
                  <c:v>43.332059462122302</c:v>
                </c:pt>
                <c:pt idx="5">
                  <c:v>41.505489385146397</c:v>
                </c:pt>
                <c:pt idx="6">
                  <c:v>40.573276877199902</c:v>
                </c:pt>
                <c:pt idx="7">
                  <c:v>40.3901058489569</c:v>
                </c:pt>
                <c:pt idx="8">
                  <c:v>40.459908204708697</c:v>
                </c:pt>
                <c:pt idx="9">
                  <c:v>41.316095157158799</c:v>
                </c:pt>
                <c:pt idx="10">
                  <c:v>42.230503268457198</c:v>
                </c:pt>
                <c:pt idx="11">
                  <c:v>43.197167148571097</c:v>
                </c:pt>
              </c:numCache>
            </c:numRef>
          </c:val>
          <c:smooth val="0"/>
          <c:extLst>
            <c:ext xmlns:c16="http://schemas.microsoft.com/office/drawing/2014/chart" uri="{C3380CC4-5D6E-409C-BE32-E72D297353CC}">
              <c16:uniqueId val="{00000003-CAC4-464E-8EDE-BEA7B4D2E20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Baden-Württemberg</a:t>
            </a:r>
          </a:p>
        </c:rich>
      </c:tx>
      <c:layout>
        <c:manualLayout>
          <c:xMode val="edge"/>
          <c:yMode val="edge"/>
          <c:x val="0.36184679186260554"/>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(1)'!$F$17:$Q$17</c:f>
              <c:numCache>
                <c:formatCode>0.00\ \ </c:formatCode>
                <c:ptCount val="12"/>
                <c:pt idx="0">
                  <c:v>58.163414958499999</c:v>
                </c:pt>
                <c:pt idx="1">
                  <c:v>57.415156498499996</c:v>
                </c:pt>
                <c:pt idx="2">
                  <c:v>57.298867755300002</c:v>
                </c:pt>
                <c:pt idx="3">
                  <c:v>55.387384067799999</c:v>
                </c:pt>
                <c:pt idx="4">
                  <c:v>55.464838487199998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DB0-41D0-84B5-955A65B5108D}"/>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(1)'!$F$20:$Q$20</c:f>
              <c:numCache>
                <c:formatCode>0.00\ \ </c:formatCode>
                <c:ptCount val="12"/>
                <c:pt idx="0">
                  <c:v>57.358676566699998</c:v>
                </c:pt>
                <c:pt idx="1">
                  <c:v>57.361916172599997</c:v>
                </c:pt>
                <c:pt idx="2">
                  <c:v>57.398611323899999</c:v>
                </c:pt>
                <c:pt idx="3">
                  <c:v>55.560040576799999</c:v>
                </c:pt>
                <c:pt idx="4">
                  <c:v>55.852449762600003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DB0-41D0-84B5-955A65B5108D}"/>
            </c:ext>
          </c:extLst>
        </c:ser>
        <c:ser>
          <c:idx val="0"/>
          <c:order val="2"/>
          <c:tx>
            <c:v>ab Hof tatsächlich 2023</c:v>
          </c:tx>
          <c:spPr>
            <a:ln w="19050" cap="rnd">
              <a:solidFill>
                <a:srgbClr val="FF0000"/>
              </a:solidFill>
              <a:prstDash val="sysDash"/>
              <a:round/>
            </a:ln>
            <a:effectLst/>
          </c:spPr>
          <c:marker>
            <c:symbol val="none"/>
          </c:marker>
          <c:val>
            <c:numRef>
              <c:f>'0301440 (1)'!$F$16:$Q$16</c:f>
              <c:numCache>
                <c:formatCode>0.00\ \ </c:formatCode>
                <c:ptCount val="12"/>
                <c:pt idx="0">
                  <c:v>64.297430315132104</c:v>
                </c:pt>
                <c:pt idx="1">
                  <c:v>63.037162740600799</c:v>
                </c:pt>
                <c:pt idx="2">
                  <c:v>60.5920050915351</c:v>
                </c:pt>
                <c:pt idx="3">
                  <c:v>57.813938690712099</c:v>
                </c:pt>
                <c:pt idx="4">
                  <c:v>56.590579738563797</c:v>
                </c:pt>
                <c:pt idx="5">
                  <c:v>55.897846410233903</c:v>
                </c:pt>
                <c:pt idx="6">
                  <c:v>54.3120045032353</c:v>
                </c:pt>
                <c:pt idx="7">
                  <c:v>53.799572444643402</c:v>
                </c:pt>
                <c:pt idx="8">
                  <c:v>54.448477251898296</c:v>
                </c:pt>
                <c:pt idx="9">
                  <c:v>57.669119240352003</c:v>
                </c:pt>
                <c:pt idx="10">
                  <c:v>58.522437054775999</c:v>
                </c:pt>
                <c:pt idx="11">
                  <c:v>58.427815898815197</c:v>
                </c:pt>
              </c:numCache>
            </c:numRef>
          </c:val>
          <c:smooth val="0"/>
          <c:extLst>
            <c:ext xmlns:c16="http://schemas.microsoft.com/office/drawing/2014/chart" uri="{C3380CC4-5D6E-409C-BE32-E72D297353CC}">
              <c16:uniqueId val="{00000002-EDB0-41D0-84B5-955A65B5108D}"/>
            </c:ext>
          </c:extLst>
        </c:ser>
        <c:ser>
          <c:idx val="3"/>
          <c:order val="3"/>
          <c:tx>
            <c:v>ab Hof standardisiert 2023</c:v>
          </c:tx>
          <c:spPr>
            <a:ln w="19050" cap="rnd">
              <a:solidFill>
                <a:srgbClr val="92D050"/>
              </a:solidFill>
              <a:prstDash val="sysDash"/>
              <a:round/>
            </a:ln>
            <a:effectLst/>
          </c:spPr>
          <c:marker>
            <c:symbol val="none"/>
          </c:marker>
          <c:val>
            <c:numRef>
              <c:f>'0301440 (1)'!$F$19:$Q$19</c:f>
              <c:numCache>
                <c:formatCode>0.00\ \ </c:formatCode>
                <c:ptCount val="12"/>
                <c:pt idx="0">
                  <c:v>63.829221871171498</c:v>
                </c:pt>
                <c:pt idx="1">
                  <c:v>62.558012117208001</c:v>
                </c:pt>
                <c:pt idx="2">
                  <c:v>60.4419797095779</c:v>
                </c:pt>
                <c:pt idx="3">
                  <c:v>57.795471737742403</c:v>
                </c:pt>
                <c:pt idx="4">
                  <c:v>57.050030078637803</c:v>
                </c:pt>
                <c:pt idx="5">
                  <c:v>56.818979897539698</c:v>
                </c:pt>
                <c:pt idx="6">
                  <c:v>55.230656759402102</c:v>
                </c:pt>
                <c:pt idx="7">
                  <c:v>54.493774969303701</c:v>
                </c:pt>
                <c:pt idx="8">
                  <c:v>54.7449735592363</c:v>
                </c:pt>
                <c:pt idx="9">
                  <c:v>57.182976444194402</c:v>
                </c:pt>
                <c:pt idx="10">
                  <c:v>57.2884911224441</c:v>
                </c:pt>
                <c:pt idx="11">
                  <c:v>57.256296166775201</c:v>
                </c:pt>
              </c:numCache>
            </c:numRef>
          </c:val>
          <c:smooth val="0"/>
          <c:extLst>
            <c:ext xmlns:c16="http://schemas.microsoft.com/office/drawing/2014/chart" uri="{C3380CC4-5D6E-409C-BE32-E72D297353CC}">
              <c16:uniqueId val="{00000003-EDB0-41D0-84B5-955A65B5108D}"/>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Bayern</a:t>
            </a:r>
          </a:p>
        </c:rich>
      </c:tx>
      <c:layout>
        <c:manualLayout>
          <c:xMode val="edge"/>
          <c:yMode val="edge"/>
          <c:x val="0.44737135667842615"/>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83259027584"/>
          <c:y val="8.8741920456875706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(1)'!$F$35:$Q$35</c:f>
              <c:numCache>
                <c:formatCode>0.00\ \ </c:formatCode>
                <c:ptCount val="12"/>
                <c:pt idx="0">
                  <c:v>56.690003872200002</c:v>
                </c:pt>
                <c:pt idx="1">
                  <c:v>56.1861518925</c:v>
                </c:pt>
                <c:pt idx="2">
                  <c:v>56.239710365100002</c:v>
                </c:pt>
                <c:pt idx="3">
                  <c:v>56.0282710452</c:v>
                </c:pt>
                <c:pt idx="4">
                  <c:v>55.987322081199999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1C9-4537-AB76-D46361CD78D5}"/>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(1)'!$F$38:$Q$38</c:f>
              <c:numCache>
                <c:formatCode>0.00\ \ </c:formatCode>
                <c:ptCount val="12"/>
                <c:pt idx="0">
                  <c:v>55.715347340500003</c:v>
                </c:pt>
                <c:pt idx="1">
                  <c:v>55.942757589099998</c:v>
                </c:pt>
                <c:pt idx="2">
                  <c:v>56.130536861899998</c:v>
                </c:pt>
                <c:pt idx="3">
                  <c:v>56.026564202400003</c:v>
                </c:pt>
                <c:pt idx="4">
                  <c:v>56.265737116399997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1C9-4537-AB76-D46361CD78D5}"/>
            </c:ext>
          </c:extLst>
        </c:ser>
        <c:ser>
          <c:idx val="0"/>
          <c:order val="2"/>
          <c:tx>
            <c:v>ab Hof tatsächlich 2023</c:v>
          </c:tx>
          <c:spPr>
            <a:ln w="19050" cap="rnd">
              <a:solidFill>
                <a:srgbClr val="FF0000"/>
              </a:solidFill>
              <a:prstDash val="sysDash"/>
              <a:round/>
            </a:ln>
            <a:effectLst/>
          </c:spPr>
          <c:marker>
            <c:symbol val="none"/>
          </c:marker>
          <c:val>
            <c:numRef>
              <c:f>'0301440 (1)'!$F$34:$Q$34</c:f>
              <c:numCache>
                <c:formatCode>0.00\ \ </c:formatCode>
                <c:ptCount val="12"/>
                <c:pt idx="0">
                  <c:v>63.504370252147503</c:v>
                </c:pt>
                <c:pt idx="1">
                  <c:v>62.2976923038077</c:v>
                </c:pt>
                <c:pt idx="2">
                  <c:v>60.983976117364797</c:v>
                </c:pt>
                <c:pt idx="3">
                  <c:v>59.712584960542401</c:v>
                </c:pt>
                <c:pt idx="4">
                  <c:v>58.054527649871297</c:v>
                </c:pt>
                <c:pt idx="5">
                  <c:v>56.679484250487803</c:v>
                </c:pt>
                <c:pt idx="6">
                  <c:v>54.684615639277197</c:v>
                </c:pt>
                <c:pt idx="7">
                  <c:v>54.223109781492198</c:v>
                </c:pt>
                <c:pt idx="8">
                  <c:v>54.620078785176801</c:v>
                </c:pt>
                <c:pt idx="9">
                  <c:v>56.106817969498898</c:v>
                </c:pt>
                <c:pt idx="10">
                  <c:v>56.918721090257797</c:v>
                </c:pt>
                <c:pt idx="11">
                  <c:v>56.965365272776602</c:v>
                </c:pt>
              </c:numCache>
            </c:numRef>
          </c:val>
          <c:smooth val="0"/>
          <c:extLst>
            <c:ext xmlns:c16="http://schemas.microsoft.com/office/drawing/2014/chart" uri="{C3380CC4-5D6E-409C-BE32-E72D297353CC}">
              <c16:uniqueId val="{00000002-51C9-4537-AB76-D46361CD78D5}"/>
            </c:ext>
          </c:extLst>
        </c:ser>
        <c:ser>
          <c:idx val="3"/>
          <c:order val="3"/>
          <c:tx>
            <c:v>ab Hof standardisiert 2023</c:v>
          </c:tx>
          <c:spPr>
            <a:ln w="19050" cap="rnd">
              <a:solidFill>
                <a:srgbClr val="92D050"/>
              </a:solidFill>
              <a:prstDash val="sysDash"/>
              <a:round/>
            </a:ln>
            <a:effectLst/>
          </c:spPr>
          <c:marker>
            <c:symbol val="none"/>
          </c:marker>
          <c:val>
            <c:numRef>
              <c:f>'0301440 (1)'!$F$37:$Q$37</c:f>
              <c:numCache>
                <c:formatCode>0.00\ \ </c:formatCode>
                <c:ptCount val="12"/>
                <c:pt idx="0">
                  <c:v>62.794463336999499</c:v>
                </c:pt>
                <c:pt idx="1">
                  <c:v>61.627631527580199</c:v>
                </c:pt>
                <c:pt idx="2">
                  <c:v>60.671537191388801</c:v>
                </c:pt>
                <c:pt idx="3">
                  <c:v>59.461211259698501</c:v>
                </c:pt>
                <c:pt idx="4">
                  <c:v>58.207941079498802</c:v>
                </c:pt>
                <c:pt idx="5">
                  <c:v>57.251157743240498</c:v>
                </c:pt>
                <c:pt idx="6">
                  <c:v>55.310519582178003</c:v>
                </c:pt>
                <c:pt idx="7">
                  <c:v>54.599938334827499</c:v>
                </c:pt>
                <c:pt idx="8">
                  <c:v>54.624039926812202</c:v>
                </c:pt>
                <c:pt idx="9">
                  <c:v>55.365893663293903</c:v>
                </c:pt>
                <c:pt idx="10">
                  <c:v>55.444268325236798</c:v>
                </c:pt>
                <c:pt idx="11">
                  <c:v>55.573177431144799</c:v>
                </c:pt>
              </c:numCache>
            </c:numRef>
          </c:val>
          <c:smooth val="0"/>
          <c:extLst>
            <c:ext xmlns:c16="http://schemas.microsoft.com/office/drawing/2014/chart" uri="{C3380CC4-5D6E-409C-BE32-E72D297353CC}">
              <c16:uniqueId val="{00000003-51C9-4537-AB76-D46361CD78D5}"/>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Hessen/Rheinland-Pfalz/Saarland</a:t>
            </a:r>
          </a:p>
        </c:rich>
      </c:tx>
      <c:layout>
        <c:manualLayout>
          <c:xMode val="edge"/>
          <c:yMode val="edge"/>
          <c:x val="0.2911960644060581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(1)'!$F$53:$Q$53</c:f>
              <c:numCache>
                <c:formatCode>0.00\ \ </c:formatCode>
                <c:ptCount val="12"/>
                <c:pt idx="0">
                  <c:v>56.3994183107</c:v>
                </c:pt>
                <c:pt idx="1">
                  <c:v>55.689566390300001</c:v>
                </c:pt>
                <c:pt idx="2">
                  <c:v>55.840175401800003</c:v>
                </c:pt>
                <c:pt idx="3">
                  <c:v>55.683992738800001</c:v>
                </c:pt>
                <c:pt idx="4">
                  <c:v>55.514927607399997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498-4E3D-B38C-29B5063FA3C7}"/>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(1)'!$F$56:$Q$56</c:f>
              <c:numCache>
                <c:formatCode>0.00\ \ </c:formatCode>
                <c:ptCount val="12"/>
                <c:pt idx="0">
                  <c:v>55.1373765425</c:v>
                </c:pt>
                <c:pt idx="1">
                  <c:v>55.171094013400001</c:v>
                </c:pt>
                <c:pt idx="2">
                  <c:v>55.5145652677</c:v>
                </c:pt>
                <c:pt idx="3">
                  <c:v>55.561293847199998</c:v>
                </c:pt>
                <c:pt idx="4">
                  <c:v>55.905959089600003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498-4E3D-B38C-29B5063FA3C7}"/>
            </c:ext>
          </c:extLst>
        </c:ser>
        <c:ser>
          <c:idx val="0"/>
          <c:order val="2"/>
          <c:tx>
            <c:v>ab Hof tatsächlich 2023</c:v>
          </c:tx>
          <c:spPr>
            <a:ln w="19050" cap="rnd">
              <a:solidFill>
                <a:srgbClr val="FF0000"/>
              </a:solidFill>
              <a:prstDash val="sysDash"/>
              <a:round/>
            </a:ln>
            <a:effectLst/>
          </c:spPr>
          <c:marker>
            <c:symbol val="none"/>
          </c:marker>
          <c:val>
            <c:numRef>
              <c:f>'0301440 (1)'!$F$52:$Q$52</c:f>
              <c:numCache>
                <c:formatCode>0.00\ \ </c:formatCode>
                <c:ptCount val="12"/>
                <c:pt idx="0">
                  <c:v>61.6392086135887</c:v>
                </c:pt>
                <c:pt idx="1">
                  <c:v>60.619811113071997</c:v>
                </c:pt>
                <c:pt idx="2">
                  <c:v>59.329826193899699</c:v>
                </c:pt>
                <c:pt idx="3">
                  <c:v>57.975216435082203</c:v>
                </c:pt>
                <c:pt idx="4">
                  <c:v>56.388935321406102</c:v>
                </c:pt>
                <c:pt idx="5">
                  <c:v>54.668303262745198</c:v>
                </c:pt>
                <c:pt idx="6">
                  <c:v>53.572790391812198</c:v>
                </c:pt>
                <c:pt idx="7">
                  <c:v>53.936953703338503</c:v>
                </c:pt>
                <c:pt idx="8">
                  <c:v>54.301294495626898</c:v>
                </c:pt>
                <c:pt idx="9">
                  <c:v>55.174176650422901</c:v>
                </c:pt>
                <c:pt idx="10">
                  <c:v>55.967897878558702</c:v>
                </c:pt>
                <c:pt idx="11">
                  <c:v>56.162674785084299</c:v>
                </c:pt>
              </c:numCache>
            </c:numRef>
          </c:val>
          <c:smooth val="0"/>
          <c:extLst>
            <c:ext xmlns:c16="http://schemas.microsoft.com/office/drawing/2014/chart" uri="{C3380CC4-5D6E-409C-BE32-E72D297353CC}">
              <c16:uniqueId val="{00000002-0498-4E3D-B38C-29B5063FA3C7}"/>
            </c:ext>
          </c:extLst>
        </c:ser>
        <c:ser>
          <c:idx val="3"/>
          <c:order val="3"/>
          <c:tx>
            <c:v>ab Hof standardisiert 2023</c:v>
          </c:tx>
          <c:spPr>
            <a:ln w="19050" cap="rnd">
              <a:solidFill>
                <a:srgbClr val="92D050"/>
              </a:solidFill>
              <a:prstDash val="sysDash"/>
              <a:round/>
            </a:ln>
            <a:effectLst/>
          </c:spPr>
          <c:marker>
            <c:symbol val="none"/>
          </c:marker>
          <c:val>
            <c:numRef>
              <c:f>'0301440 (1)'!$F$55:$Q$55</c:f>
              <c:numCache>
                <c:formatCode>0.00\ \ </c:formatCode>
                <c:ptCount val="12"/>
                <c:pt idx="0">
                  <c:v>61.1959704206892</c:v>
                </c:pt>
                <c:pt idx="1">
                  <c:v>60.165073683471597</c:v>
                </c:pt>
                <c:pt idx="2">
                  <c:v>59.062233182181998</c:v>
                </c:pt>
                <c:pt idx="3">
                  <c:v>57.838640481069298</c:v>
                </c:pt>
                <c:pt idx="4">
                  <c:v>56.774629463519901</c:v>
                </c:pt>
                <c:pt idx="5">
                  <c:v>55.575093775768302</c:v>
                </c:pt>
                <c:pt idx="6">
                  <c:v>54.546699189597902</c:v>
                </c:pt>
                <c:pt idx="7">
                  <c:v>54.39474829273</c:v>
                </c:pt>
                <c:pt idx="8">
                  <c:v>54.393191769323998</c:v>
                </c:pt>
                <c:pt idx="9">
                  <c:v>54.4242274300275</c:v>
                </c:pt>
                <c:pt idx="10">
                  <c:v>54.4369708165109</c:v>
                </c:pt>
                <c:pt idx="11">
                  <c:v>54.554532184981703</c:v>
                </c:pt>
              </c:numCache>
            </c:numRef>
          </c:val>
          <c:smooth val="0"/>
          <c:extLst>
            <c:ext xmlns:c16="http://schemas.microsoft.com/office/drawing/2014/chart" uri="{C3380CC4-5D6E-409C-BE32-E72D297353CC}">
              <c16:uniqueId val="{00000003-0498-4E3D-B38C-29B5063FA3C7}"/>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Niedersachsen/Bremen</a:t>
            </a:r>
          </a:p>
        </c:rich>
      </c:tx>
      <c:layout>
        <c:manualLayout>
          <c:xMode val="edge"/>
          <c:yMode val="edge"/>
          <c:x val="0.3506914138431507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(1)'!$F$71:$Q$71</c:f>
              <c:numCache>
                <c:formatCode>0.00\ \ </c:formatCode>
                <c:ptCount val="12"/>
                <c:pt idx="0">
                  <c:v>59.316457587099997</c:v>
                </c:pt>
                <c:pt idx="1">
                  <c:v>58.3811590579</c:v>
                </c:pt>
                <c:pt idx="2">
                  <c:v>58.4237969685</c:v>
                </c:pt>
                <c:pt idx="3">
                  <c:v>57.740631883399999</c:v>
                </c:pt>
                <c:pt idx="4">
                  <c:v>57.0678366689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7FF-4E6E-BE40-213447591CA9}"/>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(1)'!$F$74:$Q$74</c:f>
              <c:numCache>
                <c:formatCode>0.00\ \ </c:formatCode>
                <c:ptCount val="12"/>
                <c:pt idx="0">
                  <c:v>57.599085840199997</c:v>
                </c:pt>
                <c:pt idx="1">
                  <c:v>57.480340699400003</c:v>
                </c:pt>
                <c:pt idx="2">
                  <c:v>57.717806620399998</c:v>
                </c:pt>
                <c:pt idx="3">
                  <c:v>57.566040928600003</c:v>
                </c:pt>
                <c:pt idx="4">
                  <c:v>57.845312113299997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7FF-4E6E-BE40-213447591CA9}"/>
            </c:ext>
          </c:extLst>
        </c:ser>
        <c:ser>
          <c:idx val="0"/>
          <c:order val="2"/>
          <c:tx>
            <c:v>ab Hof tatsächlich 2023</c:v>
          </c:tx>
          <c:spPr>
            <a:ln w="19050" cap="rnd">
              <a:solidFill>
                <a:srgbClr val="FF0000"/>
              </a:solidFill>
              <a:prstDash val="sysDash"/>
              <a:round/>
            </a:ln>
            <a:effectLst/>
          </c:spPr>
          <c:marker>
            <c:symbol val="none"/>
          </c:marker>
          <c:val>
            <c:numRef>
              <c:f>'0301440 (1)'!$F$70:$Q$70</c:f>
              <c:numCache>
                <c:formatCode>0.00\ \ </c:formatCode>
                <c:ptCount val="12"/>
                <c:pt idx="0">
                  <c:v>65.192416027284494</c:v>
                </c:pt>
                <c:pt idx="1">
                  <c:v>63.992397388418702</c:v>
                </c:pt>
                <c:pt idx="2">
                  <c:v>63.415193587533999</c:v>
                </c:pt>
                <c:pt idx="3">
                  <c:v>61.596703493845403</c:v>
                </c:pt>
                <c:pt idx="4">
                  <c:v>58.968470087246502</c:v>
                </c:pt>
                <c:pt idx="5">
                  <c:v>57.368496305023001</c:v>
                </c:pt>
                <c:pt idx="6">
                  <c:v>56.461586318974298</c:v>
                </c:pt>
                <c:pt idx="7">
                  <c:v>56.2296465711444</c:v>
                </c:pt>
                <c:pt idx="8">
                  <c:v>57.099494339099401</c:v>
                </c:pt>
                <c:pt idx="9">
                  <c:v>58.682459005724198</c:v>
                </c:pt>
                <c:pt idx="10">
                  <c:v>59.890687520694101</c:v>
                </c:pt>
                <c:pt idx="11">
                  <c:v>60.029857168437601</c:v>
                </c:pt>
              </c:numCache>
            </c:numRef>
          </c:val>
          <c:smooth val="0"/>
          <c:extLst>
            <c:ext xmlns:c16="http://schemas.microsoft.com/office/drawing/2014/chart" uri="{C3380CC4-5D6E-409C-BE32-E72D297353CC}">
              <c16:uniqueId val="{00000002-07FF-4E6E-BE40-213447591CA9}"/>
            </c:ext>
          </c:extLst>
        </c:ser>
        <c:ser>
          <c:idx val="3"/>
          <c:order val="3"/>
          <c:tx>
            <c:v>ab Hof standardisiert 2023</c:v>
          </c:tx>
          <c:spPr>
            <a:ln w="19050" cap="rnd">
              <a:solidFill>
                <a:srgbClr val="92D050"/>
              </a:solidFill>
              <a:prstDash val="sysDash"/>
              <a:round/>
            </a:ln>
            <a:effectLst/>
          </c:spPr>
          <c:marker>
            <c:symbol val="none"/>
          </c:marker>
          <c:val>
            <c:numRef>
              <c:f>'0301440 (1)'!$F$73:$Q$73</c:f>
              <c:numCache>
                <c:formatCode>0.00\ \ </c:formatCode>
                <c:ptCount val="12"/>
                <c:pt idx="0">
                  <c:v>64.246201317338205</c:v>
                </c:pt>
                <c:pt idx="1">
                  <c:v>63.174484472689599</c:v>
                </c:pt>
                <c:pt idx="2">
                  <c:v>62.686153078266003</c:v>
                </c:pt>
                <c:pt idx="3">
                  <c:v>61.070513434931399</c:v>
                </c:pt>
                <c:pt idx="4">
                  <c:v>59.272242595763601</c:v>
                </c:pt>
                <c:pt idx="5">
                  <c:v>58.336295588404298</c:v>
                </c:pt>
                <c:pt idx="6">
                  <c:v>57.616785829692397</c:v>
                </c:pt>
                <c:pt idx="7">
                  <c:v>56.958800423185899</c:v>
                </c:pt>
                <c:pt idx="8">
                  <c:v>57.296429866981903</c:v>
                </c:pt>
                <c:pt idx="9">
                  <c:v>57.514353123651397</c:v>
                </c:pt>
                <c:pt idx="10">
                  <c:v>57.735839945310197</c:v>
                </c:pt>
                <c:pt idx="11">
                  <c:v>57.806842167012903</c:v>
                </c:pt>
              </c:numCache>
            </c:numRef>
          </c:val>
          <c:smooth val="0"/>
          <c:extLst>
            <c:ext xmlns:c16="http://schemas.microsoft.com/office/drawing/2014/chart" uri="{C3380CC4-5D6E-409C-BE32-E72D297353CC}">
              <c16:uniqueId val="{00000003-07FF-4E6E-BE40-213447591CA9}"/>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Nordrhein-Westfalen</a:t>
            </a:r>
          </a:p>
        </c:rich>
      </c:tx>
      <c:layout>
        <c:manualLayout>
          <c:xMode val="edge"/>
          <c:yMode val="edge"/>
          <c:x val="0.3655652512024238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(2)'!$F$17:$Q$17</c:f>
              <c:numCache>
                <c:formatCode>0.00\ \ </c:formatCode>
                <c:ptCount val="12"/>
                <c:pt idx="0">
                  <c:v>54.124162393900001</c:v>
                </c:pt>
                <c:pt idx="1">
                  <c:v>53.428862989999999</c:v>
                </c:pt>
                <c:pt idx="2">
                  <c:v>53.490622078400001</c:v>
                </c:pt>
                <c:pt idx="3">
                  <c:v>53.241639208300001</c:v>
                </c:pt>
                <c:pt idx="4">
                  <c:v>53.004542893900002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C39-4332-9918-33E69EFBB98C}"/>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(2)'!$F$20:$Q$20</c:f>
              <c:numCache>
                <c:formatCode>0.00\ \ </c:formatCode>
                <c:ptCount val="12"/>
                <c:pt idx="0">
                  <c:v>52.872494392699998</c:v>
                </c:pt>
                <c:pt idx="1">
                  <c:v>52.925469294599999</c:v>
                </c:pt>
                <c:pt idx="2">
                  <c:v>53.180239558499999</c:v>
                </c:pt>
                <c:pt idx="3">
                  <c:v>53.078449433199999</c:v>
                </c:pt>
                <c:pt idx="4">
                  <c:v>53.4349735817</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C39-4332-9918-33E69EFBB98C}"/>
            </c:ext>
          </c:extLst>
        </c:ser>
        <c:ser>
          <c:idx val="0"/>
          <c:order val="2"/>
          <c:tx>
            <c:v>ab Hof tatsächlich 2023</c:v>
          </c:tx>
          <c:spPr>
            <a:ln w="19050" cap="rnd">
              <a:solidFill>
                <a:srgbClr val="FF0000"/>
              </a:solidFill>
              <a:prstDash val="sysDash"/>
              <a:round/>
            </a:ln>
            <a:effectLst/>
          </c:spPr>
          <c:marker>
            <c:symbol val="none"/>
          </c:marker>
          <c:val>
            <c:numRef>
              <c:f>'0301440 (2)'!$F$16:$Q$16</c:f>
              <c:numCache>
                <c:formatCode>0.00\ \ </c:formatCode>
                <c:ptCount val="12"/>
                <c:pt idx="0">
                  <c:v>61.271389992746798</c:v>
                </c:pt>
                <c:pt idx="1">
                  <c:v>60.3989679576516</c:v>
                </c:pt>
                <c:pt idx="2">
                  <c:v>58.473311127706303</c:v>
                </c:pt>
                <c:pt idx="3">
                  <c:v>56.549547011960101</c:v>
                </c:pt>
                <c:pt idx="4">
                  <c:v>53.072824300986603</c:v>
                </c:pt>
                <c:pt idx="5">
                  <c:v>51.207223649181003</c:v>
                </c:pt>
                <c:pt idx="6">
                  <c:v>51.566125436335099</c:v>
                </c:pt>
                <c:pt idx="7">
                  <c:v>50.987293518241202</c:v>
                </c:pt>
                <c:pt idx="8">
                  <c:v>51.395101601776403</c:v>
                </c:pt>
                <c:pt idx="9">
                  <c:v>52.511518458957397</c:v>
                </c:pt>
                <c:pt idx="10">
                  <c:v>53.353566068026403</c:v>
                </c:pt>
                <c:pt idx="11">
                  <c:v>53.563810447753703</c:v>
                </c:pt>
              </c:numCache>
            </c:numRef>
          </c:val>
          <c:smooth val="0"/>
          <c:extLst>
            <c:ext xmlns:c16="http://schemas.microsoft.com/office/drawing/2014/chart" uri="{C3380CC4-5D6E-409C-BE32-E72D297353CC}">
              <c16:uniqueId val="{00000002-DC39-4332-9918-33E69EFBB98C}"/>
            </c:ext>
          </c:extLst>
        </c:ser>
        <c:ser>
          <c:idx val="3"/>
          <c:order val="3"/>
          <c:tx>
            <c:v>ab Hof standardisiert 2023</c:v>
          </c:tx>
          <c:spPr>
            <a:ln w="19050" cap="rnd">
              <a:solidFill>
                <a:srgbClr val="92D050"/>
              </a:solidFill>
              <a:prstDash val="sysDash"/>
              <a:round/>
            </a:ln>
            <a:effectLst/>
          </c:spPr>
          <c:marker>
            <c:symbol val="none"/>
          </c:marker>
          <c:val>
            <c:numRef>
              <c:f>'0301440 (2)'!$F$19:$Q$19</c:f>
              <c:numCache>
                <c:formatCode>0.00\ \ </c:formatCode>
                <c:ptCount val="12"/>
                <c:pt idx="0">
                  <c:v>60.593079386668897</c:v>
                </c:pt>
                <c:pt idx="1">
                  <c:v>59.528716445906298</c:v>
                </c:pt>
                <c:pt idx="2">
                  <c:v>57.7421051387728</c:v>
                </c:pt>
                <c:pt idx="3">
                  <c:v>56.044976392803598</c:v>
                </c:pt>
                <c:pt idx="4">
                  <c:v>53.356953509387502</c:v>
                </c:pt>
                <c:pt idx="5">
                  <c:v>52.124739270131698</c:v>
                </c:pt>
                <c:pt idx="6">
                  <c:v>52.4653674360436</c:v>
                </c:pt>
                <c:pt idx="7">
                  <c:v>51.3440155579259</c:v>
                </c:pt>
                <c:pt idx="8">
                  <c:v>51.471351244387201</c:v>
                </c:pt>
                <c:pt idx="9">
                  <c:v>51.916221575835998</c:v>
                </c:pt>
                <c:pt idx="10">
                  <c:v>52.011091096473997</c:v>
                </c:pt>
                <c:pt idx="11">
                  <c:v>52.266608469436498</c:v>
                </c:pt>
              </c:numCache>
            </c:numRef>
          </c:val>
          <c:smooth val="0"/>
          <c:extLst>
            <c:ext xmlns:c16="http://schemas.microsoft.com/office/drawing/2014/chart" uri="{C3380CC4-5D6E-409C-BE32-E72D297353CC}">
              <c16:uniqueId val="{00000003-DC39-4332-9918-33E69EFBB98C}"/>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16793689314"/>
          <c:w val="0.7856594957000228"/>
          <c:h val="0.73508058077798699"/>
        </c:manualLayout>
      </c:layout>
      <c:barChart>
        <c:barDir val="col"/>
        <c:grouping val="clustered"/>
        <c:varyColors val="0"/>
        <c:ser>
          <c:idx val="0"/>
          <c:order val="0"/>
          <c:tx>
            <c:strRef>
              <c:f>'0204040 (2)'!$B$100:$C$100</c:f>
              <c:strCache>
                <c:ptCount val="2"/>
                <c:pt idx="0">
                  <c:v>2023</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(2)'!$E$100:$P$100</c:f>
              <c:numCache>
                <c:formatCode>?\ ??0\ 000</c:formatCode>
                <c:ptCount val="12"/>
                <c:pt idx="0">
                  <c:v>86873.198999999993</c:v>
                </c:pt>
                <c:pt idx="1">
                  <c:v>76778.085000000006</c:v>
                </c:pt>
                <c:pt idx="2">
                  <c:v>87564.067999999999</c:v>
                </c:pt>
                <c:pt idx="3">
                  <c:v>86747.854999999996</c:v>
                </c:pt>
                <c:pt idx="4">
                  <c:v>93469.070999999996</c:v>
                </c:pt>
                <c:pt idx="5">
                  <c:v>86016.792000000001</c:v>
                </c:pt>
                <c:pt idx="6">
                  <c:v>82462.839000000007</c:v>
                </c:pt>
                <c:pt idx="7">
                  <c:v>75905.161999999997</c:v>
                </c:pt>
                <c:pt idx="8">
                  <c:v>71675.928</c:v>
                </c:pt>
                <c:pt idx="9">
                  <c:v>74661.604000000007</c:v>
                </c:pt>
                <c:pt idx="10">
                  <c:v>70996.024999999994</c:v>
                </c:pt>
                <c:pt idx="11">
                  <c:v>79661.542000000001</c:v>
                </c:pt>
              </c:numCache>
            </c:numRef>
          </c:val>
          <c:extLst>
            <c:ext xmlns:c16="http://schemas.microsoft.com/office/drawing/2014/chart" uri="{C3380CC4-5D6E-409C-BE32-E72D297353CC}">
              <c16:uniqueId val="{00000000-D640-454A-908C-62686191028F}"/>
            </c:ext>
          </c:extLst>
        </c:ser>
        <c:ser>
          <c:idx val="1"/>
          <c:order val="1"/>
          <c:tx>
            <c:strRef>
              <c:f>'0204040 (2)'!$B$101:$C$101</c:f>
              <c:strCache>
                <c:ptCount val="2"/>
                <c:pt idx="0">
                  <c:v>2024</c:v>
                </c:pt>
              </c:strCache>
            </c:strRef>
          </c:tx>
          <c:spPr>
            <a:solidFill>
              <a:srgbClr val="FF6600"/>
            </a:solidFill>
            <a:ln>
              <a:solidFill>
                <a:srgbClr val="FF6600"/>
              </a:solidFill>
            </a:ln>
            <a:effectLst/>
          </c:spPr>
          <c:invertIfNegative val="0"/>
          <c:cat>
            <c:strRef>
              <c:f>'0204040 (2)'!$E$12:$P$13</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 (2)'!$E$101:$P$101</c:f>
              <c:numCache>
                <c:formatCode>?\ ??0\ 000</c:formatCode>
                <c:ptCount val="12"/>
                <c:pt idx="0">
                  <c:v>71508.229000000007</c:v>
                </c:pt>
                <c:pt idx="1">
                  <c:v>69008.514999999999</c:v>
                </c:pt>
                <c:pt idx="2">
                  <c:v>78732.845000000001</c:v>
                </c:pt>
                <c:pt idx="3">
                  <c:v>77183.695999999996</c:v>
                </c:pt>
                <c:pt idx="4">
                  <c:v>79669.152000000002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640-454A-908C-62686191028F}"/>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Schleswig-Holstein/Hamburg</a:t>
            </a:r>
          </a:p>
        </c:rich>
      </c:tx>
      <c:layout>
        <c:manualLayout>
          <c:xMode val="edge"/>
          <c:yMode val="edge"/>
          <c:x val="0.32838065780424097"/>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(2)'!$F$35:$Q$35</c:f>
              <c:numCache>
                <c:formatCode>0.00\ \ </c:formatCode>
                <c:ptCount val="12"/>
                <c:pt idx="0">
                  <c:v>56.922739210099998</c:v>
                </c:pt>
                <c:pt idx="1">
                  <c:v>56.6018010855</c:v>
                </c:pt>
                <c:pt idx="2">
                  <c:v>56.424906531399998</c:v>
                </c:pt>
                <c:pt idx="3">
                  <c:v>56.086589451499997</c:v>
                </c:pt>
                <c:pt idx="4">
                  <c:v>55.400878280699999</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378-4CDA-AC0B-AFDF96C2C658}"/>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(2)'!$F$38:$Q$38</c:f>
              <c:numCache>
                <c:formatCode>0.00\ \ </c:formatCode>
                <c:ptCount val="12"/>
                <c:pt idx="0">
                  <c:v>55.424684038199999</c:v>
                </c:pt>
                <c:pt idx="1">
                  <c:v>55.6676088448</c:v>
                </c:pt>
                <c:pt idx="2">
                  <c:v>55.646931980600002</c:v>
                </c:pt>
                <c:pt idx="3">
                  <c:v>55.598687173499997</c:v>
                </c:pt>
                <c:pt idx="4">
                  <c:v>55.527833600100003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378-4CDA-AC0B-AFDF96C2C658}"/>
            </c:ext>
          </c:extLst>
        </c:ser>
        <c:ser>
          <c:idx val="0"/>
          <c:order val="2"/>
          <c:tx>
            <c:v>ab Hof tatsächlich 2023</c:v>
          </c:tx>
          <c:spPr>
            <a:ln w="19050" cap="rnd">
              <a:solidFill>
                <a:srgbClr val="FF0000"/>
              </a:solidFill>
              <a:prstDash val="sysDash"/>
              <a:round/>
            </a:ln>
            <a:effectLst/>
          </c:spPr>
          <c:marker>
            <c:symbol val="none"/>
          </c:marker>
          <c:val>
            <c:numRef>
              <c:f>'0301440 (2)'!$F$34:$Q$34</c:f>
              <c:numCache>
                <c:formatCode>0.00\ \ </c:formatCode>
                <c:ptCount val="12"/>
                <c:pt idx="0">
                  <c:v>66.188887064951203</c:v>
                </c:pt>
                <c:pt idx="1">
                  <c:v>65.194955600006494</c:v>
                </c:pt>
                <c:pt idx="2">
                  <c:v>63.119451618390102</c:v>
                </c:pt>
                <c:pt idx="3">
                  <c:v>58.125113737991803</c:v>
                </c:pt>
                <c:pt idx="4">
                  <c:v>56.227996324754699</c:v>
                </c:pt>
                <c:pt idx="5">
                  <c:v>55.009986034335299</c:v>
                </c:pt>
                <c:pt idx="6">
                  <c:v>53.515893109776499</c:v>
                </c:pt>
                <c:pt idx="7">
                  <c:v>54.965706730973402</c:v>
                </c:pt>
                <c:pt idx="8">
                  <c:v>55.829949828314703</c:v>
                </c:pt>
                <c:pt idx="9">
                  <c:v>57.290917850076497</c:v>
                </c:pt>
                <c:pt idx="10">
                  <c:v>59.067509616500203</c:v>
                </c:pt>
                <c:pt idx="11">
                  <c:v>59.548392188929</c:v>
                </c:pt>
              </c:numCache>
            </c:numRef>
          </c:val>
          <c:smooth val="0"/>
          <c:extLst>
            <c:ext xmlns:c16="http://schemas.microsoft.com/office/drawing/2014/chart" uri="{C3380CC4-5D6E-409C-BE32-E72D297353CC}">
              <c16:uniqueId val="{00000002-6378-4CDA-AC0B-AFDF96C2C658}"/>
            </c:ext>
          </c:extLst>
        </c:ser>
        <c:ser>
          <c:idx val="3"/>
          <c:order val="3"/>
          <c:tx>
            <c:v>ab Hof standardisiert 2023</c:v>
          </c:tx>
          <c:spPr>
            <a:ln w="19050" cap="rnd">
              <a:solidFill>
                <a:srgbClr val="92D050"/>
              </a:solidFill>
              <a:prstDash val="sysDash"/>
              <a:round/>
            </a:ln>
            <a:effectLst/>
          </c:spPr>
          <c:marker>
            <c:symbol val="none"/>
          </c:marker>
          <c:val>
            <c:numRef>
              <c:f>'0301440 (2)'!$F$37:$Q$37</c:f>
              <c:numCache>
                <c:formatCode>0.00\ \ </c:formatCode>
                <c:ptCount val="12"/>
                <c:pt idx="0">
                  <c:v>65.2338805906478</c:v>
                </c:pt>
                <c:pt idx="1">
                  <c:v>64.304439360038103</c:v>
                </c:pt>
                <c:pt idx="2">
                  <c:v>62.475026068483501</c:v>
                </c:pt>
                <c:pt idx="3">
                  <c:v>57.813601575266901</c:v>
                </c:pt>
                <c:pt idx="4">
                  <c:v>56.262746830463897</c:v>
                </c:pt>
                <c:pt idx="5">
                  <c:v>55.595678972005999</c:v>
                </c:pt>
                <c:pt idx="6">
                  <c:v>54.245174696058299</c:v>
                </c:pt>
                <c:pt idx="7">
                  <c:v>55.161224260946099</c:v>
                </c:pt>
                <c:pt idx="8">
                  <c:v>55.594193075620502</c:v>
                </c:pt>
                <c:pt idx="9">
                  <c:v>56.2491306550912</c:v>
                </c:pt>
                <c:pt idx="10">
                  <c:v>57.322811951887502</c:v>
                </c:pt>
                <c:pt idx="11">
                  <c:v>57.675223257238301</c:v>
                </c:pt>
              </c:numCache>
            </c:numRef>
          </c:val>
          <c:smooth val="0"/>
          <c:extLst>
            <c:ext xmlns:c16="http://schemas.microsoft.com/office/drawing/2014/chart" uri="{C3380CC4-5D6E-409C-BE32-E72D297353CC}">
              <c16:uniqueId val="{00000003-6378-4CDA-AC0B-AFDF96C2C658}"/>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West</a:t>
            </a:r>
            <a:endParaRPr lang="de-DE" b="1"/>
          </a:p>
        </c:rich>
      </c:tx>
      <c:layout>
        <c:manualLayout>
          <c:xMode val="edge"/>
          <c:yMode val="edge"/>
          <c:x val="0.37672062922187871"/>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(2)'!$F$53:$Q$53</c:f>
              <c:numCache>
                <c:formatCode>0.00\ \ </c:formatCode>
                <c:ptCount val="12"/>
                <c:pt idx="0">
                  <c:v>56.967975865699998</c:v>
                </c:pt>
                <c:pt idx="1">
                  <c:v>56.352940904800001</c:v>
                </c:pt>
                <c:pt idx="2">
                  <c:v>56.390149516500003</c:v>
                </c:pt>
                <c:pt idx="3">
                  <c:v>55.872115570699997</c:v>
                </c:pt>
                <c:pt idx="4">
                  <c:v>55.732738265800002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A0E-4721-8E80-82802DB0354F}"/>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(2)'!$F$56:$Q$56</c:f>
              <c:numCache>
                <c:formatCode>0.00\ \ </c:formatCode>
                <c:ptCount val="12"/>
                <c:pt idx="0">
                  <c:v>55.882287427100003</c:v>
                </c:pt>
                <c:pt idx="1">
                  <c:v>56.018847780999998</c:v>
                </c:pt>
                <c:pt idx="2">
                  <c:v>56.211200004600002</c:v>
                </c:pt>
                <c:pt idx="3">
                  <c:v>55.845504308499997</c:v>
                </c:pt>
                <c:pt idx="4">
                  <c:v>56.082665038199998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A0E-4721-8E80-82802DB0354F}"/>
            </c:ext>
          </c:extLst>
        </c:ser>
        <c:ser>
          <c:idx val="0"/>
          <c:order val="2"/>
          <c:tx>
            <c:v>ab Hof tatsächlich 2023</c:v>
          </c:tx>
          <c:spPr>
            <a:ln w="19050" cap="rnd">
              <a:solidFill>
                <a:srgbClr val="FF0000"/>
              </a:solidFill>
              <a:prstDash val="sysDash"/>
              <a:round/>
            </a:ln>
            <a:effectLst/>
          </c:spPr>
          <c:marker>
            <c:symbol val="none"/>
          </c:marker>
          <c:val>
            <c:numRef>
              <c:f>'0301440 (2)'!$F$52:$Q$52</c:f>
              <c:numCache>
                <c:formatCode>0.00\ \ </c:formatCode>
                <c:ptCount val="12"/>
                <c:pt idx="0">
                  <c:v>63.572473826648697</c:v>
                </c:pt>
                <c:pt idx="1">
                  <c:v>62.409496553090001</c:v>
                </c:pt>
                <c:pt idx="2">
                  <c:v>60.920313740539299</c:v>
                </c:pt>
                <c:pt idx="3">
                  <c:v>59.1567709537035</c:v>
                </c:pt>
                <c:pt idx="4">
                  <c:v>57.317177652802698</c:v>
                </c:pt>
                <c:pt idx="5">
                  <c:v>55.961383828079398</c:v>
                </c:pt>
                <c:pt idx="6">
                  <c:v>54.422637589038999</c:v>
                </c:pt>
                <c:pt idx="7">
                  <c:v>54.119020800716399</c:v>
                </c:pt>
                <c:pt idx="8">
                  <c:v>54.624898224624403</c:v>
                </c:pt>
                <c:pt idx="9">
                  <c:v>56.305194679749903</c:v>
                </c:pt>
                <c:pt idx="10">
                  <c:v>57.2011722719337</c:v>
                </c:pt>
                <c:pt idx="11">
                  <c:v>57.270169847988299</c:v>
                </c:pt>
              </c:numCache>
            </c:numRef>
          </c:val>
          <c:smooth val="0"/>
          <c:extLst>
            <c:ext xmlns:c16="http://schemas.microsoft.com/office/drawing/2014/chart" uri="{C3380CC4-5D6E-409C-BE32-E72D297353CC}">
              <c16:uniqueId val="{00000002-BA0E-4721-8E80-82802DB0354F}"/>
            </c:ext>
          </c:extLst>
        </c:ser>
        <c:ser>
          <c:idx val="3"/>
          <c:order val="3"/>
          <c:tx>
            <c:v>ab Hof standardisiert 2023</c:v>
          </c:tx>
          <c:spPr>
            <a:ln w="19050" cap="rnd">
              <a:solidFill>
                <a:srgbClr val="92D050"/>
              </a:solidFill>
              <a:prstDash val="sysDash"/>
              <a:round/>
            </a:ln>
            <a:effectLst/>
          </c:spPr>
          <c:marker>
            <c:symbol val="none"/>
          </c:marker>
          <c:val>
            <c:numRef>
              <c:f>'0301440 (2)'!$F$55:$Q$55</c:f>
              <c:numCache>
                <c:formatCode>0.00\ \ </c:formatCode>
                <c:ptCount val="12"/>
                <c:pt idx="0">
                  <c:v>62.884348154958801</c:v>
                </c:pt>
                <c:pt idx="1">
                  <c:v>61.741097947024997</c:v>
                </c:pt>
                <c:pt idx="2">
                  <c:v>60.559740697056803</c:v>
                </c:pt>
                <c:pt idx="3">
                  <c:v>58.909372536669402</c:v>
                </c:pt>
                <c:pt idx="4">
                  <c:v>57.559567054050497</c:v>
                </c:pt>
                <c:pt idx="5">
                  <c:v>56.684993600650202</c:v>
                </c:pt>
                <c:pt idx="6">
                  <c:v>55.199785163614898</c:v>
                </c:pt>
                <c:pt idx="7">
                  <c:v>54.575596003175299</c:v>
                </c:pt>
                <c:pt idx="8">
                  <c:v>54.691440314038203</c:v>
                </c:pt>
                <c:pt idx="9">
                  <c:v>55.557006533038397</c:v>
                </c:pt>
                <c:pt idx="10">
                  <c:v>55.678959372388697</c:v>
                </c:pt>
                <c:pt idx="11">
                  <c:v>55.792432318251798</c:v>
                </c:pt>
              </c:numCache>
            </c:numRef>
          </c:val>
          <c:smooth val="0"/>
          <c:extLst>
            <c:ext xmlns:c16="http://schemas.microsoft.com/office/drawing/2014/chart" uri="{C3380CC4-5D6E-409C-BE32-E72D297353CC}">
              <c16:uniqueId val="{00000003-BA0E-4721-8E80-82802DB0354F}"/>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Bundesgebiet</a:t>
            </a:r>
            <a:r>
              <a:rPr lang="de-DE" b="1" baseline="0"/>
              <a:t> Ost</a:t>
            </a:r>
            <a:endParaRPr lang="de-DE" b="1"/>
          </a:p>
        </c:rich>
      </c:tx>
      <c:layout>
        <c:manualLayout>
          <c:xMode val="edge"/>
          <c:yMode val="edge"/>
          <c:x val="0.38415754790151529"/>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(3)'!$F$17:$Q$17</c:f>
              <c:numCache>
                <c:formatCode>0.00\ \ </c:formatCode>
                <c:ptCount val="12"/>
                <c:pt idx="0">
                  <c:v>56.685831596100002</c:v>
                </c:pt>
                <c:pt idx="1">
                  <c:v>56.143327797300003</c:v>
                </c:pt>
                <c:pt idx="2">
                  <c:v>56.294285614300001</c:v>
                </c:pt>
                <c:pt idx="3">
                  <c:v>55.894700103700004</c:v>
                </c:pt>
                <c:pt idx="4">
                  <c:v>55.351021285500003</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200-4CB5-B01E-A92A6A3360FA}"/>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(3)'!$F$20:$Q$20</c:f>
              <c:numCache>
                <c:formatCode>0.00\ \ </c:formatCode>
                <c:ptCount val="12"/>
                <c:pt idx="0">
                  <c:v>55.184856820599997</c:v>
                </c:pt>
                <c:pt idx="1">
                  <c:v>55.434388320799997</c:v>
                </c:pt>
                <c:pt idx="2">
                  <c:v>55.759741790200003</c:v>
                </c:pt>
                <c:pt idx="3">
                  <c:v>55.615682089800003</c:v>
                </c:pt>
                <c:pt idx="4">
                  <c:v>55.8678616714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200-4CB5-B01E-A92A6A3360FA}"/>
            </c:ext>
          </c:extLst>
        </c:ser>
        <c:ser>
          <c:idx val="0"/>
          <c:order val="2"/>
          <c:tx>
            <c:v>ab Hof tatsächlich 2023</c:v>
          </c:tx>
          <c:spPr>
            <a:ln w="19050" cap="rnd">
              <a:solidFill>
                <a:srgbClr val="FF0000"/>
              </a:solidFill>
              <a:prstDash val="sysDash"/>
              <a:round/>
            </a:ln>
            <a:effectLst/>
          </c:spPr>
          <c:marker>
            <c:symbol val="none"/>
          </c:marker>
          <c:val>
            <c:numRef>
              <c:f>'0301440 (3)'!$F$16:$Q$16</c:f>
              <c:numCache>
                <c:formatCode>0.00\ \ </c:formatCode>
                <c:ptCount val="12"/>
                <c:pt idx="0">
                  <c:v>63.177097643417099</c:v>
                </c:pt>
                <c:pt idx="1">
                  <c:v>62.4990792084254</c:v>
                </c:pt>
                <c:pt idx="2">
                  <c:v>61.4206673242712</c:v>
                </c:pt>
                <c:pt idx="3">
                  <c:v>59.888728480375804</c:v>
                </c:pt>
                <c:pt idx="4">
                  <c:v>57.646592000584299</c:v>
                </c:pt>
                <c:pt idx="5">
                  <c:v>54.366577670020199</c:v>
                </c:pt>
                <c:pt idx="6">
                  <c:v>52.359747321252698</c:v>
                </c:pt>
                <c:pt idx="7">
                  <c:v>52.415186802076597</c:v>
                </c:pt>
                <c:pt idx="8">
                  <c:v>52.705457428240003</c:v>
                </c:pt>
                <c:pt idx="9">
                  <c:v>54.522144248476998</c:v>
                </c:pt>
                <c:pt idx="10">
                  <c:v>55.803069943105797</c:v>
                </c:pt>
                <c:pt idx="11">
                  <c:v>56.425966536753201</c:v>
                </c:pt>
              </c:numCache>
            </c:numRef>
          </c:val>
          <c:smooth val="0"/>
          <c:extLst>
            <c:ext xmlns:c16="http://schemas.microsoft.com/office/drawing/2014/chart" uri="{C3380CC4-5D6E-409C-BE32-E72D297353CC}">
              <c16:uniqueId val="{00000002-0200-4CB5-B01E-A92A6A3360FA}"/>
            </c:ext>
          </c:extLst>
        </c:ser>
        <c:ser>
          <c:idx val="3"/>
          <c:order val="3"/>
          <c:tx>
            <c:v>ab Hof standardisiert 2023</c:v>
          </c:tx>
          <c:spPr>
            <a:ln w="19050" cap="rnd">
              <a:solidFill>
                <a:srgbClr val="92D050"/>
              </a:solidFill>
              <a:prstDash val="sysDash"/>
              <a:round/>
            </a:ln>
            <a:effectLst/>
          </c:spPr>
          <c:marker>
            <c:symbol val="none"/>
          </c:marker>
          <c:val>
            <c:numRef>
              <c:f>'0301440 (3)'!$F$19:$Q$19</c:f>
              <c:numCache>
                <c:formatCode>0.00\ \ </c:formatCode>
                <c:ptCount val="12"/>
                <c:pt idx="0">
                  <c:v>62.053324680745099</c:v>
                </c:pt>
                <c:pt idx="1">
                  <c:v>61.231652935168903</c:v>
                </c:pt>
                <c:pt idx="2">
                  <c:v>60.486734346651403</c:v>
                </c:pt>
                <c:pt idx="3">
                  <c:v>59.0843354959975</c:v>
                </c:pt>
                <c:pt idx="4">
                  <c:v>57.658349347788601</c:v>
                </c:pt>
                <c:pt idx="5">
                  <c:v>55.3210894350863</c:v>
                </c:pt>
                <c:pt idx="6">
                  <c:v>53.662053165889098</c:v>
                </c:pt>
                <c:pt idx="7">
                  <c:v>53.271290783237603</c:v>
                </c:pt>
                <c:pt idx="8">
                  <c:v>53.040491113311099</c:v>
                </c:pt>
                <c:pt idx="9">
                  <c:v>53.669120128583899</c:v>
                </c:pt>
                <c:pt idx="10">
                  <c:v>54.116176354192199</c:v>
                </c:pt>
                <c:pt idx="11">
                  <c:v>54.564028441180398</c:v>
                </c:pt>
              </c:numCache>
            </c:numRef>
          </c:val>
          <c:smooth val="0"/>
          <c:extLst>
            <c:ext xmlns:c16="http://schemas.microsoft.com/office/drawing/2014/chart" uri="{C3380CC4-5D6E-409C-BE32-E72D297353CC}">
              <c16:uniqueId val="{00000003-0200-4CB5-B01E-A92A6A3360F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2134214129969816"/>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9.6268800902751514E-2"/>
          <c:w val="0.59866781192276675"/>
          <c:h val="0.79357560010573192"/>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chemeClr val="accent2"/>
              </a:solidFill>
              <a:ln w="9525">
                <a:solidFill>
                  <a:srgbClr val="FF0000"/>
                </a:solidFill>
              </a:ln>
              <a:effectLst/>
            </c:spPr>
          </c:marker>
          <c:val>
            <c:numRef>
              <c:f>'0301440 (3)'!$F$35:$Q$35</c:f>
              <c:numCache>
                <c:formatCode>0.00\ \ </c:formatCode>
                <c:ptCount val="12"/>
                <c:pt idx="0">
                  <c:v>56.938490055700001</c:v>
                </c:pt>
                <c:pt idx="1">
                  <c:v>56.331005271199999</c:v>
                </c:pt>
                <c:pt idx="2">
                  <c:v>56.380267644500002</c:v>
                </c:pt>
                <c:pt idx="3">
                  <c:v>55.874369711500002</c:v>
                </c:pt>
                <c:pt idx="4">
                  <c:v>55.695849463999998</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695-4199-AED4-1293154BBCDA}"/>
            </c:ext>
          </c:extLst>
        </c:ser>
        <c:ser>
          <c:idx val="4"/>
          <c:order val="1"/>
          <c:tx>
            <c:v>ab Hof standardisiert 2024</c:v>
          </c:tx>
          <c:spPr>
            <a:ln w="19050" cap="rnd">
              <a:solidFill>
                <a:srgbClr val="92D050"/>
              </a:solidFill>
              <a:round/>
            </a:ln>
            <a:effectLst/>
          </c:spPr>
          <c:marker>
            <c:symbol val="circle"/>
            <c:size val="2"/>
            <c:spPr>
              <a:solidFill>
                <a:schemeClr val="accent5"/>
              </a:solidFill>
              <a:ln w="9525">
                <a:solidFill>
                  <a:srgbClr val="92D050"/>
                </a:solidFill>
              </a:ln>
              <a:effectLst/>
            </c:spPr>
          </c:marker>
          <c:val>
            <c:numRef>
              <c:f>'0301440 (3)'!$F$38:$Q$38</c:f>
              <c:numCache>
                <c:formatCode>0.00\ \ </c:formatCode>
                <c:ptCount val="12"/>
                <c:pt idx="0">
                  <c:v>55.810271927199999</c:v>
                </c:pt>
                <c:pt idx="1">
                  <c:v>55.959506672000003</c:v>
                </c:pt>
                <c:pt idx="2">
                  <c:v>56.166840536400002</c:v>
                </c:pt>
                <c:pt idx="3">
                  <c:v>55.823660827099999</c:v>
                </c:pt>
                <c:pt idx="4">
                  <c:v>56.060040698900004</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695-4199-AED4-1293154BBCDA}"/>
            </c:ext>
          </c:extLst>
        </c:ser>
        <c:ser>
          <c:idx val="0"/>
          <c:order val="2"/>
          <c:tx>
            <c:v>ab Hof tatsächlich 2023</c:v>
          </c:tx>
          <c:spPr>
            <a:ln w="19050" cap="rnd">
              <a:solidFill>
                <a:srgbClr val="FF0000"/>
              </a:solidFill>
              <a:prstDash val="sysDash"/>
              <a:round/>
            </a:ln>
            <a:effectLst/>
          </c:spPr>
          <c:marker>
            <c:symbol val="none"/>
          </c:marker>
          <c:val>
            <c:numRef>
              <c:f>'0301440 (3)'!$F$34:$Q$34</c:f>
              <c:numCache>
                <c:formatCode>0.00\ \ </c:formatCode>
                <c:ptCount val="12"/>
                <c:pt idx="0">
                  <c:v>63.530651040727797</c:v>
                </c:pt>
                <c:pt idx="1">
                  <c:v>62.418743069176998</c:v>
                </c:pt>
                <c:pt idx="2">
                  <c:v>60.971209166782302</c:v>
                </c:pt>
                <c:pt idx="3">
                  <c:v>59.2295563603817</c:v>
                </c:pt>
                <c:pt idx="4">
                  <c:v>57.349809028137997</c:v>
                </c:pt>
                <c:pt idx="5">
                  <c:v>55.801946537649798</c:v>
                </c:pt>
                <c:pt idx="6">
                  <c:v>54.212397456307201</c:v>
                </c:pt>
                <c:pt idx="7">
                  <c:v>53.945477081502297</c:v>
                </c:pt>
                <c:pt idx="8">
                  <c:v>54.430976667891599</c:v>
                </c:pt>
                <c:pt idx="9">
                  <c:v>56.121053613921703</c:v>
                </c:pt>
                <c:pt idx="10">
                  <c:v>57.051438547030799</c:v>
                </c:pt>
                <c:pt idx="11">
                  <c:v>57.180097538764699</c:v>
                </c:pt>
              </c:numCache>
            </c:numRef>
          </c:val>
          <c:smooth val="0"/>
          <c:extLst>
            <c:ext xmlns:c16="http://schemas.microsoft.com/office/drawing/2014/chart" uri="{C3380CC4-5D6E-409C-BE32-E72D297353CC}">
              <c16:uniqueId val="{00000002-1695-4199-AED4-1293154BBCDA}"/>
            </c:ext>
          </c:extLst>
        </c:ser>
        <c:ser>
          <c:idx val="3"/>
          <c:order val="3"/>
          <c:tx>
            <c:v>ab Hof standardisiert 2023</c:v>
          </c:tx>
          <c:spPr>
            <a:ln w="19050" cap="rnd">
              <a:solidFill>
                <a:srgbClr val="92D050"/>
              </a:solidFill>
              <a:prstDash val="sysDash"/>
              <a:round/>
            </a:ln>
            <a:effectLst/>
          </c:spPr>
          <c:marker>
            <c:symbol val="none"/>
          </c:marker>
          <c:val>
            <c:numRef>
              <c:f>'0301440 (3)'!$F$37:$Q$37</c:f>
              <c:numCache>
                <c:formatCode>0.00\ \ </c:formatCode>
                <c:ptCount val="12"/>
                <c:pt idx="0">
                  <c:v>62.801656938292602</c:v>
                </c:pt>
                <c:pt idx="1">
                  <c:v>61.695363385064702</c:v>
                </c:pt>
                <c:pt idx="2">
                  <c:v>60.559042666439296</c:v>
                </c:pt>
                <c:pt idx="3">
                  <c:v>58.933219801583498</c:v>
                </c:pt>
                <c:pt idx="4">
                  <c:v>57.572656847906501</c:v>
                </c:pt>
                <c:pt idx="5">
                  <c:v>56.548271841877799</c:v>
                </c:pt>
                <c:pt idx="6">
                  <c:v>55.038904215050501</c:v>
                </c:pt>
                <c:pt idx="7">
                  <c:v>54.439702378472496</c:v>
                </c:pt>
                <c:pt idx="8">
                  <c:v>54.522790681198103</c:v>
                </c:pt>
                <c:pt idx="9">
                  <c:v>55.363784272148798</c:v>
                </c:pt>
                <c:pt idx="10">
                  <c:v>55.511436882280499</c:v>
                </c:pt>
                <c:pt idx="11">
                  <c:v>55.662729795343203</c:v>
                </c:pt>
              </c:numCache>
            </c:numRef>
          </c:val>
          <c:smooth val="0"/>
          <c:extLst>
            <c:ext xmlns:c16="http://schemas.microsoft.com/office/drawing/2014/chart" uri="{C3380CC4-5D6E-409C-BE32-E72D297353CC}">
              <c16:uniqueId val="{00000003-1695-4199-AED4-1293154BBCDA}"/>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70"/>
          <c:min val="4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5"/>
        <c:minorUnit val="1"/>
      </c:valAx>
      <c:spPr>
        <a:noFill/>
        <a:ln>
          <a:noFill/>
        </a:ln>
        <a:effectLst/>
      </c:spPr>
    </c:plotArea>
    <c:legend>
      <c:legendPos val="r"/>
      <c:layout>
        <c:manualLayout>
          <c:xMode val="edge"/>
          <c:yMode val="edge"/>
          <c:x val="0.68874240826751121"/>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41018676328024328"/>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FF0000"/>
              </a:solidFill>
              <a:round/>
            </a:ln>
            <a:effectLst/>
          </c:spPr>
          <c:marker>
            <c:symbol val="circle"/>
            <c:size val="2"/>
            <c:spPr>
              <a:solidFill>
                <a:srgbClr val="FF0000"/>
              </a:solidFill>
              <a:ln w="9525">
                <a:solidFill>
                  <a:srgbClr val="FF0000"/>
                </a:solidFill>
              </a:ln>
              <a:effectLst/>
            </c:spPr>
          </c:marker>
          <c:val>
            <c:numRef>
              <c:f>'0301445'!$F$23:$Q$23</c:f>
              <c:numCache>
                <c:formatCode>0.00\ \ </c:formatCode>
                <c:ptCount val="12"/>
                <c:pt idx="0">
                  <c:v>45.876745965399998</c:v>
                </c:pt>
                <c:pt idx="1">
                  <c:v>45.660756817200003</c:v>
                </c:pt>
                <c:pt idx="2">
                  <c:v>45.984121680400001</c:v>
                </c:pt>
                <c:pt idx="3">
                  <c:v>45.873720932399998</c:v>
                </c:pt>
                <c:pt idx="4">
                  <c:v>45.701043324700002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A81-4E45-B9A0-E12857C5E772}"/>
            </c:ext>
          </c:extLst>
        </c:ser>
        <c:ser>
          <c:idx val="4"/>
          <c:order val="1"/>
          <c:tx>
            <c:v>ab Hof standardisiert 2024</c:v>
          </c:tx>
          <c:spPr>
            <a:ln w="19050" cap="rnd">
              <a:solidFill>
                <a:srgbClr val="92D050"/>
              </a:solidFill>
              <a:round/>
            </a:ln>
            <a:effectLst/>
          </c:spPr>
          <c:marker>
            <c:symbol val="circle"/>
            <c:size val="2"/>
            <c:spPr>
              <a:solidFill>
                <a:srgbClr val="92D050"/>
              </a:solidFill>
              <a:ln w="9525">
                <a:solidFill>
                  <a:srgbClr val="92D050"/>
                </a:solidFill>
              </a:ln>
              <a:effectLst/>
            </c:spPr>
          </c:marker>
          <c:val>
            <c:numRef>
              <c:f>'0301445'!$F$26:$Q$26</c:f>
              <c:numCache>
                <c:formatCode>0.00\ \ </c:formatCode>
                <c:ptCount val="12"/>
                <c:pt idx="0">
                  <c:v>44.444770758600001</c:v>
                </c:pt>
                <c:pt idx="1">
                  <c:v>44.738163117200003</c:v>
                </c:pt>
                <c:pt idx="2">
                  <c:v>45.184710916100002</c:v>
                </c:pt>
                <c:pt idx="3">
                  <c:v>45.296448101499998</c:v>
                </c:pt>
                <c:pt idx="4">
                  <c:v>45.582205215800002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A81-4E45-B9A0-E12857C5E772}"/>
            </c:ext>
          </c:extLst>
        </c:ser>
        <c:ser>
          <c:idx val="0"/>
          <c:order val="2"/>
          <c:tx>
            <c:v>ab Hof tatsächlich 2023</c:v>
          </c:tx>
          <c:spPr>
            <a:ln w="19050" cap="rnd">
              <a:solidFill>
                <a:srgbClr val="FF0000"/>
              </a:solidFill>
              <a:prstDash val="sysDash"/>
              <a:round/>
            </a:ln>
            <a:effectLst/>
          </c:spPr>
          <c:marker>
            <c:symbol val="none"/>
          </c:marker>
          <c:val>
            <c:numRef>
              <c:f>'0301445'!$F$22:$Q$22</c:f>
              <c:numCache>
                <c:formatCode>0.00\ \ </c:formatCode>
                <c:ptCount val="12"/>
                <c:pt idx="0">
                  <c:v>58.255165093088301</c:v>
                </c:pt>
                <c:pt idx="1">
                  <c:v>53.9973643850157</c:v>
                </c:pt>
                <c:pt idx="2">
                  <c:v>49.621609543756399</c:v>
                </c:pt>
                <c:pt idx="3">
                  <c:v>46.579334745053799</c:v>
                </c:pt>
                <c:pt idx="4">
                  <c:v>44.303704915188398</c:v>
                </c:pt>
                <c:pt idx="5">
                  <c:v>41.9908043532891</c:v>
                </c:pt>
                <c:pt idx="6">
                  <c:v>40.898051355316603</c:v>
                </c:pt>
                <c:pt idx="7">
                  <c:v>40.964420808674902</c:v>
                </c:pt>
                <c:pt idx="8">
                  <c:v>41.337298250953602</c:v>
                </c:pt>
                <c:pt idx="9">
                  <c:v>42.994664332047698</c:v>
                </c:pt>
                <c:pt idx="10">
                  <c:v>44.490596284691897</c:v>
                </c:pt>
                <c:pt idx="11">
                  <c:v>45.460848325247099</c:v>
                </c:pt>
              </c:numCache>
            </c:numRef>
          </c:val>
          <c:smooth val="0"/>
          <c:extLst>
            <c:ext xmlns:c16="http://schemas.microsoft.com/office/drawing/2014/chart" uri="{C3380CC4-5D6E-409C-BE32-E72D297353CC}">
              <c16:uniqueId val="{00000002-0A81-4E45-B9A0-E12857C5E772}"/>
            </c:ext>
          </c:extLst>
        </c:ser>
        <c:ser>
          <c:idx val="3"/>
          <c:order val="3"/>
          <c:tx>
            <c:v>ab Hof standardisiert 2023</c:v>
          </c:tx>
          <c:spPr>
            <a:ln w="19050" cap="rnd">
              <a:solidFill>
                <a:srgbClr val="92D050"/>
              </a:solidFill>
              <a:prstDash val="sysDash"/>
              <a:round/>
            </a:ln>
            <a:effectLst/>
          </c:spPr>
          <c:marker>
            <c:symbol val="none"/>
          </c:marker>
          <c:val>
            <c:numRef>
              <c:f>'0301445'!$F$25:$Q$25</c:f>
              <c:numCache>
                <c:formatCode>0.00\ \ </c:formatCode>
                <c:ptCount val="12"/>
                <c:pt idx="0">
                  <c:v>57.190680162049503</c:v>
                </c:pt>
                <c:pt idx="1">
                  <c:v>52.872956395049698</c:v>
                </c:pt>
                <c:pt idx="2">
                  <c:v>48.630164042179999</c:v>
                </c:pt>
                <c:pt idx="3">
                  <c:v>45.7648929962171</c:v>
                </c:pt>
                <c:pt idx="4">
                  <c:v>43.9844908481288</c:v>
                </c:pt>
                <c:pt idx="5">
                  <c:v>42.169004967468197</c:v>
                </c:pt>
                <c:pt idx="6">
                  <c:v>41.203533266491696</c:v>
                </c:pt>
                <c:pt idx="7">
                  <c:v>41.007411753763897</c:v>
                </c:pt>
                <c:pt idx="8">
                  <c:v>41.0820913311493</c:v>
                </c:pt>
                <c:pt idx="9">
                  <c:v>41.932954860764099</c:v>
                </c:pt>
                <c:pt idx="10">
                  <c:v>42.799797575584101</c:v>
                </c:pt>
                <c:pt idx="11">
                  <c:v>43.740093691857403</c:v>
                </c:pt>
              </c:numCache>
            </c:numRef>
          </c:val>
          <c:smooth val="0"/>
          <c:extLst>
            <c:ext xmlns:c16="http://schemas.microsoft.com/office/drawing/2014/chart" uri="{C3380CC4-5D6E-409C-BE32-E72D297353CC}">
              <c16:uniqueId val="{00000003-0A81-4E45-B9A0-E12857C5E772}"/>
            </c:ext>
          </c:extLst>
        </c:ser>
        <c:dLbls>
          <c:showLegendKey val="0"/>
          <c:showVal val="0"/>
          <c:showCatName val="0"/>
          <c:showSerName val="0"/>
          <c:showPercent val="0"/>
          <c:showBubbleSize val="0"/>
        </c:dLbls>
        <c:marker val="1"/>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6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0.68874231713372869"/>
          <c:y val="0.17929088488851327"/>
          <c:w val="0.30387952425972647"/>
          <c:h val="0.5946757099863331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de-DE" b="1"/>
              <a:t>Deutschland</a:t>
            </a:r>
          </a:p>
        </c:rich>
      </c:tx>
      <c:layout>
        <c:manualLayout>
          <c:xMode val="edge"/>
          <c:yMode val="edge"/>
          <c:x val="0.37300216988206042"/>
          <c:y val="0"/>
        </c:manualLayout>
      </c:layout>
      <c:overlay val="0"/>
      <c:spPr>
        <a:noFill/>
        <a:ln>
          <a:noFill/>
        </a:ln>
        <a:effectLst/>
      </c:spPr>
      <c:txPr>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488969551273207"/>
          <c:y val="0.11132256179450313"/>
          <c:w val="0.59866781192276675"/>
          <c:h val="0.77852183921398033"/>
        </c:manualLayout>
      </c:layout>
      <c:lineChart>
        <c:grouping val="standard"/>
        <c:varyColors val="0"/>
        <c:ser>
          <c:idx val="1"/>
          <c:order val="0"/>
          <c:tx>
            <c:v>ab Hof tatsächlich 2024</c:v>
          </c:tx>
          <c:spPr>
            <a:ln w="19050" cap="rnd">
              <a:solidFill>
                <a:srgbClr val="00B050"/>
              </a:solidFill>
              <a:round/>
            </a:ln>
            <a:effectLst/>
          </c:spPr>
          <c:marker>
            <c:symbol val="none"/>
          </c:marker>
          <c:dPt>
            <c:idx val="0"/>
            <c:marker>
              <c:symbol val="circle"/>
              <c:size val="2"/>
              <c:spPr>
                <a:solidFill>
                  <a:srgbClr val="00B050"/>
                </a:solidFill>
                <a:ln w="9525">
                  <a:solidFill>
                    <a:srgbClr val="00B050"/>
                  </a:solidFill>
                </a:ln>
                <a:effectLst/>
              </c:spPr>
            </c:marker>
            <c:bubble3D val="0"/>
            <c:extLst>
              <c:ext xmlns:c16="http://schemas.microsoft.com/office/drawing/2014/chart" uri="{C3380CC4-5D6E-409C-BE32-E72D297353CC}">
                <c16:uniqueId val="{00000000-BBCC-4D75-9180-9246FFF64853}"/>
              </c:ext>
            </c:extLst>
          </c:dPt>
          <c:val>
            <c:numRef>
              <c:f>'0301450'!$F$18:$Q$18</c:f>
              <c:numCache>
                <c:formatCode>0.00\ \ </c:formatCode>
                <c:ptCount val="12"/>
                <c:pt idx="0">
                  <c:v>83.189782006800002</c:v>
                </c:pt>
                <c:pt idx="1">
                  <c:v>79.659757807000005</c:v>
                </c:pt>
                <c:pt idx="2">
                  <c:v>76.250934040000004</c:v>
                </c:pt>
                <c:pt idx="3">
                  <c:v>74.567888152799995</c:v>
                </c:pt>
                <c:pt idx="4">
                  <c:v>71.709034487899999</c:v>
                </c:pt>
                <c:pt idx="11">
                  <c:v>0</c:v>
                </c:pt>
              </c:numCache>
            </c:numRef>
          </c:val>
          <c:smooth val="0"/>
          <c:extLst>
            <c:ext xmlns:c16="http://schemas.microsoft.com/office/drawing/2014/chart" uri="{C3380CC4-5D6E-409C-BE32-E72D297353CC}">
              <c16:uniqueId val="{00000001-BBCC-4D75-9180-9246FFF64853}"/>
            </c:ext>
          </c:extLst>
        </c:ser>
        <c:ser>
          <c:idx val="0"/>
          <c:order val="1"/>
          <c:tx>
            <c:v>ab Hof tatsächlich 2023</c:v>
          </c:tx>
          <c:spPr>
            <a:ln w="19050" cap="rnd">
              <a:solidFill>
                <a:srgbClr val="FF0000"/>
              </a:solidFill>
              <a:prstDash val="solid"/>
              <a:round/>
            </a:ln>
            <a:effectLst/>
          </c:spPr>
          <c:marker>
            <c:symbol val="none"/>
          </c:marker>
          <c:val>
            <c:numRef>
              <c:f>'0301450'!$F$17:$Q$17</c:f>
              <c:numCache>
                <c:formatCode>0.00\ \ </c:formatCode>
                <c:ptCount val="12"/>
                <c:pt idx="0">
                  <c:v>80.484065142271803</c:v>
                </c:pt>
                <c:pt idx="1">
                  <c:v>79.326501121398096</c:v>
                </c:pt>
                <c:pt idx="2">
                  <c:v>76.332500912620702</c:v>
                </c:pt>
                <c:pt idx="3">
                  <c:v>75.2642283029639</c:v>
                </c:pt>
                <c:pt idx="4">
                  <c:v>74.2981554823631</c:v>
                </c:pt>
                <c:pt idx="5">
                  <c:v>73.717583505642295</c:v>
                </c:pt>
                <c:pt idx="6">
                  <c:v>73.202785747204004</c:v>
                </c:pt>
                <c:pt idx="7">
                  <c:v>74.891501757282796</c:v>
                </c:pt>
                <c:pt idx="8">
                  <c:v>79.421352328062397</c:v>
                </c:pt>
                <c:pt idx="9">
                  <c:v>81.111583850612703</c:v>
                </c:pt>
                <c:pt idx="10">
                  <c:v>84.756286925854695</c:v>
                </c:pt>
                <c:pt idx="11">
                  <c:v>85.609193470673304</c:v>
                </c:pt>
              </c:numCache>
            </c:numRef>
          </c:val>
          <c:smooth val="0"/>
          <c:extLst>
            <c:ext xmlns:c16="http://schemas.microsoft.com/office/drawing/2014/chart" uri="{C3380CC4-5D6E-409C-BE32-E72D297353CC}">
              <c16:uniqueId val="{00000002-BBCC-4D75-9180-9246FFF64853}"/>
            </c:ext>
          </c:extLst>
        </c:ser>
        <c:dLbls>
          <c:showLegendKey val="0"/>
          <c:showVal val="0"/>
          <c:showCatName val="0"/>
          <c:showSerName val="0"/>
          <c:showPercent val="0"/>
          <c:showBubbleSize val="0"/>
        </c:dLbls>
        <c:smooth val="0"/>
        <c:axId val="578100064"/>
        <c:axId val="578100720"/>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720"/>
        <c:crosses val="autoZero"/>
        <c:auto val="1"/>
        <c:lblAlgn val="ctr"/>
        <c:lblOffset val="100"/>
        <c:noMultiLvlLbl val="0"/>
      </c:catAx>
      <c:valAx>
        <c:axId val="578100720"/>
        <c:scaling>
          <c:orientation val="minMax"/>
          <c:max val="86"/>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crossAx val="578100064"/>
        <c:crosses val="autoZero"/>
        <c:crossBetween val="between"/>
        <c:majorUnit val="2"/>
        <c:minorUnit val="1"/>
      </c:valAx>
      <c:spPr>
        <a:noFill/>
        <a:ln>
          <a:noFill/>
        </a:ln>
        <a:effectLst/>
      </c:spPr>
    </c:plotArea>
    <c:legend>
      <c:legendPos val="r"/>
      <c:layout>
        <c:manualLayout>
          <c:xMode val="edge"/>
          <c:yMode val="edge"/>
          <c:x val="0.69246095765232352"/>
          <c:y val="0.35240913514365674"/>
          <c:w val="0.30387952425972647"/>
          <c:h val="0.26349297036779773"/>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 (2)'!$J$154</c:f>
              <c:strCache>
                <c:ptCount val="1"/>
                <c:pt idx="0">
                  <c:v>2023</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 (2)'!$I$155:$I$165</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 (2)'!$J$155:$J$165</c:f>
              <c:numCache>
                <c:formatCode>#,##0</c:formatCode>
                <c:ptCount val="11"/>
                <c:pt idx="0">
                  <c:v>1244308.4739999999</c:v>
                </c:pt>
                <c:pt idx="1">
                  <c:v>3051973.4410000001</c:v>
                </c:pt>
                <c:pt idx="2">
                  <c:v>1397628.7700000003</c:v>
                </c:pt>
                <c:pt idx="3">
                  <c:v>738639</c:v>
                </c:pt>
                <c:pt idx="4">
                  <c:v>894785.71</c:v>
                </c:pt>
                <c:pt idx="5">
                  <c:v>2998033.5149999997</c:v>
                </c:pt>
                <c:pt idx="6">
                  <c:v>481363.91100000002</c:v>
                </c:pt>
                <c:pt idx="7">
                  <c:v>588083.34900000005</c:v>
                </c:pt>
                <c:pt idx="8">
                  <c:v>670183.44299999997</c:v>
                </c:pt>
                <c:pt idx="9">
                  <c:v>407459.39800000004</c:v>
                </c:pt>
                <c:pt idx="10">
                  <c:v>331634.46500000003</c:v>
                </c:pt>
              </c:numCache>
            </c:numRef>
          </c:val>
          <c:extLst>
            <c:ext xmlns:c16="http://schemas.microsoft.com/office/drawing/2014/chart" uri="{C3380CC4-5D6E-409C-BE32-E72D297353CC}">
              <c16:uniqueId val="{00000000-7354-43B8-8255-4E66505D9E4A}"/>
            </c:ext>
          </c:extLst>
        </c:ser>
        <c:ser>
          <c:idx val="1"/>
          <c:order val="1"/>
          <c:tx>
            <c:strRef>
              <c:f>'0204040 (2)'!$K$154</c:f>
              <c:strCache>
                <c:ptCount val="1"/>
                <c:pt idx="0">
                  <c:v>2024</c:v>
                </c:pt>
              </c:strCache>
            </c:strRef>
          </c:tx>
          <c:spPr>
            <a:solidFill>
              <a:srgbClr val="7030A0"/>
            </a:solidFill>
            <a:ln>
              <a:solidFill>
                <a:srgbClr val="7030A0"/>
              </a:solidFill>
            </a:ln>
            <a:effectLst/>
          </c:spPr>
          <c:invertIfNegative val="0"/>
          <c:cat>
            <c:strRef>
              <c:f>'0204040 (2)'!$I$155:$I$165</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 (2)'!$K$155:$K$165</c:f>
              <c:numCache>
                <c:formatCode>#,##0</c:formatCode>
                <c:ptCount val="11"/>
                <c:pt idx="0">
                  <c:v>1261961.5959999999</c:v>
                </c:pt>
                <c:pt idx="1">
                  <c:v>3071944.855</c:v>
                </c:pt>
                <c:pt idx="2">
                  <c:v>1377346.7770000002</c:v>
                </c:pt>
                <c:pt idx="3">
                  <c:v>738498.83199999994</c:v>
                </c:pt>
                <c:pt idx="4">
                  <c:v>913948.73299999989</c:v>
                </c:pt>
                <c:pt idx="5">
                  <c:v>3054681.8089999999</c:v>
                </c:pt>
                <c:pt idx="6">
                  <c:v>476689.152</c:v>
                </c:pt>
                <c:pt idx="7">
                  <c:v>595866.19999999995</c:v>
                </c:pt>
                <c:pt idx="8">
                  <c:v>670683.14500000002</c:v>
                </c:pt>
                <c:pt idx="9">
                  <c:v>391312.38300000003</c:v>
                </c:pt>
                <c:pt idx="10">
                  <c:v>330057.20699999999</c:v>
                </c:pt>
              </c:numCache>
            </c:numRef>
          </c:val>
          <c:extLst>
            <c:ext xmlns:c16="http://schemas.microsoft.com/office/drawing/2014/chart" uri="{C3380CC4-5D6E-409C-BE32-E72D297353CC}">
              <c16:uniqueId val="{00000001-7354-43B8-8255-4E66505D9E4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 (2)'!$J$174</c:f>
              <c:strCache>
                <c:ptCount val="1"/>
                <c:pt idx="0">
                  <c:v>2023</c:v>
                </c:pt>
              </c:strCache>
            </c:strRef>
          </c:tx>
          <c:spPr>
            <a:solidFill>
              <a:srgbClr val="CCFFCC"/>
            </a:solidFill>
            <a:ln>
              <a:solidFill>
                <a:srgbClr val="CCFFCC"/>
              </a:solidFill>
            </a:ln>
            <a:effectLst/>
          </c:spPr>
          <c:invertIfNegative val="0"/>
          <c:cat>
            <c:strRef>
              <c:f>'0204040 (2)'!$I$175:$I$184</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 (2)'!$J$175:$J$184</c:f>
              <c:numCache>
                <c:formatCode>#,##0</c:formatCode>
                <c:ptCount val="10"/>
                <c:pt idx="0">
                  <c:v>22733.448</c:v>
                </c:pt>
                <c:pt idx="1">
                  <c:v>52081.843000000001</c:v>
                </c:pt>
                <c:pt idx="2">
                  <c:v>41674.543000000005</c:v>
                </c:pt>
                <c:pt idx="3">
                  <c:v>43875.953999999998</c:v>
                </c:pt>
                <c:pt idx="4">
                  <c:v>80407.052000000011</c:v>
                </c:pt>
                <c:pt idx="5">
                  <c:v>292829.86300000001</c:v>
                </c:pt>
                <c:pt idx="6">
                  <c:v>17488.258999999998</c:v>
                </c:pt>
                <c:pt idx="7">
                  <c:v>11799.591</c:v>
                </c:pt>
                <c:pt idx="8">
                  <c:v>26684.245000000003</c:v>
                </c:pt>
                <c:pt idx="9">
                  <c:v>4474.2119999999995</c:v>
                </c:pt>
              </c:numCache>
            </c:numRef>
          </c:val>
          <c:extLst>
            <c:ext xmlns:c16="http://schemas.microsoft.com/office/drawing/2014/chart" uri="{C3380CC4-5D6E-409C-BE32-E72D297353CC}">
              <c16:uniqueId val="{00000000-5756-4494-A249-FC1D02814D0B}"/>
            </c:ext>
          </c:extLst>
        </c:ser>
        <c:ser>
          <c:idx val="1"/>
          <c:order val="1"/>
          <c:tx>
            <c:strRef>
              <c:f>'0204040 (2)'!$K$174</c:f>
              <c:strCache>
                <c:ptCount val="1"/>
                <c:pt idx="0">
                  <c:v>2024</c:v>
                </c:pt>
              </c:strCache>
            </c:strRef>
          </c:tx>
          <c:spPr>
            <a:solidFill>
              <a:srgbClr val="009999"/>
            </a:solidFill>
            <a:ln>
              <a:solidFill>
                <a:srgbClr val="009999"/>
              </a:solidFill>
            </a:ln>
            <a:effectLst/>
          </c:spPr>
          <c:invertIfNegative val="0"/>
          <c:cat>
            <c:strRef>
              <c:f>'0204040 (2)'!$I$175:$I$184</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 (2)'!$K$175:$K$184</c:f>
              <c:numCache>
                <c:formatCode>#,##0</c:formatCode>
                <c:ptCount val="10"/>
                <c:pt idx="0">
                  <c:v>22548.219999999998</c:v>
                </c:pt>
                <c:pt idx="1">
                  <c:v>55072.932000000001</c:v>
                </c:pt>
                <c:pt idx="2">
                  <c:v>41562.332000000002</c:v>
                </c:pt>
                <c:pt idx="3">
                  <c:v>42062.051999999996</c:v>
                </c:pt>
                <c:pt idx="4">
                  <c:v>83219.157000000007</c:v>
                </c:pt>
                <c:pt idx="5">
                  <c:v>301530.74</c:v>
                </c:pt>
                <c:pt idx="6">
                  <c:v>16880.527000000002</c:v>
                </c:pt>
                <c:pt idx="7">
                  <c:v>11269.601000000001</c:v>
                </c:pt>
                <c:pt idx="8">
                  <c:v>29316.205999999998</c:v>
                </c:pt>
                <c:pt idx="9">
                  <c:v>4271.9189999999999</c:v>
                </c:pt>
              </c:numCache>
            </c:numRef>
          </c:val>
          <c:extLst>
            <c:ext xmlns:c16="http://schemas.microsoft.com/office/drawing/2014/chart" uri="{C3380CC4-5D6E-409C-BE32-E72D297353CC}">
              <c16:uniqueId val="{00000001-5756-4494-A249-FC1D02814D0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7.png"/><Relationship Id="rId7" Type="http://schemas.openxmlformats.org/officeDocument/2006/relationships/chart" Target="../charts/chart9.xml"/><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image" Target="../media/image8.png"/></Relationships>
</file>

<file path=xl/drawings/_rels/drawing38.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29" Type="http://schemas.openxmlformats.org/officeDocument/2006/relationships/image" Target="../media/image9.png"/><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28" Type="http://schemas.openxmlformats.org/officeDocument/2006/relationships/image" Target="../media/image7.png"/><Relationship Id="rId10" Type="http://schemas.openxmlformats.org/officeDocument/2006/relationships/chart" Target="../charts/chart26.xml"/><Relationship Id="rId19" Type="http://schemas.openxmlformats.org/officeDocument/2006/relationships/chart" Target="../charts/chart35.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 Id="rId27"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65.xml.rels><?xml version="1.0" encoding="UTF-8" standalone="yes"?>
<Relationships xmlns="http://schemas.openxmlformats.org/package/2006/relationships"><Relationship Id="rId8" Type="http://schemas.openxmlformats.org/officeDocument/2006/relationships/chart" Target="../charts/chart50.xml"/><Relationship Id="rId3" Type="http://schemas.openxmlformats.org/officeDocument/2006/relationships/chart" Target="../charts/chart45.xml"/><Relationship Id="rId7" Type="http://schemas.openxmlformats.org/officeDocument/2006/relationships/chart" Target="../charts/chart49.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image" Target="../media/image9.png"/><Relationship Id="rId5" Type="http://schemas.openxmlformats.org/officeDocument/2006/relationships/chart" Target="../charts/chart47.xml"/><Relationship Id="rId10" Type="http://schemas.openxmlformats.org/officeDocument/2006/relationships/image" Target="../media/image7.png"/><Relationship Id="rId4" Type="http://schemas.openxmlformats.org/officeDocument/2006/relationships/chart" Target="../charts/chart46.xml"/><Relationship Id="rId9" Type="http://schemas.openxmlformats.org/officeDocument/2006/relationships/image" Target="../media/image8.png"/></Relationships>
</file>

<file path=xl/drawings/_rels/drawing76.xml.rels><?xml version="1.0" encoding="UTF-8" standalone="yes"?>
<Relationships xmlns="http://schemas.openxmlformats.org/package/2006/relationships"><Relationship Id="rId8" Type="http://schemas.openxmlformats.org/officeDocument/2006/relationships/chart" Target="../charts/chart55.xml"/><Relationship Id="rId3" Type="http://schemas.openxmlformats.org/officeDocument/2006/relationships/image" Target="../media/image7.png"/><Relationship Id="rId7" Type="http://schemas.openxmlformats.org/officeDocument/2006/relationships/chart" Target="../charts/chart54.xml"/><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_rels/drawing77.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image" Target="../media/image7.png"/><Relationship Id="rId7" Type="http://schemas.openxmlformats.org/officeDocument/2006/relationships/chart" Target="../charts/chart59.xml"/><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Inhaltsverzeichnis!A1"/><Relationship Id="rId5" Type="http://schemas.openxmlformats.org/officeDocument/2006/relationships/chart" Target="../charts/chart64.xml"/><Relationship Id="rId4" Type="http://schemas.openxmlformats.org/officeDocument/2006/relationships/image" Target="../media/image7.png"/></Relationships>
</file>

<file path=xl/drawings/_rels/drawing80.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chart" Target="../charts/chart68.xml"/><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5" Type="http://schemas.openxmlformats.org/officeDocument/2006/relationships/chart" Target="../charts/chart73.xml"/><Relationship Id="rId4" Type="http://schemas.openxmlformats.org/officeDocument/2006/relationships/chart" Target="../charts/chart72.xml"/></Relationships>
</file>

<file path=xl/drawings/_rels/drawing8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chart" Target="../charts/chart74.xml"/></Relationships>
</file>

<file path=xl/drawings/_rels/drawing8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 Id="rId4" Type="http://schemas.openxmlformats.org/officeDocument/2006/relationships/chart" Target="../charts/chart75.xml"/></Relationships>
</file>

<file path=xl/drawings/drawing1.xml><?xml version="1.0" encoding="utf-8"?>
<xdr:wsDr xmlns:xdr="http://schemas.openxmlformats.org/drawingml/2006/spreadsheetDrawing" xmlns:a="http://schemas.openxmlformats.org/drawingml/2006/main">
  <xdr:twoCellAnchor>
    <xdr:from>
      <xdr:col>0</xdr:col>
      <xdr:colOff>4462880</xdr:colOff>
      <xdr:row>1</xdr:row>
      <xdr:rowOff>3782587</xdr:rowOff>
    </xdr:from>
    <xdr:to>
      <xdr:col>0</xdr:col>
      <xdr:colOff>5740351</xdr:colOff>
      <xdr:row>1</xdr:row>
      <xdr:rowOff>3793792</xdr:rowOff>
    </xdr:to>
    <xdr:cxnSp macro="">
      <xdr:nvCxnSpPr>
        <xdr:cNvPr id="2" name="Gerader Verbinder 1"/>
        <xdr:cNvCxnSpPr/>
      </xdr:nvCxnSpPr>
      <xdr:spPr>
        <a:xfrm flipV="1">
          <a:off x="4462880" y="7573537"/>
          <a:ext cx="1277471" cy="1120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7713876</xdr:colOff>
      <xdr:row>4</xdr:row>
      <xdr:rowOff>397942</xdr:rowOff>
    </xdr:from>
    <xdr:to>
      <xdr:col>0</xdr:col>
      <xdr:colOff>8488457</xdr:colOff>
      <xdr:row>6</xdr:row>
      <xdr:rowOff>262720</xdr:rowOff>
    </xdr:to>
    <xdr:pic>
      <xdr:nvPicPr>
        <xdr:cNvPr id="3" name="Grafik 2" descr="Bundesadler" title="Bundesadl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3876" y="13437667"/>
          <a:ext cx="774581" cy="683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effectLst/>
              <a:latin typeface="+mn-lt"/>
              <a:ea typeface="+mn-ea"/>
              <a:cs typeface="+mn-cs"/>
            </a:rPr>
            <a:t>BLE(625)</a:t>
          </a:r>
          <a:endParaRPr lang="de-DE" sz="600">
            <a:effectLst/>
          </a:endParaRPr>
        </a:p>
        <a:p xmlns:a="http://schemas.openxmlformats.org/drawingml/2006/main">
          <a:pPr algn="r"/>
          <a:r>
            <a:rPr lang="de-DE" sz="600">
              <a:effectLst/>
              <a:latin typeface="+mn-lt"/>
              <a:ea typeface="+mn-ea"/>
              <a:cs typeface="+mn-cs"/>
            </a:rPr>
            <a:t>BMEL-Statistik</a:t>
          </a:r>
          <a:endParaRPr lang="de-DE" sz="6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effectLst/>
              <a:latin typeface="+mn-lt"/>
              <a:ea typeface="+mn-ea"/>
              <a:cs typeface="+mn-cs"/>
            </a:rPr>
            <a:t>BLE(625)</a:t>
          </a:r>
          <a:endParaRPr lang="de-DE" sz="600">
            <a:effectLst/>
          </a:endParaRPr>
        </a:p>
        <a:p xmlns:a="http://schemas.openxmlformats.org/drawingml/2006/main">
          <a:pPr algn="r"/>
          <a:r>
            <a:rPr lang="de-DE" sz="600">
              <a:effectLst/>
              <a:latin typeface="+mn-lt"/>
              <a:ea typeface="+mn-ea"/>
              <a:cs typeface="+mn-cs"/>
            </a:rPr>
            <a:t>BMEL-Statistik</a:t>
          </a:r>
          <a:endParaRPr lang="de-DE" sz="600">
            <a:effectLst/>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12</xdr:col>
      <xdr:colOff>660400</xdr:colOff>
      <xdr:row>2</xdr:row>
      <xdr:rowOff>76653</xdr:rowOff>
    </xdr:from>
    <xdr:to>
      <xdr:col>14</xdr:col>
      <xdr:colOff>275318</xdr:colOff>
      <xdr:row>4</xdr:row>
      <xdr:rowOff>0</xdr:rowOff>
    </xdr:to>
    <xdr:sp macro="" textlink="">
      <xdr:nvSpPr>
        <xdr:cNvPr id="2" name="Text Box 1"/>
        <xdr:cNvSpPr txBox="1">
          <a:spLocks noChangeArrowheads="1"/>
        </xdr:cNvSpPr>
      </xdr:nvSpPr>
      <xdr:spPr bwMode="auto">
        <a:xfrm>
          <a:off x="7518400" y="1276803"/>
          <a:ext cx="1138918" cy="237672"/>
        </a:xfrm>
        <a:prstGeom prst="rect">
          <a:avLst/>
        </a:prstGeom>
        <a:noFill/>
        <a:ln w="9525">
          <a:noFill/>
          <a:miter lim="800000"/>
          <a:headEnd/>
          <a:tailEnd/>
        </a:ln>
      </xdr:spPr>
      <xdr:txBody>
        <a:bodyPr vertOverflow="clip" wrap="square" lIns="0" tIns="0" rIns="27432" bIns="22860" anchor="b" upright="1"/>
        <a:lstStyle/>
        <a:p>
          <a:pPr algn="l" rtl="0">
            <a:defRPr sz="1000"/>
          </a:pPr>
          <a:endParaRPr lang="de-DE" sz="800" b="0" i="0" u="none" strike="noStrike" baseline="0">
            <a:solidFill>
              <a:srgbClr val="000000"/>
            </a:solidFill>
            <a:latin typeface="Arial"/>
            <a:cs typeface="Arial"/>
          </a:endParaRPr>
        </a:p>
      </xdr:txBody>
    </xdr:sp>
    <xdr:clientData/>
  </xdr:twoCellAnchor>
  <xdr:oneCellAnchor>
    <xdr:from>
      <xdr:col>0</xdr:col>
      <xdr:colOff>256443</xdr:colOff>
      <xdr:row>0</xdr:row>
      <xdr:rowOff>43962</xdr:rowOff>
    </xdr:from>
    <xdr:ext cx="1326173" cy="815487"/>
    <xdr:pic>
      <xdr:nvPicPr>
        <xdr:cNvPr id="3"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443" y="43962"/>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420568</xdr:colOff>
      <xdr:row>0</xdr:row>
      <xdr:rowOff>102577</xdr:rowOff>
    </xdr:from>
    <xdr:ext cx="1642503" cy="794785"/>
    <xdr:pic>
      <xdr:nvPicPr>
        <xdr:cNvPr id="4" name="Grafik 3"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717433" y="102577"/>
          <a:ext cx="1642503" cy="794785"/>
        </a:xfrm>
        <a:prstGeom prst="rect">
          <a:avLst/>
        </a:prstGeom>
      </xdr:spPr>
    </xdr:pic>
    <xdr:clientData/>
  </xdr:oneCellAnchor>
  <xdr:oneCellAnchor>
    <xdr:from>
      <xdr:col>5</xdr:col>
      <xdr:colOff>292663</xdr:colOff>
      <xdr:row>0</xdr:row>
      <xdr:rowOff>87923</xdr:rowOff>
    </xdr:from>
    <xdr:ext cx="1670659" cy="504000"/>
    <xdr:pic>
      <xdr:nvPicPr>
        <xdr:cNvPr id="5" name="Grafik 4"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94125" y="87923"/>
          <a:ext cx="1670659" cy="504000"/>
        </a:xfrm>
        <a:prstGeom prst="rect">
          <a:avLst/>
        </a:prstGeom>
      </xdr:spPr>
    </xdr:pic>
    <xdr:clientData/>
  </xdr:oneCellAnchor>
  <xdr:twoCellAnchor editAs="oneCell">
    <xdr:from>
      <xdr:col>0</xdr:col>
      <xdr:colOff>0</xdr:colOff>
      <xdr:row>37</xdr:row>
      <xdr:rowOff>17499</xdr:rowOff>
    </xdr:from>
    <xdr:to>
      <xdr:col>14</xdr:col>
      <xdr:colOff>179905</xdr:colOff>
      <xdr:row>99</xdr:row>
      <xdr:rowOff>62833</xdr:rowOff>
    </xdr:to>
    <xdr:pic>
      <xdr:nvPicPr>
        <xdr:cNvPr id="6" name="Grafik 5"/>
        <xdr:cNvPicPr>
          <a:picLocks noChangeAspect="1"/>
        </xdr:cNvPicPr>
      </xdr:nvPicPr>
      <xdr:blipFill>
        <a:blip xmlns:r="http://schemas.openxmlformats.org/officeDocument/2006/relationships" r:embed="rId4"/>
        <a:stretch>
          <a:fillRect/>
        </a:stretch>
      </xdr:blipFill>
      <xdr:spPr>
        <a:xfrm>
          <a:off x="0" y="5182980"/>
          <a:ext cx="8576559" cy="64710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84</xdr:row>
      <xdr:rowOff>3174</xdr:rowOff>
    </xdr:from>
    <xdr:to>
      <xdr:col>22</xdr:col>
      <xdr:colOff>0</xdr:colOff>
      <xdr:row>91</xdr:row>
      <xdr:rowOff>65314</xdr:rowOff>
    </xdr:to>
    <xdr:sp macro="" textlink="">
      <xdr:nvSpPr>
        <xdr:cNvPr id="2" name="Text 1"/>
        <xdr:cNvSpPr txBox="1">
          <a:spLocks noChangeArrowheads="1"/>
        </xdr:cNvSpPr>
      </xdr:nvSpPr>
      <xdr:spPr bwMode="auto">
        <a:xfrm>
          <a:off x="733425" y="13928724"/>
          <a:ext cx="16792575" cy="1195615"/>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12</xdr:col>
      <xdr:colOff>374196</xdr:colOff>
      <xdr:row>5</xdr:row>
      <xdr:rowOff>0</xdr:rowOff>
    </xdr:from>
    <xdr:to>
      <xdr:col>18</xdr:col>
      <xdr:colOff>285749</xdr:colOff>
      <xdr:row>6</xdr:row>
      <xdr:rowOff>0</xdr:rowOff>
    </xdr:to>
    <xdr:sp macro="" textlink="">
      <xdr:nvSpPr>
        <xdr:cNvPr id="3" name="Text Box 2"/>
        <xdr:cNvSpPr txBox="1">
          <a:spLocks noChangeArrowheads="1"/>
        </xdr:cNvSpPr>
      </xdr:nvSpPr>
      <xdr:spPr bwMode="auto">
        <a:xfrm>
          <a:off x="10280196" y="1133475"/>
          <a:ext cx="4483553" cy="161925"/>
        </a:xfrm>
        <a:prstGeom prst="rect">
          <a:avLst/>
        </a:prstGeom>
        <a:noFill/>
        <a:ln w="9525">
          <a:noFill/>
          <a:miter lim="800000"/>
          <a:headEnd/>
          <a:tailEnd/>
        </a:ln>
      </xdr:spPr>
      <xdr:txBody>
        <a:bodyPr vertOverflow="clip" wrap="square" lIns="0" tIns="0" rIns="27432" bIns="22860" anchor="b" upright="1"/>
        <a:lstStyle/>
        <a:p>
          <a:pPr algn="ctr" rtl="0">
            <a:defRPr sz="1000"/>
          </a:pPr>
          <a:r>
            <a:rPr lang="de-DE" sz="700" b="0" i="0" u="none" strike="noStrike" baseline="0">
              <a:solidFill>
                <a:srgbClr val="000000"/>
              </a:solidFill>
              <a:latin typeface="Arial"/>
              <a:cs typeface="Arial"/>
            </a:rPr>
            <a:t>(MBT-0201260-0000)</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578827</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827"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20518</xdr:colOff>
      <xdr:row>0</xdr:row>
      <xdr:rowOff>29308</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844922" y="29308"/>
          <a:ext cx="1642503" cy="794785"/>
        </a:xfrm>
        <a:prstGeom prst="rect">
          <a:avLst/>
        </a:prstGeom>
      </xdr:spPr>
    </xdr:pic>
    <xdr:clientData/>
  </xdr:oneCellAnchor>
  <xdr:oneCellAnchor>
    <xdr:from>
      <xdr:col>6</xdr:col>
      <xdr:colOff>11311</xdr:colOff>
      <xdr:row>0</xdr:row>
      <xdr:rowOff>102577</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18330" y="102577"/>
          <a:ext cx="1670659" cy="504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407380</xdr:colOff>
      <xdr:row>0</xdr:row>
      <xdr:rowOff>0</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045555" y="0"/>
          <a:ext cx="1642503" cy="794785"/>
        </a:xfrm>
        <a:prstGeom prst="rect">
          <a:avLst/>
        </a:prstGeom>
      </xdr:spPr>
    </xdr:pic>
    <xdr:clientData/>
  </xdr:oneCellAnchor>
  <xdr:oneCellAnchor>
    <xdr:from>
      <xdr:col>5</xdr:col>
      <xdr:colOff>20835</xdr:colOff>
      <xdr:row>0</xdr:row>
      <xdr:rowOff>0</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64010" y="0"/>
          <a:ext cx="1670659" cy="504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170090</xdr:colOff>
      <xdr:row>0</xdr:row>
      <xdr:rowOff>176893</xdr:rowOff>
    </xdr:from>
    <xdr:ext cx="1326173" cy="815487"/>
    <xdr:pic>
      <xdr:nvPicPr>
        <xdr:cNvPr id="2" name="Grafik 1"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090" y="176893"/>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125259</xdr:colOff>
      <xdr:row>0</xdr:row>
      <xdr:rowOff>238125</xdr:rowOff>
    </xdr:from>
    <xdr:ext cx="1642503" cy="794785"/>
    <xdr:pic>
      <xdr:nvPicPr>
        <xdr:cNvPr id="3" name="Grafik 2"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2"/>
        <a:stretch>
          <a:fillRect/>
        </a:stretch>
      </xdr:blipFill>
      <xdr:spPr>
        <a:xfrm>
          <a:off x="1315884" y="238125"/>
          <a:ext cx="1642503" cy="794785"/>
        </a:xfrm>
        <a:prstGeom prst="rect">
          <a:avLst/>
        </a:prstGeom>
      </xdr:spPr>
    </xdr:pic>
    <xdr:clientData/>
  </xdr:oneCellAnchor>
  <xdr:oneCellAnchor>
    <xdr:from>
      <xdr:col>5</xdr:col>
      <xdr:colOff>66645</xdr:colOff>
      <xdr:row>0</xdr:row>
      <xdr:rowOff>353786</xdr:rowOff>
    </xdr:from>
    <xdr:ext cx="1670659" cy="504000"/>
    <xdr:pic>
      <xdr:nvPicPr>
        <xdr:cNvPr id="4" name="Grafik 3" descr="Zierbild mit Schriftzug: Bundesinformationszentrum Landwirtschaft." title="Logo: Bundesinformationszentrum Landwirtschaft"/>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08484" y="353786"/>
          <a:ext cx="1670659" cy="50400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63500</xdr:colOff>
      <xdr:row>88</xdr:row>
      <xdr:rowOff>35018</xdr:rowOff>
    </xdr:from>
    <xdr:to>
      <xdr:col>17</xdr:col>
      <xdr:colOff>79375</xdr:colOff>
      <xdr:row>92</xdr:row>
      <xdr:rowOff>63500</xdr:rowOff>
    </xdr:to>
    <xdr:sp macro="" textlink="" fLocksText="0">
      <xdr:nvSpPr>
        <xdr:cNvPr id="2" name="Text 1"/>
        <xdr:cNvSpPr txBox="1">
          <a:spLocks noChangeArrowheads="1"/>
        </xdr:cNvSpPr>
      </xdr:nvSpPr>
      <xdr:spPr bwMode="auto">
        <a:xfrm>
          <a:off x="63500" y="8093168"/>
          <a:ext cx="6340475" cy="504732"/>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twoCellAnchor>
    <xdr:from>
      <xdr:col>12</xdr:col>
      <xdr:colOff>238125</xdr:colOff>
      <xdr:row>6</xdr:row>
      <xdr:rowOff>0</xdr:rowOff>
    </xdr:from>
    <xdr:to>
      <xdr:col>17</xdr:col>
      <xdr:colOff>0</xdr:colOff>
      <xdr:row>7</xdr:row>
      <xdr:rowOff>0</xdr:rowOff>
    </xdr:to>
    <xdr:sp macro="" textlink="">
      <xdr:nvSpPr>
        <xdr:cNvPr id="3" name="Text Box 3"/>
        <xdr:cNvSpPr txBox="1">
          <a:spLocks noChangeArrowheads="1"/>
        </xdr:cNvSpPr>
      </xdr:nvSpPr>
      <xdr:spPr bwMode="auto">
        <a:xfrm>
          <a:off x="4924425" y="1104900"/>
          <a:ext cx="1400175" cy="161925"/>
        </a:xfrm>
        <a:prstGeom prst="rect">
          <a:avLst/>
        </a:prstGeom>
        <a:noFill/>
        <a:ln w="9525">
          <a:noFill/>
          <a:miter lim="800000"/>
          <a:headEnd/>
          <a:tailEnd/>
        </a:ln>
      </xdr:spPr>
      <xdr:txBody>
        <a:bodyPr vertOverflow="clip" wrap="square" lIns="0" tIns="22860" rIns="27432" bIns="0" anchor="t" upright="1"/>
        <a:lstStyle/>
        <a:p>
          <a:pPr algn="r" rtl="0">
            <a:defRPr sz="1000"/>
          </a:pPr>
          <a:r>
            <a:rPr lang="de-DE" sz="800" b="0" i="0" u="none" strike="noStrike" baseline="0">
              <a:solidFill>
                <a:srgbClr val="000000"/>
              </a:solidFill>
              <a:latin typeface="Arial"/>
              <a:cs typeface="Arial"/>
            </a:rPr>
            <a:t>(MBT-0201530-0000)</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323850</xdr:colOff>
      <xdr:row>6</xdr:row>
      <xdr:rowOff>0</xdr:rowOff>
    </xdr:from>
    <xdr:to>
      <xdr:col>16</xdr:col>
      <xdr:colOff>0</xdr:colOff>
      <xdr:row>7</xdr:row>
      <xdr:rowOff>0</xdr:rowOff>
    </xdr:to>
    <xdr:sp macro="" textlink="">
      <xdr:nvSpPr>
        <xdr:cNvPr id="2" name="Text Box 1"/>
        <xdr:cNvSpPr txBox="1">
          <a:spLocks noChangeArrowheads="1"/>
        </xdr:cNvSpPr>
      </xdr:nvSpPr>
      <xdr:spPr bwMode="auto">
        <a:xfrm>
          <a:off x="8705850" y="971550"/>
          <a:ext cx="348615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(MBT-0201560-0000)</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228600</xdr:colOff>
      <xdr:row>7</xdr:row>
      <xdr:rowOff>0</xdr:rowOff>
    </xdr:from>
    <xdr:to>
      <xdr:col>30</xdr:col>
      <xdr:colOff>0</xdr:colOff>
      <xdr:row>8</xdr:row>
      <xdr:rowOff>0</xdr:rowOff>
    </xdr:to>
    <xdr:sp macro="" textlink="">
      <xdr:nvSpPr>
        <xdr:cNvPr id="2" name="Text Box 1"/>
        <xdr:cNvSpPr txBox="1">
          <a:spLocks noChangeArrowheads="1"/>
        </xdr:cNvSpPr>
      </xdr:nvSpPr>
      <xdr:spPr bwMode="auto">
        <a:xfrm>
          <a:off x="17754600" y="1295400"/>
          <a:ext cx="5105400" cy="1619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56</xdr:row>
      <xdr:rowOff>19049</xdr:rowOff>
    </xdr:from>
    <xdr:to>
      <xdr:col>10</xdr:col>
      <xdr:colOff>533400</xdr:colOff>
      <xdr:row>59</xdr:row>
      <xdr:rowOff>104775</xdr:rowOff>
    </xdr:to>
    <xdr:sp macro="" textlink="">
      <xdr:nvSpPr>
        <xdr:cNvPr id="2" name="Text Box 1"/>
        <xdr:cNvSpPr txBox="1">
          <a:spLocks noChangeArrowheads="1"/>
        </xdr:cNvSpPr>
      </xdr:nvSpPr>
      <xdr:spPr bwMode="auto">
        <a:xfrm>
          <a:off x="57150" y="6991349"/>
          <a:ext cx="5753100" cy="333376"/>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Hochrechnung und Berechnung der Veränderungen der Herbstaussaatflächen auf Basis der endgültigen Anbauflächen der Bodennutzungshaupterhebung 2023.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twoCellAnchor>
    <xdr:from>
      <xdr:col>9</xdr:col>
      <xdr:colOff>114300</xdr:colOff>
      <xdr:row>1</xdr:row>
      <xdr:rowOff>87630</xdr:rowOff>
    </xdr:from>
    <xdr:to>
      <xdr:col>11</xdr:col>
      <xdr:colOff>3810</xdr:colOff>
      <xdr:row>3</xdr:row>
      <xdr:rowOff>32385</xdr:rowOff>
    </xdr:to>
    <xdr:sp macro="" textlink="">
      <xdr:nvSpPr>
        <xdr:cNvPr id="3" name="Text Box 3"/>
        <xdr:cNvSpPr txBox="1">
          <a:spLocks noChangeArrowheads="1"/>
        </xdr:cNvSpPr>
      </xdr:nvSpPr>
      <xdr:spPr bwMode="auto">
        <a:xfrm>
          <a:off x="4762500" y="992505"/>
          <a:ext cx="1051560" cy="30670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(MBT-0104160-0000)</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130229</xdr:colOff>
      <xdr:row>5</xdr:row>
      <xdr:rowOff>161683</xdr:rowOff>
    </xdr:from>
    <xdr:to>
      <xdr:col>22</xdr:col>
      <xdr:colOff>38260</xdr:colOff>
      <xdr:row>7</xdr:row>
      <xdr:rowOff>13606</xdr:rowOff>
    </xdr:to>
    <xdr:sp macro="" textlink="">
      <xdr:nvSpPr>
        <xdr:cNvPr id="2" name="Text Box 1"/>
        <xdr:cNvSpPr txBox="1">
          <a:spLocks noChangeArrowheads="1"/>
        </xdr:cNvSpPr>
      </xdr:nvSpPr>
      <xdr:spPr bwMode="auto">
        <a:xfrm>
          <a:off x="3816404" y="1457083"/>
          <a:ext cx="1327256" cy="213873"/>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(MBT-0201630-0000)</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54428</xdr:colOff>
      <xdr:row>1</xdr:row>
      <xdr:rowOff>34017</xdr:rowOff>
    </xdr:from>
    <xdr:to>
      <xdr:col>2</xdr:col>
      <xdr:colOff>599715</xdr:colOff>
      <xdr:row>8</xdr:row>
      <xdr:rowOff>59661</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28" y="136071"/>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578827</xdr:colOff>
      <xdr:row>1</xdr:row>
      <xdr:rowOff>40822</xdr:rowOff>
    </xdr:from>
    <xdr:to>
      <xdr:col>4</xdr:col>
      <xdr:colOff>454680</xdr:colOff>
      <xdr:row>8</xdr:row>
      <xdr:rowOff>66818</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252381" y="142876"/>
          <a:ext cx="1597156" cy="740371"/>
        </a:xfrm>
        <a:prstGeom prst="rect">
          <a:avLst/>
        </a:prstGeom>
        <a:noFill/>
        <a:ln w="9525">
          <a:noFill/>
          <a:miter lim="800000"/>
          <a:headEnd/>
          <a:tailEnd/>
        </a:ln>
      </xdr:spPr>
    </xdr:pic>
    <xdr:clientData/>
  </xdr:twoCellAnchor>
  <xdr:twoCellAnchor editAs="oneCell">
    <xdr:from>
      <xdr:col>4</xdr:col>
      <xdr:colOff>407163</xdr:colOff>
      <xdr:row>0</xdr:row>
      <xdr:rowOff>47626</xdr:rowOff>
    </xdr:from>
    <xdr:to>
      <xdr:col>6</xdr:col>
      <xdr:colOff>507646</xdr:colOff>
      <xdr:row>7</xdr:row>
      <xdr:rowOff>71036</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02020" y="47626"/>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88446</xdr:colOff>
      <xdr:row>1</xdr:row>
      <xdr:rowOff>0</xdr:rowOff>
    </xdr:from>
    <xdr:to>
      <xdr:col>2</xdr:col>
      <xdr:colOff>660948</xdr:colOff>
      <xdr:row>8</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446" y="0"/>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1</xdr:row>
      <xdr:rowOff>0</xdr:rowOff>
    </xdr:from>
    <xdr:to>
      <xdr:col>5</xdr:col>
      <xdr:colOff>46465</xdr:colOff>
      <xdr:row>8</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246938" y="0"/>
          <a:ext cx="1599877" cy="759421"/>
        </a:xfrm>
        <a:prstGeom prst="rect">
          <a:avLst/>
        </a:prstGeom>
        <a:noFill/>
        <a:ln w="9525">
          <a:noFill/>
          <a:miter lim="800000"/>
          <a:headEnd/>
          <a:tailEnd/>
        </a:ln>
      </xdr:spPr>
    </xdr:pic>
    <xdr:clientData/>
  </xdr:twoCellAnchor>
  <xdr:twoCellAnchor editAs="oneCell">
    <xdr:from>
      <xdr:col>5</xdr:col>
      <xdr:colOff>46574</xdr:colOff>
      <xdr:row>1</xdr:row>
      <xdr:rowOff>0</xdr:rowOff>
    </xdr:from>
    <xdr:to>
      <xdr:col>7</xdr:col>
      <xdr:colOff>255915</xdr:colOff>
      <xdr:row>8</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46924" y="0"/>
          <a:ext cx="1457116"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156482</xdr:colOff>
      <xdr:row>1</xdr:row>
      <xdr:rowOff>6803</xdr:rowOff>
    </xdr:from>
    <xdr:to>
      <xdr:col>1</xdr:col>
      <xdr:colOff>824234</xdr:colOff>
      <xdr:row>8</xdr:row>
      <xdr:rowOff>32447</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482" y="108857"/>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844166</xdr:colOff>
      <xdr:row>1</xdr:row>
      <xdr:rowOff>27214</xdr:rowOff>
    </xdr:from>
    <xdr:to>
      <xdr:col>4</xdr:col>
      <xdr:colOff>12448</xdr:colOff>
      <xdr:row>8</xdr:row>
      <xdr:rowOff>53210</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95255" y="129268"/>
          <a:ext cx="1597157" cy="740371"/>
        </a:xfrm>
        <a:prstGeom prst="rect">
          <a:avLst/>
        </a:prstGeom>
        <a:noFill/>
        <a:ln w="9525">
          <a:noFill/>
          <a:miter lim="800000"/>
          <a:headEnd/>
          <a:tailEnd/>
        </a:ln>
      </xdr:spPr>
    </xdr:pic>
    <xdr:clientData/>
  </xdr:twoCellAnchor>
  <xdr:twoCellAnchor editAs="oneCell">
    <xdr:from>
      <xdr:col>4</xdr:col>
      <xdr:colOff>53378</xdr:colOff>
      <xdr:row>0</xdr:row>
      <xdr:rowOff>61231</xdr:rowOff>
    </xdr:from>
    <xdr:to>
      <xdr:col>6</xdr:col>
      <xdr:colOff>140254</xdr:colOff>
      <xdr:row>7</xdr:row>
      <xdr:rowOff>84641</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33342" y="61231"/>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663216</xdr:colOff>
      <xdr:row>6</xdr:row>
      <xdr:rowOff>73269</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0"/>
          <a:ext cx="122020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0</xdr:row>
      <xdr:rowOff>0</xdr:rowOff>
    </xdr:from>
    <xdr:to>
      <xdr:col>4</xdr:col>
      <xdr:colOff>434269</xdr:colOff>
      <xdr:row>6</xdr:row>
      <xdr:rowOff>73621</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294563" y="0"/>
          <a:ext cx="1597156" cy="759421"/>
        </a:xfrm>
        <a:prstGeom prst="rect">
          <a:avLst/>
        </a:prstGeom>
        <a:noFill/>
        <a:ln w="9525">
          <a:noFill/>
          <a:miter lim="800000"/>
          <a:headEnd/>
          <a:tailEnd/>
        </a:ln>
      </xdr:spPr>
    </xdr:pic>
    <xdr:clientData/>
  </xdr:twoCellAnchor>
  <xdr:twoCellAnchor editAs="oneCell">
    <xdr:from>
      <xdr:col>4</xdr:col>
      <xdr:colOff>434378</xdr:colOff>
      <xdr:row>0</xdr:row>
      <xdr:rowOff>0</xdr:rowOff>
    </xdr:from>
    <xdr:to>
      <xdr:col>7</xdr:col>
      <xdr:colOff>190147</xdr:colOff>
      <xdr:row>6</xdr:row>
      <xdr:rowOff>71035</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91828" y="0"/>
          <a:ext cx="145575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667752</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0"/>
          <a:ext cx="122020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0</xdr:row>
      <xdr:rowOff>0</xdr:rowOff>
    </xdr:from>
    <xdr:to>
      <xdr:col>4</xdr:col>
      <xdr:colOff>427465</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61238" y="0"/>
          <a:ext cx="1599877" cy="759421"/>
        </a:xfrm>
        <a:prstGeom prst="rect">
          <a:avLst/>
        </a:prstGeom>
        <a:noFill/>
        <a:ln w="9525">
          <a:noFill/>
          <a:miter lim="800000"/>
          <a:headEnd/>
          <a:tailEnd/>
        </a:ln>
      </xdr:spPr>
    </xdr:pic>
    <xdr:clientData/>
  </xdr:twoCellAnchor>
  <xdr:twoCellAnchor editAs="oneCell">
    <xdr:from>
      <xdr:col>4</xdr:col>
      <xdr:colOff>427574</xdr:colOff>
      <xdr:row>0</xdr:row>
      <xdr:rowOff>0</xdr:rowOff>
    </xdr:from>
    <xdr:to>
      <xdr:col>6</xdr:col>
      <xdr:colOff>528058</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1224" y="0"/>
          <a:ext cx="145303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667752</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22020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0</xdr:row>
      <xdr:rowOff>0</xdr:rowOff>
    </xdr:from>
    <xdr:to>
      <xdr:col>5</xdr:col>
      <xdr:colOff>26054</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89813" y="0"/>
          <a:ext cx="1598516" cy="759421"/>
        </a:xfrm>
        <a:prstGeom prst="rect">
          <a:avLst/>
        </a:prstGeom>
        <a:noFill/>
        <a:ln w="9525">
          <a:noFill/>
          <a:miter lim="800000"/>
          <a:headEnd/>
          <a:tailEnd/>
        </a:ln>
      </xdr:spPr>
    </xdr:pic>
    <xdr:clientData/>
  </xdr:twoCellAnchor>
  <xdr:twoCellAnchor editAs="oneCell">
    <xdr:from>
      <xdr:col>5</xdr:col>
      <xdr:colOff>26163</xdr:colOff>
      <xdr:row>0</xdr:row>
      <xdr:rowOff>0</xdr:rowOff>
    </xdr:from>
    <xdr:to>
      <xdr:col>7</xdr:col>
      <xdr:colOff>364772</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88438" y="0"/>
          <a:ext cx="145303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1115786</xdr:colOff>
      <xdr:row>0</xdr:row>
      <xdr:rowOff>13607</xdr:rowOff>
    </xdr:from>
    <xdr:to>
      <xdr:col>4</xdr:col>
      <xdr:colOff>259537</xdr:colOff>
      <xdr:row>7</xdr:row>
      <xdr:rowOff>39251</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13607"/>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109378</xdr:colOff>
      <xdr:row>0</xdr:row>
      <xdr:rowOff>40821</xdr:rowOff>
    </xdr:from>
    <xdr:to>
      <xdr:col>6</xdr:col>
      <xdr:colOff>420659</xdr:colOff>
      <xdr:row>7</xdr:row>
      <xdr:rowOff>66817</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2973682" y="40821"/>
          <a:ext cx="1597156" cy="740371"/>
        </a:xfrm>
        <a:prstGeom prst="rect">
          <a:avLst/>
        </a:prstGeom>
        <a:noFill/>
        <a:ln w="9525">
          <a:noFill/>
          <a:miter lim="800000"/>
          <a:headEnd/>
          <a:tailEnd/>
        </a:ln>
      </xdr:spPr>
    </xdr:pic>
    <xdr:clientData/>
  </xdr:twoCellAnchor>
  <xdr:twoCellAnchor editAs="oneCell">
    <xdr:from>
      <xdr:col>6</xdr:col>
      <xdr:colOff>543234</xdr:colOff>
      <xdr:row>0</xdr:row>
      <xdr:rowOff>0</xdr:rowOff>
    </xdr:from>
    <xdr:to>
      <xdr:col>8</xdr:col>
      <xdr:colOff>630111</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693413" y="0"/>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667752</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0"/>
          <a:ext cx="122020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0</xdr:row>
      <xdr:rowOff>0</xdr:rowOff>
    </xdr:from>
    <xdr:to>
      <xdr:col>4</xdr:col>
      <xdr:colOff>196144</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99338" y="0"/>
          <a:ext cx="1597156" cy="759421"/>
        </a:xfrm>
        <a:prstGeom prst="rect">
          <a:avLst/>
        </a:prstGeom>
        <a:noFill/>
        <a:ln w="9525">
          <a:noFill/>
          <a:miter lim="800000"/>
          <a:headEnd/>
          <a:tailEnd/>
        </a:ln>
      </xdr:spPr>
    </xdr:pic>
    <xdr:clientData/>
  </xdr:twoCellAnchor>
  <xdr:twoCellAnchor editAs="oneCell">
    <xdr:from>
      <xdr:col>4</xdr:col>
      <xdr:colOff>196253</xdr:colOff>
      <xdr:row>0</xdr:row>
      <xdr:rowOff>0</xdr:rowOff>
    </xdr:from>
    <xdr:to>
      <xdr:col>7</xdr:col>
      <xdr:colOff>31397</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603" y="0"/>
          <a:ext cx="1454394"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667752</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0"/>
          <a:ext cx="122020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599238</xdr:colOff>
      <xdr:row>0</xdr:row>
      <xdr:rowOff>0</xdr:rowOff>
    </xdr:from>
    <xdr:to>
      <xdr:col>3</xdr:col>
      <xdr:colOff>529519</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6963" y="0"/>
          <a:ext cx="1597156" cy="759421"/>
        </a:xfrm>
        <a:prstGeom prst="rect">
          <a:avLst/>
        </a:prstGeom>
        <a:noFill/>
        <a:ln w="9525">
          <a:noFill/>
          <a:miter lim="800000"/>
          <a:headEnd/>
          <a:tailEnd/>
        </a:ln>
      </xdr:spPr>
    </xdr:pic>
    <xdr:clientData/>
  </xdr:twoCellAnchor>
  <xdr:twoCellAnchor editAs="oneCell">
    <xdr:from>
      <xdr:col>3</xdr:col>
      <xdr:colOff>529628</xdr:colOff>
      <xdr:row>0</xdr:row>
      <xdr:rowOff>0</xdr:rowOff>
    </xdr:from>
    <xdr:to>
      <xdr:col>6</xdr:col>
      <xdr:colOff>140254</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4228" y="0"/>
          <a:ext cx="1448951"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147955</xdr:colOff>
      <xdr:row>3</xdr:row>
      <xdr:rowOff>0</xdr:rowOff>
    </xdr:from>
    <xdr:to>
      <xdr:col>12</xdr:col>
      <xdr:colOff>1</xdr:colOff>
      <xdr:row>4</xdr:row>
      <xdr:rowOff>28575</xdr:rowOff>
    </xdr:to>
    <xdr:sp macro="" textlink="">
      <xdr:nvSpPr>
        <xdr:cNvPr id="2" name="Text Box 1"/>
        <xdr:cNvSpPr txBox="1">
          <a:spLocks noChangeArrowheads="1"/>
        </xdr:cNvSpPr>
      </xdr:nvSpPr>
      <xdr:spPr bwMode="auto">
        <a:xfrm>
          <a:off x="5024755" y="438150"/>
          <a:ext cx="1176021"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r>
            <a:rPr lang="de-DE" sz="600" b="0" i="0" u="none" strike="noStrike" baseline="0">
              <a:solidFill>
                <a:srgbClr val="000000"/>
              </a:solidFill>
              <a:latin typeface="Arial"/>
              <a:cs typeface="Arial"/>
            </a:rPr>
            <a:t>)</a:t>
          </a:r>
        </a:p>
      </xdr:txBody>
    </xdr:sp>
    <xdr:clientData/>
  </xdr:twoCellAnchor>
  <xdr:twoCellAnchor>
    <xdr:from>
      <xdr:col>0</xdr:col>
      <xdr:colOff>69850</xdr:colOff>
      <xdr:row>3</xdr:row>
      <xdr:rowOff>13609</xdr:rowOff>
    </xdr:from>
    <xdr:to>
      <xdr:col>3</xdr:col>
      <xdr:colOff>235942</xdr:colOff>
      <xdr:row>4</xdr:row>
      <xdr:rowOff>9073</xdr:rowOff>
    </xdr:to>
    <xdr:sp macro="" textlink="">
      <xdr:nvSpPr>
        <xdr:cNvPr id="3" name="Textfeld 2"/>
        <xdr:cNvSpPr txBox="1"/>
      </xdr:nvSpPr>
      <xdr:spPr>
        <a:xfrm>
          <a:off x="69850" y="451759"/>
          <a:ext cx="1251942" cy="157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04.07.2024</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688162</xdr:colOff>
      <xdr:row>7</xdr:row>
      <xdr:rowOff>25644</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0"/>
          <a:ext cx="1221562" cy="759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619648</xdr:colOff>
      <xdr:row>0</xdr:row>
      <xdr:rowOff>0</xdr:rowOff>
    </xdr:from>
    <xdr:to>
      <xdr:col>4</xdr:col>
      <xdr:colOff>12447</xdr:colOff>
      <xdr:row>7</xdr:row>
      <xdr:rowOff>25996</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91173" y="0"/>
          <a:ext cx="1593074" cy="759421"/>
        </a:xfrm>
        <a:prstGeom prst="rect">
          <a:avLst/>
        </a:prstGeom>
        <a:noFill/>
        <a:ln w="9525">
          <a:noFill/>
          <a:miter lim="800000"/>
          <a:headEnd/>
          <a:tailEnd/>
        </a:ln>
      </xdr:spPr>
    </xdr:pic>
    <xdr:clientData/>
  </xdr:twoCellAnchor>
  <xdr:twoCellAnchor editAs="oneCell">
    <xdr:from>
      <xdr:col>4</xdr:col>
      <xdr:colOff>12556</xdr:colOff>
      <xdr:row>0</xdr:row>
      <xdr:rowOff>0</xdr:rowOff>
    </xdr:from>
    <xdr:to>
      <xdr:col>6</xdr:col>
      <xdr:colOff>337557</xdr:colOff>
      <xdr:row>7</xdr:row>
      <xdr:rowOff>23410</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84356" y="0"/>
          <a:ext cx="1458476" cy="756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374196</xdr:colOff>
      <xdr:row>1</xdr:row>
      <xdr:rowOff>68035</xdr:rowOff>
    </xdr:from>
    <xdr:to>
      <xdr:col>6</xdr:col>
      <xdr:colOff>279947</xdr:colOff>
      <xdr:row>6</xdr:row>
      <xdr:rowOff>59662</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910" y="217714"/>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41344</xdr:colOff>
      <xdr:row>1</xdr:row>
      <xdr:rowOff>102053</xdr:rowOff>
    </xdr:from>
    <xdr:to>
      <xdr:col>11</xdr:col>
      <xdr:colOff>196143</xdr:colOff>
      <xdr:row>6</xdr:row>
      <xdr:rowOff>94032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932737" y="251732"/>
          <a:ext cx="1597156" cy="740371"/>
        </a:xfrm>
        <a:prstGeom prst="rect">
          <a:avLst/>
        </a:prstGeom>
        <a:noFill/>
        <a:ln w="9525">
          <a:noFill/>
          <a:miter lim="800000"/>
          <a:headEnd/>
          <a:tailEnd/>
        </a:ln>
      </xdr:spPr>
    </xdr:pic>
    <xdr:clientData/>
  </xdr:twoCellAnchor>
  <xdr:twoCellAnchor editAs="oneCell">
    <xdr:from>
      <xdr:col>11</xdr:col>
      <xdr:colOff>128216</xdr:colOff>
      <xdr:row>0</xdr:row>
      <xdr:rowOff>136072</xdr:rowOff>
    </xdr:from>
    <xdr:to>
      <xdr:col>15</xdr:col>
      <xdr:colOff>140253</xdr:colOff>
      <xdr:row>5</xdr:row>
      <xdr:rowOff>125464</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61966" y="136072"/>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286752</xdr:colOff>
      <xdr:row>6</xdr:row>
      <xdr:rowOff>52858</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85725"/>
          <a:ext cx="1220201" cy="748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218238</xdr:colOff>
      <xdr:row>1</xdr:row>
      <xdr:rowOff>0</xdr:rowOff>
    </xdr:from>
    <xdr:to>
      <xdr:col>10</xdr:col>
      <xdr:colOff>12448</xdr:colOff>
      <xdr:row>6</xdr:row>
      <xdr:rowOff>53210</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904163" y="85725"/>
          <a:ext cx="1603960" cy="748535"/>
        </a:xfrm>
        <a:prstGeom prst="rect">
          <a:avLst/>
        </a:prstGeom>
        <a:noFill/>
        <a:ln w="9525">
          <a:noFill/>
          <a:miter lim="800000"/>
          <a:headEnd/>
          <a:tailEnd/>
        </a:ln>
      </xdr:spPr>
    </xdr:pic>
    <xdr:clientData/>
  </xdr:twoCellAnchor>
  <xdr:twoCellAnchor editAs="oneCell">
    <xdr:from>
      <xdr:col>10</xdr:col>
      <xdr:colOff>12556</xdr:colOff>
      <xdr:row>1</xdr:row>
      <xdr:rowOff>0</xdr:rowOff>
    </xdr:from>
    <xdr:to>
      <xdr:col>14</xdr:col>
      <xdr:colOff>24593</xdr:colOff>
      <xdr:row>6</xdr:row>
      <xdr:rowOff>50624</xdr:rowOff>
    </xdr:to>
    <xdr:pic>
      <xdr:nvPicPr>
        <xdr:cNvPr id="4"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08231" y="85725"/>
          <a:ext cx="1459837" cy="74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142874</xdr:colOff>
      <xdr:row>115</xdr:row>
      <xdr:rowOff>68035</xdr:rowOff>
    </xdr:from>
    <xdr:to>
      <xdr:col>17</xdr:col>
      <xdr:colOff>421821</xdr:colOff>
      <xdr:row>127</xdr:row>
      <xdr:rowOff>0</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40821</xdr:colOff>
      <xdr:row>139</xdr:row>
      <xdr:rowOff>0</xdr:rowOff>
    </xdr:from>
    <xdr:to>
      <xdr:col>10</xdr:col>
      <xdr:colOff>142875</xdr:colOff>
      <xdr:row>150</xdr:row>
      <xdr:rowOff>95252</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6805</xdr:colOff>
      <xdr:row>151</xdr:row>
      <xdr:rowOff>61231</xdr:rowOff>
    </xdr:from>
    <xdr:to>
      <xdr:col>18</xdr:col>
      <xdr:colOff>6805</xdr:colOff>
      <xdr:row>170</xdr:row>
      <xdr:rowOff>68035</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13607</xdr:colOff>
      <xdr:row>171</xdr:row>
      <xdr:rowOff>118383</xdr:rowOff>
    </xdr:from>
    <xdr:to>
      <xdr:col>18</xdr:col>
      <xdr:colOff>13607</xdr:colOff>
      <xdr:row>190</xdr:row>
      <xdr:rowOff>122466</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214313</xdr:colOff>
      <xdr:row>127</xdr:row>
      <xdr:rowOff>13605</xdr:rowOff>
    </xdr:from>
    <xdr:to>
      <xdr:col>13</xdr:col>
      <xdr:colOff>210911</xdr:colOff>
      <xdr:row>138</xdr:row>
      <xdr:rowOff>136070</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115</xdr:row>
      <xdr:rowOff>69428</xdr:rowOff>
    </xdr:from>
    <xdr:to>
      <xdr:col>10</xdr:col>
      <xdr:colOff>0</xdr:colOff>
      <xdr:row>126</xdr:row>
      <xdr:rowOff>163285</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360589</xdr:colOff>
      <xdr:row>139</xdr:row>
      <xdr:rowOff>0</xdr:rowOff>
    </xdr:from>
    <xdr:to>
      <xdr:col>18</xdr:col>
      <xdr:colOff>242282</xdr:colOff>
      <xdr:row>150</xdr:row>
      <xdr:rowOff>93857</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21294</xdr:colOff>
      <xdr:row>20</xdr:row>
      <xdr:rowOff>37811</xdr:rowOff>
    </xdr:from>
    <xdr:to>
      <xdr:col>18</xdr:col>
      <xdr:colOff>394607</xdr:colOff>
      <xdr:row>23</xdr:row>
      <xdr:rowOff>34019</xdr:rowOff>
    </xdr:to>
    <xdr:sp macro="" textlink="">
      <xdr:nvSpPr>
        <xdr:cNvPr id="2" name="Text 2"/>
        <xdr:cNvSpPr txBox="1">
          <a:spLocks noChangeArrowheads="1"/>
        </xdr:cNvSpPr>
      </xdr:nvSpPr>
      <xdr:spPr bwMode="auto">
        <a:xfrm>
          <a:off x="783294" y="3276311"/>
          <a:ext cx="13327313" cy="481983"/>
        </a:xfrm>
        <a:prstGeom prst="rect">
          <a:avLst/>
        </a:prstGeom>
        <a:noFill/>
        <a:ln w="1">
          <a:noFill/>
          <a:miter lim="800000"/>
          <a:headEnd/>
          <a:tailEnd/>
        </a:ln>
      </xdr:spPr>
      <xdr:txBody>
        <a:bodyPr vertOverflow="clip" wrap="square" lIns="27432" tIns="0" rIns="0" bIns="0" anchor="t" upright="1"/>
        <a:lstStyle/>
        <a:p>
          <a:pPr rtl="0" eaLnBrk="1" fontAlgn="auto" latinLnBrk="0" hangingPunct="1"/>
          <a:r>
            <a:rPr lang="de-DE" sz="600" b="0" i="0" u="none" strike="noStrike" baseline="0">
              <a:solidFill>
                <a:srgbClr val="000000"/>
              </a:solidFill>
              <a:latin typeface="Arial" pitchFamily="34" charset="0"/>
              <a:cs typeface="Arial" pitchFamily="34" charset="0"/>
            </a:rPr>
            <a:t>Anm.: Die veröffentlichten Werte beruhen auf den übermittelten Angaben der meldepflichtigen Betriebe an die BLE. </a:t>
          </a:r>
        </a:p>
        <a:p>
          <a:pPr rtl="0" eaLnBrk="1" fontAlgn="auto" latinLnBrk="0" hangingPunct="1"/>
          <a:r>
            <a:rPr lang="de-DE" sz="600" b="0" baseline="0">
              <a:latin typeface="Arial" pitchFamily="34" charset="0"/>
              <a:ea typeface="+mn-ea"/>
              <a:cs typeface="Arial" pitchFamily="34" charset="0"/>
            </a:rPr>
            <a:t>Änderungen der Ergebnisse, auch für Vormonate, auf Grund von Nachmeldungen sowie von korrigierten Meldungen vorbehalten.</a:t>
          </a:r>
        </a:p>
        <a:p>
          <a:pPr rtl="0" eaLnBrk="1" fontAlgn="auto" latinLnBrk="0" hangingPunct="1"/>
          <a:r>
            <a:rPr lang="de-DE" sz="600" b="0" i="0" u="none" strike="noStrike" baseline="0">
              <a:solidFill>
                <a:srgbClr val="000000"/>
              </a:solidFill>
              <a:latin typeface="Arial" pitchFamily="34" charset="0"/>
              <a:ea typeface="+mn-ea"/>
              <a:cs typeface="Arial" pitchFamily="34" charset="0"/>
            </a:rPr>
            <a:t>v = vorläufig.</a:t>
          </a:r>
          <a:endParaRPr lang="de-DE" sz="600" b="0" i="0" u="none" strike="noStrike" baseline="0">
            <a:solidFill>
              <a:srgbClr val="000000"/>
            </a:solidFill>
            <a:latin typeface="Arial"/>
            <a:cs typeface="Arial"/>
          </a:endParaRPr>
        </a:p>
      </xdr:txBody>
    </xdr:sp>
    <xdr:clientData/>
  </xdr:twoCellAnchor>
  <xdr:twoCellAnchor>
    <xdr:from>
      <xdr:col>16</xdr:col>
      <xdr:colOff>285750</xdr:colOff>
      <xdr:row>8</xdr:row>
      <xdr:rowOff>40821</xdr:rowOff>
    </xdr:from>
    <xdr:to>
      <xdr:col>19</xdr:col>
      <xdr:colOff>0</xdr:colOff>
      <xdr:row>8</xdr:row>
      <xdr:rowOff>197303</xdr:rowOff>
    </xdr:to>
    <xdr:sp macro="" textlink="">
      <xdr:nvSpPr>
        <xdr:cNvPr id="3" name="Text Box 2"/>
        <xdr:cNvSpPr txBox="1">
          <a:spLocks noChangeArrowheads="1"/>
        </xdr:cNvSpPr>
      </xdr:nvSpPr>
      <xdr:spPr bwMode="auto">
        <a:xfrm>
          <a:off x="12477750" y="1336221"/>
          <a:ext cx="2000250" cy="11838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700" b="0" i="0" u="none" strike="noStrike" baseline="0">
              <a:solidFill>
                <a:srgbClr val="000000"/>
              </a:solidFill>
              <a:latin typeface="Arial"/>
              <a:cs typeface="Arial"/>
            </a:rPr>
            <a:t>(MBT-0204047-0000)</a:t>
          </a:r>
        </a:p>
      </xdr:txBody>
    </xdr:sp>
    <xdr:clientData/>
  </xdr:twoCellAnchor>
  <xdr:oneCellAnchor>
    <xdr:from>
      <xdr:col>1</xdr:col>
      <xdr:colOff>27214</xdr:colOff>
      <xdr:row>0</xdr:row>
      <xdr:rowOff>0</xdr:rowOff>
    </xdr:from>
    <xdr:ext cx="1218841" cy="740019"/>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5428" y="0"/>
          <a:ext cx="1218841" cy="7400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218237</xdr:colOff>
      <xdr:row>1</xdr:row>
      <xdr:rowOff>0</xdr:rowOff>
    </xdr:from>
    <xdr:ext cx="1597156" cy="740371"/>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4790237" y="161925"/>
          <a:ext cx="1597156" cy="740371"/>
        </a:xfrm>
        <a:prstGeom prst="rect">
          <a:avLst/>
        </a:prstGeom>
        <a:noFill/>
        <a:ln w="9525">
          <a:noFill/>
          <a:miter lim="800000"/>
          <a:headEnd/>
          <a:tailEnd/>
        </a:ln>
      </xdr:spPr>
    </xdr:pic>
    <xdr:clientData/>
  </xdr:oneCellAnchor>
  <xdr:oneCellAnchor>
    <xdr:from>
      <xdr:col>11</xdr:col>
      <xdr:colOff>12556</xdr:colOff>
      <xdr:row>1</xdr:row>
      <xdr:rowOff>0</xdr:rowOff>
    </xdr:from>
    <xdr:ext cx="1454394" cy="737785"/>
    <xdr:pic>
      <xdr:nvPicPr>
        <xdr:cNvPr id="6"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94556" y="161925"/>
          <a:ext cx="1454394" cy="737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149680</xdr:colOff>
      <xdr:row>24</xdr:row>
      <xdr:rowOff>6803</xdr:rowOff>
    </xdr:from>
    <xdr:to>
      <xdr:col>15</xdr:col>
      <xdr:colOff>156483</xdr:colOff>
      <xdr:row>36</xdr:row>
      <xdr:rowOff>13606</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0</xdr:colOff>
      <xdr:row>9</xdr:row>
      <xdr:rowOff>0</xdr:rowOff>
    </xdr:from>
    <xdr:to>
      <xdr:col>21</xdr:col>
      <xdr:colOff>178593</xdr:colOff>
      <xdr:row>18</xdr:row>
      <xdr:rowOff>154781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190499</xdr:colOff>
      <xdr:row>18</xdr:row>
      <xdr:rowOff>154781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21</xdr:col>
      <xdr:colOff>178593</xdr:colOff>
      <xdr:row>30</xdr:row>
      <xdr:rowOff>142874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4</xdr:col>
      <xdr:colOff>345770</xdr:colOff>
      <xdr:row>0</xdr:row>
      <xdr:rowOff>19050</xdr:rowOff>
    </xdr:from>
    <xdr:ext cx="1969110" cy="952500"/>
    <xdr:pic>
      <xdr:nvPicPr>
        <xdr:cNvPr id="5" name="Picture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3317570" y="19050"/>
          <a:ext cx="196911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46570</xdr:colOff>
      <xdr:row>0</xdr:row>
      <xdr:rowOff>95250</xdr:rowOff>
    </xdr:from>
    <xdr:ext cx="1885950" cy="962025"/>
    <xdr:pic>
      <xdr:nvPicPr>
        <xdr:cNvPr id="6" name="Grafik 6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80570" y="95250"/>
          <a:ext cx="18859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495300</xdr:colOff>
      <xdr:row>0</xdr:row>
      <xdr:rowOff>142875</xdr:rowOff>
    </xdr:from>
    <xdr:ext cx="1572847" cy="973667"/>
    <xdr:pic>
      <xdr:nvPicPr>
        <xdr:cNvPr id="7" name="Grafik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95450" y="142875"/>
          <a:ext cx="1572847" cy="973667"/>
        </a:xfrm>
        <a:prstGeom prst="rect">
          <a:avLst/>
        </a:prstGeom>
      </xdr:spPr>
    </xdr:pic>
    <xdr:clientData/>
  </xdr:oneCellAnchor>
</xdr:wsDr>
</file>

<file path=xl/drawings/drawing35.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xdr:wsDr xmlns:xdr="http://schemas.openxmlformats.org/drawingml/2006/spreadsheetDrawing" xmlns:a="http://schemas.openxmlformats.org/drawingml/2006/main">
  <xdr:twoCellAnchor>
    <xdr:from>
      <xdr:col>14</xdr:col>
      <xdr:colOff>4762</xdr:colOff>
      <xdr:row>15</xdr:row>
      <xdr:rowOff>9525</xdr:rowOff>
    </xdr:from>
    <xdr:to>
      <xdr:col>17</xdr:col>
      <xdr:colOff>638175</xdr:colOff>
      <xdr:row>25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15</xdr:row>
      <xdr:rowOff>0</xdr:rowOff>
    </xdr:from>
    <xdr:to>
      <xdr:col>22</xdr:col>
      <xdr:colOff>633413</xdr:colOff>
      <xdr:row>24</xdr:row>
      <xdr:rowOff>152400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25</xdr:row>
      <xdr:rowOff>0</xdr:rowOff>
    </xdr:from>
    <xdr:to>
      <xdr:col>18</xdr:col>
      <xdr:colOff>9525</xdr:colOff>
      <xdr:row>34</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25</xdr:row>
      <xdr:rowOff>1</xdr:rowOff>
    </xdr:from>
    <xdr:to>
      <xdr:col>23</xdr:col>
      <xdr:colOff>9525</xdr:colOff>
      <xdr:row>35</xdr:row>
      <xdr:rowOff>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1</xdr:rowOff>
    </xdr:from>
    <xdr:to>
      <xdr:col>18</xdr:col>
      <xdr:colOff>9525</xdr:colOff>
      <xdr:row>44</xdr:row>
      <xdr:rowOff>152400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35</xdr:row>
      <xdr:rowOff>0</xdr:rowOff>
    </xdr:from>
    <xdr:to>
      <xdr:col>23</xdr:col>
      <xdr:colOff>9525</xdr:colOff>
      <xdr:row>44</xdr:row>
      <xdr:rowOff>152400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50</xdr:row>
      <xdr:rowOff>0</xdr:rowOff>
    </xdr:from>
    <xdr:to>
      <xdr:col>18</xdr:col>
      <xdr:colOff>9525</xdr:colOff>
      <xdr:row>59</xdr:row>
      <xdr:rowOff>152399</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50</xdr:row>
      <xdr:rowOff>0</xdr:rowOff>
    </xdr:from>
    <xdr:to>
      <xdr:col>23</xdr:col>
      <xdr:colOff>9525</xdr:colOff>
      <xdr:row>59</xdr:row>
      <xdr:rowOff>152399</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60</xdr:row>
      <xdr:rowOff>0</xdr:rowOff>
    </xdr:from>
    <xdr:to>
      <xdr:col>18</xdr:col>
      <xdr:colOff>9525</xdr:colOff>
      <xdr:row>69</xdr:row>
      <xdr:rowOff>152399</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60</xdr:row>
      <xdr:rowOff>0</xdr:rowOff>
    </xdr:from>
    <xdr:to>
      <xdr:col>23</xdr:col>
      <xdr:colOff>9525</xdr:colOff>
      <xdr:row>69</xdr:row>
      <xdr:rowOff>152399</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70</xdr:row>
      <xdr:rowOff>0</xdr:rowOff>
    </xdr:from>
    <xdr:to>
      <xdr:col>18</xdr:col>
      <xdr:colOff>9525</xdr:colOff>
      <xdr:row>79</xdr:row>
      <xdr:rowOff>152399</xdr:rowOff>
    </xdr:to>
    <xdr:graphicFrame macro="">
      <xdr:nvGraphicFramePr>
        <xdr:cNvPr id="12"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70</xdr:row>
      <xdr:rowOff>0</xdr:rowOff>
    </xdr:from>
    <xdr:to>
      <xdr:col>23</xdr:col>
      <xdr:colOff>9525</xdr:colOff>
      <xdr:row>79</xdr:row>
      <xdr:rowOff>152399</xdr:rowOff>
    </xdr:to>
    <xdr:graphicFrame macro="">
      <xdr:nvGraphicFramePr>
        <xdr:cNvPr id="13"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80</xdr:row>
      <xdr:rowOff>0</xdr:rowOff>
    </xdr:from>
    <xdr:to>
      <xdr:col>18</xdr:col>
      <xdr:colOff>9525</xdr:colOff>
      <xdr:row>89</xdr:row>
      <xdr:rowOff>152399</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80</xdr:row>
      <xdr:rowOff>0</xdr:rowOff>
    </xdr:from>
    <xdr:to>
      <xdr:col>23</xdr:col>
      <xdr:colOff>9525</xdr:colOff>
      <xdr:row>89</xdr:row>
      <xdr:rowOff>152399</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90</xdr:row>
      <xdr:rowOff>0</xdr:rowOff>
    </xdr:from>
    <xdr:to>
      <xdr:col>23</xdr:col>
      <xdr:colOff>9525</xdr:colOff>
      <xdr:row>99</xdr:row>
      <xdr:rowOff>114299</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100</xdr:row>
      <xdr:rowOff>0</xdr:rowOff>
    </xdr:from>
    <xdr:to>
      <xdr:col>18</xdr:col>
      <xdr:colOff>9525</xdr:colOff>
      <xdr:row>109</xdr:row>
      <xdr:rowOff>152399</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100</xdr:row>
      <xdr:rowOff>0</xdr:rowOff>
    </xdr:from>
    <xdr:to>
      <xdr:col>23</xdr:col>
      <xdr:colOff>9525</xdr:colOff>
      <xdr:row>109</xdr:row>
      <xdr:rowOff>152399</xdr:rowOff>
    </xdr:to>
    <xdr:graphicFrame macro="">
      <xdr:nvGraphicFramePr>
        <xdr:cNvPr id="18"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110</xdr:row>
      <xdr:rowOff>0</xdr:rowOff>
    </xdr:from>
    <xdr:to>
      <xdr:col>18</xdr:col>
      <xdr:colOff>9525</xdr:colOff>
      <xdr:row>119</xdr:row>
      <xdr:rowOff>152399</xdr:rowOff>
    </xdr:to>
    <xdr:graphicFrame macro="">
      <xdr:nvGraphicFramePr>
        <xdr:cNvPr id="19" name="Diagramm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110</xdr:row>
      <xdr:rowOff>0</xdr:rowOff>
    </xdr:from>
    <xdr:to>
      <xdr:col>23</xdr:col>
      <xdr:colOff>9525</xdr:colOff>
      <xdr:row>119</xdr:row>
      <xdr:rowOff>152399</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120</xdr:row>
      <xdr:rowOff>0</xdr:rowOff>
    </xdr:from>
    <xdr:to>
      <xdr:col>18</xdr:col>
      <xdr:colOff>9525</xdr:colOff>
      <xdr:row>129</xdr:row>
      <xdr:rowOff>152399</xdr:rowOff>
    </xdr:to>
    <xdr:graphicFrame macro="">
      <xdr:nvGraphicFramePr>
        <xdr:cNvPr id="21" name="Diagram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120</xdr:row>
      <xdr:rowOff>0</xdr:rowOff>
    </xdr:from>
    <xdr:to>
      <xdr:col>23</xdr:col>
      <xdr:colOff>9525</xdr:colOff>
      <xdr:row>129</xdr:row>
      <xdr:rowOff>152399</xdr:rowOff>
    </xdr:to>
    <xdr:graphicFrame macro="">
      <xdr:nvGraphicFramePr>
        <xdr:cNvPr id="22" name="Diagram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130</xdr:row>
      <xdr:rowOff>0</xdr:rowOff>
    </xdr:from>
    <xdr:to>
      <xdr:col>18</xdr:col>
      <xdr:colOff>9525</xdr:colOff>
      <xdr:row>139</xdr:row>
      <xdr:rowOff>114299</xdr:rowOff>
    </xdr:to>
    <xdr:graphicFrame macro="">
      <xdr:nvGraphicFramePr>
        <xdr:cNvPr id="23" name="Diagram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130</xdr:row>
      <xdr:rowOff>0</xdr:rowOff>
    </xdr:from>
    <xdr:to>
      <xdr:col>23</xdr:col>
      <xdr:colOff>9525</xdr:colOff>
      <xdr:row>139</xdr:row>
      <xdr:rowOff>114299</xdr:rowOff>
    </xdr:to>
    <xdr:graphicFrame macro="">
      <xdr:nvGraphicFramePr>
        <xdr:cNvPr id="24" name="Diagram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140</xdr:row>
      <xdr:rowOff>0</xdr:rowOff>
    </xdr:from>
    <xdr:to>
      <xdr:col>18</xdr:col>
      <xdr:colOff>9525</xdr:colOff>
      <xdr:row>149</xdr:row>
      <xdr:rowOff>114299</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140</xdr:row>
      <xdr:rowOff>0</xdr:rowOff>
    </xdr:from>
    <xdr:to>
      <xdr:col>23</xdr:col>
      <xdr:colOff>9525</xdr:colOff>
      <xdr:row>149</xdr:row>
      <xdr:rowOff>114299</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90</xdr:row>
      <xdr:rowOff>0</xdr:rowOff>
    </xdr:from>
    <xdr:to>
      <xdr:col>18</xdr:col>
      <xdr:colOff>9525</xdr:colOff>
      <xdr:row>99</xdr:row>
      <xdr:rowOff>110066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oneCellAnchor>
    <xdr:from>
      <xdr:col>2</xdr:col>
      <xdr:colOff>428319</xdr:colOff>
      <xdr:row>0</xdr:row>
      <xdr:rowOff>0</xdr:rowOff>
    </xdr:from>
    <xdr:ext cx="1986044" cy="968375"/>
    <xdr:pic>
      <xdr:nvPicPr>
        <xdr:cNvPr id="28" name="Picture 10"/>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2095194" y="0"/>
          <a:ext cx="1986044"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543985</xdr:colOff>
      <xdr:row>0</xdr:row>
      <xdr:rowOff>0</xdr:rowOff>
    </xdr:from>
    <xdr:ext cx="1898650" cy="977900"/>
    <xdr:pic>
      <xdr:nvPicPr>
        <xdr:cNvPr id="29" name="Grafik 69"/>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096810" y="0"/>
          <a:ext cx="18986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561975</xdr:colOff>
      <xdr:row>0</xdr:row>
      <xdr:rowOff>0</xdr:rowOff>
    </xdr:from>
    <xdr:ext cx="1620308" cy="1020384"/>
    <xdr:pic>
      <xdr:nvPicPr>
        <xdr:cNvPr id="30" name="Grafik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61975" y="0"/>
          <a:ext cx="1620308" cy="1020384"/>
        </a:xfrm>
        <a:prstGeom prst="rect">
          <a:avLst/>
        </a:prstGeom>
      </xdr:spPr>
    </xdr:pic>
    <xdr:clientData/>
  </xdr:oneCellAnchor>
</xdr:wsDr>
</file>

<file path=xl/drawings/drawing39.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10</xdr:col>
      <xdr:colOff>228237</xdr:colOff>
      <xdr:row>2</xdr:row>
      <xdr:rowOff>36741</xdr:rowOff>
    </xdr:from>
    <xdr:to>
      <xdr:col>12</xdr:col>
      <xdr:colOff>547138</xdr:colOff>
      <xdr:row>5</xdr:row>
      <xdr:rowOff>30290</xdr:rowOff>
    </xdr:to>
    <xdr:sp macro="" textlink="">
      <xdr:nvSpPr>
        <xdr:cNvPr id="2" name="Textfeld 1"/>
        <xdr:cNvSpPr txBox="1"/>
      </xdr:nvSpPr>
      <xdr:spPr>
        <a:xfrm>
          <a:off x="5200287" y="436791"/>
          <a:ext cx="1623826" cy="231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800">
              <a:latin typeface="Arial" pitchFamily="34" charset="0"/>
              <a:cs typeface="Arial" pitchFamily="34" charset="0"/>
            </a:rPr>
            <a:t>(MBT-0112160-0000)</a:t>
          </a:r>
        </a:p>
      </xdr:txBody>
    </xdr:sp>
    <xdr:clientData/>
  </xdr:twoCellAnchor>
  <xdr:twoCellAnchor>
    <xdr:from>
      <xdr:col>1</xdr:col>
      <xdr:colOff>12700</xdr:colOff>
      <xdr:row>3</xdr:row>
      <xdr:rowOff>2724</xdr:rowOff>
    </xdr:from>
    <xdr:to>
      <xdr:col>3</xdr:col>
      <xdr:colOff>274836</xdr:colOff>
      <xdr:row>5</xdr:row>
      <xdr:rowOff>66224</xdr:rowOff>
    </xdr:to>
    <xdr:sp macro="" textlink="">
      <xdr:nvSpPr>
        <xdr:cNvPr id="3" name="Textfeld 2"/>
        <xdr:cNvSpPr txBox="1"/>
      </xdr:nvSpPr>
      <xdr:spPr>
        <a:xfrm>
          <a:off x="50800" y="440874"/>
          <a:ext cx="1376561" cy="263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04.07.2024</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9</xdr:col>
      <xdr:colOff>561809</xdr:colOff>
      <xdr:row>3</xdr:row>
      <xdr:rowOff>8522</xdr:rowOff>
    </xdr:from>
    <xdr:to>
      <xdr:col>12</xdr:col>
      <xdr:colOff>1357</xdr:colOff>
      <xdr:row>5</xdr:row>
      <xdr:rowOff>2339</xdr:rowOff>
    </xdr:to>
    <xdr:sp macro="" textlink="">
      <xdr:nvSpPr>
        <xdr:cNvPr id="2" name="Text Box 1"/>
        <xdr:cNvSpPr txBox="1">
          <a:spLocks noChangeArrowheads="1"/>
        </xdr:cNvSpPr>
      </xdr:nvSpPr>
      <xdr:spPr bwMode="auto">
        <a:xfrm>
          <a:off x="5048084" y="446672"/>
          <a:ext cx="1325498" cy="193842"/>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(MBT-0112160-0000)</a:t>
          </a:r>
        </a:p>
      </xdr:txBody>
    </xdr:sp>
    <xdr:clientData/>
  </xdr:twoCellAnchor>
  <xdr:twoCellAnchor editAs="oneCell">
    <xdr:from>
      <xdr:col>1</xdr:col>
      <xdr:colOff>19049</xdr:colOff>
      <xdr:row>65</xdr:row>
      <xdr:rowOff>12701</xdr:rowOff>
    </xdr:from>
    <xdr:to>
      <xdr:col>11</xdr:col>
      <xdr:colOff>199747</xdr:colOff>
      <xdr:row>66</xdr:row>
      <xdr:rowOff>118534</xdr:rowOff>
    </xdr:to>
    <xdr:sp macro="" textlink="">
      <xdr:nvSpPr>
        <xdr:cNvPr id="3" name="Text Box 2"/>
        <xdr:cNvSpPr txBox="1">
          <a:spLocks noChangeArrowheads="1"/>
        </xdr:cNvSpPr>
      </xdr:nvSpPr>
      <xdr:spPr bwMode="auto">
        <a:xfrm>
          <a:off x="171449" y="5470526"/>
          <a:ext cx="5989483" cy="26775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600" b="0" i="0" u="none" strike="noStrike">
              <a:latin typeface="Arial" pitchFamily="34" charset="0"/>
              <a:ea typeface="+mn-ea"/>
              <a:cs typeface="Arial" pitchFamily="34" charset="0"/>
            </a:rPr>
            <a:t>Anm.:</a:t>
          </a:r>
          <a:r>
            <a:rPr lang="de-DE" sz="600" b="0" i="0" u="none" strike="noStrike" baseline="0">
              <a:latin typeface="Arial" pitchFamily="34" charset="0"/>
              <a:ea typeface="+mn-ea"/>
              <a:cs typeface="Arial" pitchFamily="34" charset="0"/>
            </a:rPr>
            <a:t> Rundungsdifferenzen möglich. - 1</a:t>
          </a:r>
          <a:r>
            <a:rPr lang="de-DE" sz="600" b="0" i="0" u="none" strike="noStrike">
              <a:latin typeface="Arial" pitchFamily="34" charset="0"/>
              <a:ea typeface="+mn-ea"/>
              <a:cs typeface="Arial" pitchFamily="34" charset="0"/>
            </a:rPr>
            <a:t>) Ohne anderes Getreide zur Körnergewinnung (z. B.</a:t>
          </a:r>
          <a:r>
            <a:rPr lang="de-DE" sz="600" b="0" i="0" u="none" strike="noStrike" baseline="0">
              <a:latin typeface="Arial" pitchFamily="34" charset="0"/>
              <a:ea typeface="+mn-ea"/>
              <a:cs typeface="Arial" pitchFamily="34" charset="0"/>
            </a:rPr>
            <a:t> Hirse, Sorghum, Kanariensaat). </a:t>
          </a:r>
          <a:r>
            <a:rPr lang="de-DE" sz="600" b="0" i="0">
              <a:latin typeface="Arial" pitchFamily="34" charset="0"/>
              <a:ea typeface="+mn-ea"/>
              <a:cs typeface="Arial" pitchFamily="34" charset="0"/>
            </a:rPr>
            <a:t>- 2) Einschließlich Stadtstaaten. </a:t>
          </a:r>
          <a:endParaRPr lang="de-DE" sz="600" b="0" i="0" u="none" strike="noStrike" baseline="0">
            <a:solidFill>
              <a:srgbClr val="000000"/>
            </a:solidFill>
            <a:latin typeface="Arial" pitchFamily="34" charset="0"/>
            <a:cs typeface="Arial" pitchFamily="34" charset="0"/>
          </a:endParaRPr>
        </a:p>
      </xdr:txBody>
    </xdr:sp>
    <xdr:clientData/>
  </xdr:twoCellAnchor>
  <xdr:twoCellAnchor>
    <xdr:from>
      <xdr:col>2</xdr:col>
      <xdr:colOff>0</xdr:colOff>
      <xdr:row>3</xdr:row>
      <xdr:rowOff>0</xdr:rowOff>
    </xdr:from>
    <xdr:to>
      <xdr:col>3</xdr:col>
      <xdr:colOff>449930</xdr:colOff>
      <xdr:row>5</xdr:row>
      <xdr:rowOff>60795</xdr:rowOff>
    </xdr:to>
    <xdr:sp macro="" textlink="">
      <xdr:nvSpPr>
        <xdr:cNvPr id="4" name="Textfeld 3"/>
        <xdr:cNvSpPr txBox="1"/>
      </xdr:nvSpPr>
      <xdr:spPr>
        <a:xfrm>
          <a:off x="190500" y="438150"/>
          <a:ext cx="1364330" cy="26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latin typeface="Arial" panose="020B0604020202020204" pitchFamily="34" charset="0"/>
              <a:cs typeface="Arial" panose="020B0604020202020204" pitchFamily="34" charset="0"/>
            </a:rPr>
            <a:t>Stand: 04.07.2024</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18</xdr:col>
      <xdr:colOff>333374</xdr:colOff>
      <xdr:row>57</xdr:row>
      <xdr:rowOff>126023</xdr:rowOff>
    </xdr:to>
    <xdr:graphicFrame macro="">
      <xdr:nvGraphicFramePr>
        <xdr:cNvPr id="3" name="Diagramm 2" title="Roggen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62960</xdr:rowOff>
    </xdr:from>
    <xdr:to>
      <xdr:col>9</xdr:col>
      <xdr:colOff>142874</xdr:colOff>
      <xdr:row>75</xdr:row>
      <xdr:rowOff>65891</xdr:rowOff>
    </xdr:to>
    <xdr:graphicFrame macro="">
      <xdr:nvGraphicFramePr>
        <xdr:cNvPr id="4" name="Diagramm 3" title="Übrige Gerste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18</xdr:col>
      <xdr:colOff>340700</xdr:colOff>
      <xdr:row>75</xdr:row>
      <xdr:rowOff>45427</xdr:rowOff>
    </xdr:to>
    <xdr:graphicFrame macro="">
      <xdr:nvGraphicFramePr>
        <xdr:cNvPr id="5" name="Diagramm 4" title="Mais Käuf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425971</xdr:colOff>
      <xdr:row>75</xdr:row>
      <xdr:rowOff>145781</xdr:rowOff>
    </xdr:from>
    <xdr:to>
      <xdr:col>16</xdr:col>
      <xdr:colOff>403991</xdr:colOff>
      <xdr:row>102</xdr:row>
      <xdr:rowOff>35877</xdr:rowOff>
    </xdr:to>
    <xdr:graphicFrame macro="">
      <xdr:nvGraphicFramePr>
        <xdr:cNvPr id="6" name="Diagramm 5" title="Gesamt in 1.000 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0</xdr:col>
      <xdr:colOff>238648</xdr:colOff>
      <xdr:row>0</xdr:row>
      <xdr:rowOff>28784</xdr:rowOff>
    </xdr:from>
    <xdr:ext cx="1326173" cy="815487"/>
    <xdr:pic>
      <xdr:nvPicPr>
        <xdr:cNvPr id="7" name="Grafik 4" descr="Bundesadler mit dem Schriftzug Bundesminisiterium für Ernährung und Landwirtschaft." title="Logo Bundesministerium für Ernährung und Landwirtschaft"/>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8648" y="28784"/>
          <a:ext cx="1326173" cy="815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344264</xdr:colOff>
      <xdr:row>0</xdr:row>
      <xdr:rowOff>56000</xdr:rowOff>
    </xdr:from>
    <xdr:ext cx="1642503" cy="794785"/>
    <xdr:pic>
      <xdr:nvPicPr>
        <xdr:cNvPr id="8" name="Grafik 7" descr="Bundesadler mit Schriftzug Bundesanstalt für Landwirtschaft und Ernährung" title="Logo: Bundesanstalt für Landwirtschaft und Ernährung"/>
        <xdr:cNvPicPr>
          <a:picLocks noChangeAspect="1"/>
        </xdr:cNvPicPr>
      </xdr:nvPicPr>
      <xdr:blipFill>
        <a:blip xmlns:r="http://schemas.openxmlformats.org/officeDocument/2006/relationships" r:embed="rId7"/>
        <a:stretch>
          <a:fillRect/>
        </a:stretch>
      </xdr:blipFill>
      <xdr:spPr>
        <a:xfrm>
          <a:off x="1500871" y="56000"/>
          <a:ext cx="1642503" cy="794785"/>
        </a:xfrm>
        <a:prstGeom prst="rect">
          <a:avLst/>
        </a:prstGeom>
      </xdr:spPr>
    </xdr:pic>
    <xdr:clientData/>
  </xdr:oneCellAnchor>
  <xdr:oneCellAnchor>
    <xdr:from>
      <xdr:col>5</xdr:col>
      <xdr:colOff>382052</xdr:colOff>
      <xdr:row>0</xdr:row>
      <xdr:rowOff>21982</xdr:rowOff>
    </xdr:from>
    <xdr:ext cx="1670659" cy="504000"/>
    <xdr:pic>
      <xdr:nvPicPr>
        <xdr:cNvPr id="9" name="Grafik 8" descr="Zierbild mit Schriftzug: Bundesinformationszentrum Landwirtschaft." title="Logo: Bundesinformationszentrum Landwirtschaft"/>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91902" y="21982"/>
          <a:ext cx="1670659" cy="504000"/>
        </a:xfrm>
        <a:prstGeom prst="rect">
          <a:avLst/>
        </a:prstGeom>
      </xdr:spPr>
    </xdr:pic>
    <xdr:clientData/>
  </xdr:oneCellAnchor>
</xdr:wsDr>
</file>

<file path=xl/drawings/drawing6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2.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3.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4.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5.xml><?xml version="1.0" encoding="utf-8"?>
<xdr:wsDr xmlns:xdr="http://schemas.openxmlformats.org/drawingml/2006/spreadsheetDrawing" xmlns:a="http://schemas.openxmlformats.org/drawingml/2006/main">
  <xdr:twoCellAnchor>
    <xdr:from>
      <xdr:col>14</xdr:col>
      <xdr:colOff>0</xdr:colOff>
      <xdr:row>15</xdr:row>
      <xdr:rowOff>0</xdr:rowOff>
    </xdr:from>
    <xdr:to>
      <xdr:col>21</xdr:col>
      <xdr:colOff>10584</xdr:colOff>
      <xdr:row>25</xdr:row>
      <xdr:rowOff>10582</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15</xdr:row>
      <xdr:rowOff>0</xdr:rowOff>
    </xdr:from>
    <xdr:to>
      <xdr:col>28</xdr:col>
      <xdr:colOff>10583</xdr:colOff>
      <xdr:row>25</xdr:row>
      <xdr:rowOff>10583</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730250</xdr:colOff>
      <xdr:row>25</xdr:row>
      <xdr:rowOff>21167</xdr:rowOff>
    </xdr:from>
    <xdr:to>
      <xdr:col>21</xdr:col>
      <xdr:colOff>0</xdr:colOff>
      <xdr:row>34</xdr:row>
      <xdr:rowOff>169334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25</xdr:row>
      <xdr:rowOff>21167</xdr:rowOff>
    </xdr:from>
    <xdr:to>
      <xdr:col>28</xdr:col>
      <xdr:colOff>31749</xdr:colOff>
      <xdr:row>34</xdr:row>
      <xdr:rowOff>169334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35</xdr:row>
      <xdr:rowOff>0</xdr:rowOff>
    </xdr:from>
    <xdr:to>
      <xdr:col>21</xdr:col>
      <xdr:colOff>10583</xdr:colOff>
      <xdr:row>44</xdr:row>
      <xdr:rowOff>127000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35</xdr:row>
      <xdr:rowOff>0</xdr:rowOff>
    </xdr:from>
    <xdr:to>
      <xdr:col>28</xdr:col>
      <xdr:colOff>31749</xdr:colOff>
      <xdr:row>44</xdr:row>
      <xdr:rowOff>127000</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21</xdr:col>
      <xdr:colOff>10583</xdr:colOff>
      <xdr:row>54</xdr:row>
      <xdr:rowOff>148167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45</xdr:row>
      <xdr:rowOff>0</xdr:rowOff>
    </xdr:from>
    <xdr:to>
      <xdr:col>28</xdr:col>
      <xdr:colOff>31749</xdr:colOff>
      <xdr:row>54</xdr:row>
      <xdr:rowOff>148167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xdr:col>
      <xdr:colOff>543679</xdr:colOff>
      <xdr:row>0</xdr:row>
      <xdr:rowOff>0</xdr:rowOff>
    </xdr:from>
    <xdr:ext cx="1962760" cy="956733"/>
    <xdr:pic>
      <xdr:nvPicPr>
        <xdr:cNvPr id="10" name="Picture 1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372479" y="0"/>
          <a:ext cx="1962760" cy="956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195795</xdr:colOff>
      <xdr:row>0</xdr:row>
      <xdr:rowOff>0</xdr:rowOff>
    </xdr:from>
    <xdr:ext cx="1879600" cy="966258"/>
    <xdr:pic>
      <xdr:nvPicPr>
        <xdr:cNvPr id="11" name="Grafik 6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386795" y="0"/>
          <a:ext cx="1879600" cy="96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790575</xdr:colOff>
      <xdr:row>0</xdr:row>
      <xdr:rowOff>0</xdr:rowOff>
    </xdr:from>
    <xdr:ext cx="1538654" cy="956733"/>
    <xdr:pic>
      <xdr:nvPicPr>
        <xdr:cNvPr id="12" name="Grafik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0575" y="0"/>
          <a:ext cx="1538654" cy="956733"/>
        </a:xfrm>
        <a:prstGeom prst="rect">
          <a:avLst/>
        </a:prstGeom>
      </xdr:spPr>
    </xdr:pic>
    <xdr:clientData/>
  </xdr:oneCellAnchor>
</xdr:wsDr>
</file>

<file path=xl/drawings/drawing66.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7.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69.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p>
        <a:p xmlns:a="http://schemas.openxmlformats.org/drawingml/2006/main">
          <a:pPr algn="r"/>
          <a:r>
            <a:rPr lang="de-DE" sz="600"/>
            <a:t>BMEL-Statistik</a:t>
          </a:r>
        </a:p>
      </cdr:txBody>
    </cdr:sp>
  </cdr:relSizeAnchor>
</c:userShapes>
</file>

<file path=xl/drawings/drawing70.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1.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2.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74.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2" name="Text 1"/>
        <xdr:cNvSpPr txBox="1">
          <a:spLocks noChangeArrowheads="1"/>
        </xdr:cNvSpPr>
      </xdr:nvSpPr>
      <xdr:spPr bwMode="auto">
        <a:xfrm>
          <a:off x="12268200" y="342900"/>
          <a:ext cx="0" cy="0"/>
        </a:xfrm>
        <a:prstGeom prst="rect">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000" b="1" i="0" u="none" strike="noStrike" baseline="0">
              <a:solidFill>
                <a:srgbClr val="000000"/>
              </a:solidFill>
              <a:latin typeface="Helv"/>
            </a:rPr>
            <a:t>Daten</a:t>
          </a:r>
        </a:p>
        <a:p>
          <a:pPr algn="ctr" rtl="0">
            <a:defRPr sz="1000"/>
          </a:pPr>
          <a:r>
            <a:rPr lang="de-DE" sz="1000" b="1" i="0" u="none" strike="noStrike" baseline="0">
              <a:solidFill>
                <a:srgbClr val="000000"/>
              </a:solidFill>
              <a:latin typeface="Helv"/>
            </a:rPr>
            <a:t>suchen</a:t>
          </a:r>
          <a:endParaRPr lang="de-DE"/>
        </a:p>
      </xdr:txBody>
    </xdr:sp>
    <xdr:clientData/>
  </xdr:twoCellAnchor>
  <xdr:twoCellAnchor>
    <xdr:from>
      <xdr:col>21</xdr:col>
      <xdr:colOff>0</xdr:colOff>
      <xdr:row>0</xdr:row>
      <xdr:rowOff>0</xdr:rowOff>
    </xdr:from>
    <xdr:to>
      <xdr:col>21</xdr:col>
      <xdr:colOff>0</xdr:colOff>
      <xdr:row>0</xdr:row>
      <xdr:rowOff>0</xdr:rowOff>
    </xdr:to>
    <xdr:sp macro="" textlink="">
      <xdr:nvSpPr>
        <xdr:cNvPr id="3" name="Text 2"/>
        <xdr:cNvSpPr txBox="1">
          <a:spLocks noChangeArrowheads="1"/>
        </xdr:cNvSpPr>
      </xdr:nvSpPr>
      <xdr:spPr bwMode="auto">
        <a:xfrm>
          <a:off x="12268200" y="342900"/>
          <a:ext cx="0" cy="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36576" bIns="27432"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twoCellAnchor>
    <xdr:from>
      <xdr:col>17</xdr:col>
      <xdr:colOff>139701</xdr:colOff>
      <xdr:row>5</xdr:row>
      <xdr:rowOff>12700</xdr:rowOff>
    </xdr:from>
    <xdr:to>
      <xdr:col>21</xdr:col>
      <xdr:colOff>63</xdr:colOff>
      <xdr:row>6</xdr:row>
      <xdr:rowOff>0</xdr:rowOff>
    </xdr:to>
    <xdr:sp macro="" textlink="">
      <xdr:nvSpPr>
        <xdr:cNvPr id="4" name="Text Box 3"/>
        <xdr:cNvSpPr txBox="1">
          <a:spLocks noChangeArrowheads="1"/>
        </xdr:cNvSpPr>
      </xdr:nvSpPr>
      <xdr:spPr bwMode="auto">
        <a:xfrm>
          <a:off x="10274301" y="927100"/>
          <a:ext cx="1993962" cy="101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(MBT-0301030-0000)</a:t>
          </a:r>
          <a:endParaRPr lang="de-DE"/>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257175</xdr:colOff>
      <xdr:row>1</xdr:row>
      <xdr:rowOff>28575</xdr:rowOff>
    </xdr:from>
    <xdr:to>
      <xdr:col>14</xdr:col>
      <xdr:colOff>0</xdr:colOff>
      <xdr:row>2</xdr:row>
      <xdr:rowOff>0</xdr:rowOff>
    </xdr:to>
    <xdr:sp macro="" textlink="">
      <xdr:nvSpPr>
        <xdr:cNvPr id="2" name="Text Box 2"/>
        <xdr:cNvSpPr txBox="1">
          <a:spLocks noChangeArrowheads="1"/>
        </xdr:cNvSpPr>
      </xdr:nvSpPr>
      <xdr:spPr bwMode="auto">
        <a:xfrm>
          <a:off x="5848350" y="219075"/>
          <a:ext cx="16002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(MBT-0301090-0000)</a:t>
          </a:r>
          <a:endParaRPr lang="de-DE"/>
        </a:p>
      </xdr:txBody>
    </xdr:sp>
    <xdr:clientData/>
  </xdr:twoCellAnchor>
  <xdr:twoCellAnchor>
    <xdr:from>
      <xdr:col>0</xdr:col>
      <xdr:colOff>0</xdr:colOff>
      <xdr:row>13</xdr:row>
      <xdr:rowOff>86916</xdr:rowOff>
    </xdr:from>
    <xdr:to>
      <xdr:col>12</xdr:col>
      <xdr:colOff>120315</xdr:colOff>
      <xdr:row>15</xdr:row>
      <xdr:rowOff>160421</xdr:rowOff>
    </xdr:to>
    <xdr:sp macro="" textlink="">
      <xdr:nvSpPr>
        <xdr:cNvPr id="3" name="Text 1"/>
        <xdr:cNvSpPr txBox="1">
          <a:spLocks noChangeArrowheads="1"/>
        </xdr:cNvSpPr>
      </xdr:nvSpPr>
      <xdr:spPr bwMode="auto">
        <a:xfrm>
          <a:off x="719137" y="2144316"/>
          <a:ext cx="5916278" cy="73073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1) Ohne Umsatzsteuer. Arithmetisches Mittel der Monatspreise an den einzelnen Börsen</a:t>
          </a:r>
        </a:p>
        <a:p>
          <a:pPr algn="just" rtl="0">
            <a:defRPr sz="1000"/>
          </a:pPr>
          <a:endParaRPr lang="de-DE" sz="600" b="0" i="0" u="none" strike="noStrike" baseline="0">
            <a:solidFill>
              <a:srgbClr val="000000"/>
            </a:solidFill>
            <a:latin typeface="Arial"/>
            <a:cs typeface="Arial"/>
          </a:endParaRPr>
        </a:p>
        <a:p>
          <a:pPr algn="just" rtl="0">
            <a:defRPr sz="1000"/>
          </a:pPr>
          <a:r>
            <a:rPr lang="de-DE" sz="600" b="0" i="0" u="none" strike="noStrike" baseline="0">
              <a:solidFill>
                <a:srgbClr val="000000"/>
              </a:solidFill>
              <a:latin typeface="Arial"/>
              <a:cs typeface="Arial"/>
            </a:rPr>
            <a:t> </a:t>
          </a:r>
          <a:r>
            <a:rPr lang="de-DE" sz="600" b="0" i="0" u="none" strike="noStrike" baseline="0">
              <a:solidFill>
                <a:srgbClr val="000000"/>
              </a:solidFill>
              <a:latin typeface="Arial"/>
              <a:ea typeface="+mn-ea"/>
              <a:cs typeface="Arial"/>
            </a:rPr>
            <a:t>2</a:t>
          </a:r>
          <a:r>
            <a:rPr lang="de-DE" sz="600" b="0" i="0" u="none" strike="noStrike" baseline="0">
              <a:solidFill>
                <a:srgbClr val="000000"/>
              </a:solidFill>
              <a:latin typeface="Arial"/>
              <a:cs typeface="Arial"/>
            </a:rPr>
            <a:t>) Arithmetisches Mittel der Monatspreise an den einzelnen Börsen im Wirtschaftsjahr.</a:t>
          </a:r>
        </a:p>
        <a:p>
          <a:pPr algn="just" rtl="0">
            <a:defRPr sz="1000"/>
          </a:pPr>
          <a:endParaRPr lang="de-DE" sz="600" b="0" i="0" u="none" strike="noStrike" baseline="0">
            <a:solidFill>
              <a:srgbClr val="000000"/>
            </a:solidFill>
            <a:latin typeface="Arial"/>
            <a:ea typeface="+mn-ea"/>
            <a:cs typeface="Arial"/>
          </a:endParaRPr>
        </a:p>
        <a:p>
          <a:pPr marL="0" indent="0" algn="just" rtl="0">
            <a:defRPr sz="1000"/>
          </a:pPr>
          <a:r>
            <a:rPr lang="de-DE" sz="600" b="0" i="0" u="none" strike="noStrike" baseline="0">
              <a:solidFill>
                <a:srgbClr val="000000"/>
              </a:solidFill>
              <a:latin typeface="Arial"/>
              <a:ea typeface="+mn-ea"/>
              <a:cs typeface="Arial"/>
            </a:rPr>
            <a:t>Anmerkung: Revision der Preise für die WJ 22/23 und 23/24 im Juli 2024.</a:t>
          </a:r>
        </a:p>
        <a:p>
          <a:pPr algn="just" rtl="0">
            <a:defRPr sz="1000"/>
          </a:pPr>
          <a:endParaRPr lang="de-DE"/>
        </a:p>
      </xdr:txBody>
    </xdr:sp>
    <xdr:clientData/>
  </xdr:twoCellAnchor>
</xdr:wsDr>
</file>

<file path=xl/drawings/drawing76.xml><?xml version="1.0" encoding="utf-8"?>
<xdr:wsDr xmlns:xdr="http://schemas.openxmlformats.org/drawingml/2006/spreadsheetDrawing" xmlns:a="http://schemas.openxmlformats.org/drawingml/2006/main">
  <xdr:oneCellAnchor>
    <xdr:from>
      <xdr:col>1</xdr:col>
      <xdr:colOff>40821</xdr:colOff>
      <xdr:row>102</xdr:row>
      <xdr:rowOff>13608</xdr:rowOff>
    </xdr:from>
    <xdr:ext cx="5817053" cy="523875"/>
    <xdr:sp macro="" textlink="">
      <xdr:nvSpPr>
        <xdr:cNvPr id="2" name="Textfeld 1"/>
        <xdr:cNvSpPr txBox="1"/>
      </xdr:nvSpPr>
      <xdr:spPr>
        <a:xfrm>
          <a:off x="336096" y="11462658"/>
          <a:ext cx="5817053"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0</xdr:row>
      <xdr:rowOff>0</xdr:rowOff>
    </xdr:from>
    <xdr:to>
      <xdr:col>13</xdr:col>
      <xdr:colOff>333371</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28</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30</xdr:row>
      <xdr:rowOff>0</xdr:rowOff>
    </xdr:from>
    <xdr:to>
      <xdr:col>23</xdr:col>
      <xdr:colOff>557893</xdr:colOff>
      <xdr:row>46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48</xdr:row>
      <xdr:rowOff>0</xdr:rowOff>
    </xdr:from>
    <xdr:to>
      <xdr:col>23</xdr:col>
      <xdr:colOff>557893</xdr:colOff>
      <xdr:row>64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66</xdr:row>
      <xdr:rowOff>0</xdr:rowOff>
    </xdr:from>
    <xdr:to>
      <xdr:col>23</xdr:col>
      <xdr:colOff>557893</xdr:colOff>
      <xdr:row>82</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84</xdr:row>
      <xdr:rowOff>0</xdr:rowOff>
    </xdr:from>
    <xdr:to>
      <xdr:col>23</xdr:col>
      <xdr:colOff>557893</xdr:colOff>
      <xdr:row>100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7.xml><?xml version="1.0" encoding="utf-8"?>
<xdr:wsDr xmlns:xdr="http://schemas.openxmlformats.org/drawingml/2006/spreadsheetDrawing" xmlns:a="http://schemas.openxmlformats.org/drawingml/2006/main">
  <xdr:oneCellAnchor>
    <xdr:from>
      <xdr:col>1</xdr:col>
      <xdr:colOff>40821</xdr:colOff>
      <xdr:row>102</xdr:row>
      <xdr:rowOff>13608</xdr:rowOff>
    </xdr:from>
    <xdr:ext cx="5817053" cy="551089"/>
    <xdr:sp macro="" textlink="">
      <xdr:nvSpPr>
        <xdr:cNvPr id="2" name="Textfeld 1"/>
        <xdr:cNvSpPr txBox="1"/>
      </xdr:nvSpPr>
      <xdr:spPr>
        <a:xfrm>
          <a:off x="336096" y="11462658"/>
          <a:ext cx="5817053" cy="5510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xdr:txBody>
    </xdr:sp>
    <xdr:clientData/>
  </xdr:oneCellAnchor>
  <xdr:twoCellAnchor editAs="oneCell">
    <xdr:from>
      <xdr:col>1</xdr:col>
      <xdr:colOff>0</xdr:colOff>
      <xdr:row>0</xdr:row>
      <xdr:rowOff>0</xdr:rowOff>
    </xdr:from>
    <xdr:to>
      <xdr:col>5</xdr:col>
      <xdr:colOff>163765</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285751</xdr:colOff>
      <xdr:row>0</xdr:row>
      <xdr:rowOff>0</xdr:rowOff>
    </xdr:from>
    <xdr:to>
      <xdr:col>13</xdr:col>
      <xdr:colOff>333376</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28</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30</xdr:row>
      <xdr:rowOff>0</xdr:rowOff>
    </xdr:from>
    <xdr:to>
      <xdr:col>23</xdr:col>
      <xdr:colOff>557893</xdr:colOff>
      <xdr:row>46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48</xdr:row>
      <xdr:rowOff>0</xdr:rowOff>
    </xdr:from>
    <xdr:to>
      <xdr:col>23</xdr:col>
      <xdr:colOff>557893</xdr:colOff>
      <xdr:row>64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66</xdr:row>
      <xdr:rowOff>0</xdr:rowOff>
    </xdr:from>
    <xdr:to>
      <xdr:col>23</xdr:col>
      <xdr:colOff>557893</xdr:colOff>
      <xdr:row>82</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0</xdr:colOff>
      <xdr:row>84</xdr:row>
      <xdr:rowOff>0</xdr:rowOff>
    </xdr:from>
    <xdr:to>
      <xdr:col>23</xdr:col>
      <xdr:colOff>557893</xdr:colOff>
      <xdr:row>100</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1</xdr:col>
      <xdr:colOff>40821</xdr:colOff>
      <xdr:row>66</xdr:row>
      <xdr:rowOff>20412</xdr:rowOff>
    </xdr:from>
    <xdr:ext cx="5817053" cy="537481"/>
    <xdr:sp macro="" textlink="">
      <xdr:nvSpPr>
        <xdr:cNvPr id="4" name="Textfeld 3"/>
        <xdr:cNvSpPr txBox="1"/>
      </xdr:nvSpPr>
      <xdr:spPr>
        <a:xfrm>
          <a:off x="336096" y="8059512"/>
          <a:ext cx="5817053" cy="537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0</xdr:rowOff>
    </xdr:from>
    <xdr:to>
      <xdr:col>23</xdr:col>
      <xdr:colOff>557893</xdr:colOff>
      <xdr:row>28</xdr:row>
      <xdr:rowOff>108858</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30</xdr:row>
      <xdr:rowOff>0</xdr:rowOff>
    </xdr:from>
    <xdr:to>
      <xdr:col>23</xdr:col>
      <xdr:colOff>557893</xdr:colOff>
      <xdr:row>46</xdr:row>
      <xdr:rowOff>108858</xdr:rowOff>
    </xdr:to>
    <xdr:graphicFrame macro="">
      <xdr:nvGraphicFramePr>
        <xdr:cNvPr id="7"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48</xdr:row>
      <xdr:rowOff>0</xdr:rowOff>
    </xdr:from>
    <xdr:to>
      <xdr:col>23</xdr:col>
      <xdr:colOff>557893</xdr:colOff>
      <xdr:row>64</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9.xml><?xml version="1.0" encoding="utf-8"?>
<xdr:wsDr xmlns:xdr="http://schemas.openxmlformats.org/drawingml/2006/spreadsheetDrawing" xmlns:a="http://schemas.openxmlformats.org/drawingml/2006/main">
  <xdr:oneCellAnchor>
    <xdr:from>
      <xdr:col>1</xdr:col>
      <xdr:colOff>40821</xdr:colOff>
      <xdr:row>31</xdr:row>
      <xdr:rowOff>27214</xdr:rowOff>
    </xdr:from>
    <xdr:ext cx="5817053" cy="557893"/>
    <xdr:sp macro="" textlink="">
      <xdr:nvSpPr>
        <xdr:cNvPr id="2" name="Textfeld 1">
          <a:hlinkClick xmlns:r="http://schemas.openxmlformats.org/officeDocument/2006/relationships" r:id="rId1"/>
        </xdr:cNvPr>
        <xdr:cNvSpPr txBox="1"/>
      </xdr:nvSpPr>
      <xdr:spPr>
        <a:xfrm>
          <a:off x="336096" y="4684939"/>
          <a:ext cx="5817053" cy="557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t">
          <a:noAutofit/>
        </a:bodyPr>
        <a:lstStyle/>
        <a:p>
          <a:r>
            <a:rPr lang="de-DE" sz="600" b="0" i="0">
              <a:solidFill>
                <a:schemeClr val="tx1"/>
              </a:solidFill>
              <a:latin typeface="Arial" pitchFamily="34" charset="0"/>
              <a:ea typeface="+mn-ea"/>
              <a:cs typeface="Arial" pitchFamily="34" charset="0"/>
            </a:rPr>
            <a:t>Anm.:</a:t>
          </a:r>
          <a:r>
            <a:rPr lang="de-DE" sz="600" b="0"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Zuordnung und Berechnungsbasis für die Preise und den tatsächlichen Fett- und Eiweißgehalt ist der Auszahlungspreis der milchwirtschaftlichen Unternehmen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an landwirtschaftliche Erzeuger. </a:t>
          </a:r>
          <a:r>
            <a:rPr lang="de-DE" sz="600" b="1" i="0">
              <a:solidFill>
                <a:schemeClr val="tx1"/>
              </a:solidFill>
              <a:latin typeface="Arial" pitchFamily="34" charset="0"/>
              <a:ea typeface="+mn-ea"/>
              <a:cs typeface="Arial" pitchFamily="34" charset="0"/>
            </a:rPr>
            <a:t>Ohne</a:t>
          </a:r>
          <a:r>
            <a:rPr lang="de-DE" sz="600" b="1" i="0" baseline="0">
              <a:solidFill>
                <a:schemeClr val="tx1"/>
              </a:solidFill>
              <a:latin typeface="Arial" pitchFamily="34" charset="0"/>
              <a:ea typeface="+mn-ea"/>
              <a:cs typeface="Arial" pitchFamily="34" charset="0"/>
            </a:rPr>
            <a:t> Anlieferung von Lieferanten aus EU-Mitgliedstaaten</a:t>
          </a:r>
          <a:r>
            <a:rPr lang="de-DE" sz="600" b="0" i="0" baseline="0">
              <a:solidFill>
                <a:schemeClr val="tx1"/>
              </a:solidFill>
              <a:latin typeface="Arial" pitchFamily="34" charset="0"/>
              <a:ea typeface="+mn-ea"/>
              <a:cs typeface="Arial" pitchFamily="34" charset="0"/>
            </a:rPr>
            <a:t>.</a:t>
          </a:r>
          <a:r>
            <a:rPr lang="de-DE" sz="600" b="1" i="0" baseline="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Alle Angaben ohne Umsatzsteuer.</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Soweit nicht anders angegeben, gewogener Durchschnittspreis ohne Abschlusszahlungen.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br>
            <a:rPr lang="de-DE" sz="600" b="0" i="0">
              <a:solidFill>
                <a:schemeClr val="tx1"/>
              </a:solidFill>
              <a:latin typeface="Arial" pitchFamily="34" charset="0"/>
              <a:ea typeface="+mn-ea"/>
              <a:cs typeface="Arial" pitchFamily="34" charset="0"/>
            </a:rPr>
          </a:br>
          <a:r>
            <a:rPr lang="de-DE" sz="600" b="0" i="0">
              <a:solidFill>
                <a:schemeClr val="tx1"/>
              </a:solidFill>
              <a:latin typeface="Arial" pitchFamily="34" charset="0"/>
              <a:ea typeface="+mn-ea"/>
              <a:cs typeface="Arial" pitchFamily="34" charset="0"/>
            </a:rPr>
            <a:t>1)</a:t>
          </a:r>
          <a:r>
            <a:rPr lang="de-DE" sz="600">
              <a:solidFill>
                <a:schemeClr val="tx1"/>
              </a:solidFill>
              <a:latin typeface="Arial" pitchFamily="34" charset="0"/>
              <a:ea typeface="+mn-ea"/>
              <a:cs typeface="Arial" pitchFamily="34" charset="0"/>
            </a:rPr>
            <a:t> Jan - Dez = Einschließlich Abschlusszahlungen, Rückvergütungen, Milchpreisberichtigungen.</a:t>
          </a:r>
        </a:p>
      </xdr:txBody>
    </xdr:sp>
    <xdr:clientData/>
  </xdr:oneCellAnchor>
  <xdr:twoCellAnchor editAs="oneCell">
    <xdr:from>
      <xdr:col>0</xdr:col>
      <xdr:colOff>272143</xdr:colOff>
      <xdr:row>0</xdr:row>
      <xdr:rowOff>0</xdr:rowOff>
    </xdr:from>
    <xdr:to>
      <xdr:col>5</xdr:col>
      <xdr:colOff>143354</xdr:colOff>
      <xdr:row>4</xdr:row>
      <xdr:rowOff>95250</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43" y="1115786"/>
          <a:ext cx="1218318"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4" name="Picture 10"/>
        <xdr:cNvPicPr>
          <a:picLocks noChangeAspect="1" noChangeArrowheads="1"/>
        </xdr:cNvPicPr>
      </xdr:nvPicPr>
      <xdr:blipFill>
        <a:blip xmlns:r="http://schemas.openxmlformats.org/officeDocument/2006/relationships" r:embed="rId3"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9</xdr:col>
      <xdr:colOff>285746</xdr:colOff>
      <xdr:row>0</xdr:row>
      <xdr:rowOff>0</xdr:rowOff>
    </xdr:from>
    <xdr:to>
      <xdr:col>13</xdr:col>
      <xdr:colOff>333371</xdr:colOff>
      <xdr:row>4</xdr:row>
      <xdr:rowOff>93016</xdr:rowOff>
    </xdr:to>
    <xdr:pic>
      <xdr:nvPicPr>
        <xdr:cNvPr id="5" name="Grafik 6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82550</xdr:rowOff>
    </xdr:from>
    <xdr:to>
      <xdr:col>23</xdr:col>
      <xdr:colOff>557893</xdr:colOff>
      <xdr:row>30</xdr:row>
      <xdr:rowOff>36286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lvl="1" algn="r"/>
          <a:r>
            <a:rPr lang="de-DE" sz="600">
              <a:effectLst/>
              <a:latin typeface="+mn-lt"/>
              <a:ea typeface="+mn-ea"/>
              <a:cs typeface="+mn-cs"/>
            </a:rPr>
            <a:t>BLE(625)</a:t>
          </a:r>
          <a:endParaRPr lang="de-DE" sz="600">
            <a:effectLst/>
            <a:latin typeface="+mn-lt"/>
          </a:endParaRPr>
        </a:p>
        <a:p xmlns:a="http://schemas.openxmlformats.org/drawingml/2006/main">
          <a:pPr algn="r"/>
          <a:r>
            <a:rPr lang="de-DE" sz="600">
              <a:effectLst/>
              <a:latin typeface="+mn-lt"/>
              <a:ea typeface="+mn-ea"/>
              <a:cs typeface="+mn-cs"/>
            </a:rPr>
            <a:t>BMEL-Statistik</a:t>
          </a:r>
          <a:endParaRPr lang="de-DE" sz="600">
            <a:effectLst/>
            <a:latin typeface="+mn-lt"/>
          </a:endParaRPr>
        </a:p>
      </cdr:txBody>
    </cdr:sp>
  </cdr:relSizeAnchor>
</c:userShapes>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85</xdr:row>
      <xdr:rowOff>6804</xdr:rowOff>
    </xdr:from>
    <xdr:ext cx="5776232" cy="478460"/>
    <xdr:sp macro="" textlink="">
      <xdr:nvSpPr>
        <xdr:cNvPr id="6" name="Text Box 615"/>
        <xdr:cNvSpPr txBox="1">
          <a:spLocks noChangeArrowheads="1"/>
        </xdr:cNvSpPr>
      </xdr:nvSpPr>
      <xdr:spPr bwMode="auto">
        <a:xfrm>
          <a:off x="333375" y="9950904"/>
          <a:ext cx="5776232" cy="478460"/>
        </a:xfrm>
        <a:prstGeom prst="rect">
          <a:avLst/>
        </a:prstGeom>
        <a:noFill/>
        <a:ln w="9525">
          <a:noFill/>
          <a:miter lim="800000"/>
          <a:headEnd/>
          <a:tailEnd/>
        </a:ln>
      </xdr:spPr>
      <xdr:txBody>
        <a:bodyPr vertOverflow="clip" wrap="square" lIns="36000" tIns="36000" rIns="0" bIns="0" anchor="t" upright="1">
          <a:sp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13</xdr:row>
      <xdr:rowOff>2721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0</xdr:colOff>
      <xdr:row>67</xdr:row>
      <xdr:rowOff>0</xdr:rowOff>
    </xdr:from>
    <xdr:to>
      <xdr:col>23</xdr:col>
      <xdr:colOff>557893</xdr:colOff>
      <xdr:row>83</xdr:row>
      <xdr:rowOff>108858</xdr:rowOff>
    </xdr:to>
    <xdr:graphicFrame macro="">
      <xdr:nvGraphicFramePr>
        <xdr:cNvPr id="11" name="Diagram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67</xdr:row>
      <xdr:rowOff>27213</xdr:rowOff>
    </xdr:from>
    <xdr:ext cx="5776232" cy="496661"/>
    <xdr:sp macro="" textlink="">
      <xdr:nvSpPr>
        <xdr:cNvPr id="6" name="Text Box 615"/>
        <xdr:cNvSpPr txBox="1">
          <a:spLocks noChangeArrowheads="1"/>
        </xdr:cNvSpPr>
      </xdr:nvSpPr>
      <xdr:spPr bwMode="auto">
        <a:xfrm>
          <a:off x="333375" y="8266338"/>
          <a:ext cx="5776232" cy="496661"/>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285746</xdr:colOff>
      <xdr:row>0</xdr:row>
      <xdr:rowOff>0</xdr:rowOff>
    </xdr:from>
    <xdr:to>
      <xdr:col>13</xdr:col>
      <xdr:colOff>333371</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6"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49</xdr:row>
      <xdr:rowOff>0</xdr:rowOff>
    </xdr:from>
    <xdr:to>
      <xdr:col>23</xdr:col>
      <xdr:colOff>557893</xdr:colOff>
      <xdr:row>65</xdr:row>
      <xdr:rowOff>108858</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163765</xdr:colOff>
      <xdr:row>4</xdr:row>
      <xdr:rowOff>95250</xdr:rowOff>
    </xdr:to>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5</xdr:col>
      <xdr:colOff>163765</xdr:colOff>
      <xdr:row>4</xdr:row>
      <xdr:rowOff>95250</xdr:rowOff>
    </xdr:to>
    <xdr:pic>
      <xdr:nvPicPr>
        <xdr:cNvPr id="4" name="Grafik 3"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23950"/>
          <a:ext cx="12210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95250</xdr:colOff>
      <xdr:row>0</xdr:row>
      <xdr:rowOff>0</xdr:rowOff>
    </xdr:from>
    <xdr:to>
      <xdr:col>9</xdr:col>
      <xdr:colOff>285636</xdr:colOff>
      <xdr:row>4</xdr:row>
      <xdr:rowOff>95602</xdr:rowOff>
    </xdr:to>
    <xdr:pic>
      <xdr:nvPicPr>
        <xdr:cNvPr id="5"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47800" y="1123950"/>
          <a:ext cx="1600086" cy="743302"/>
        </a:xfrm>
        <a:prstGeom prst="rect">
          <a:avLst/>
        </a:prstGeom>
        <a:noFill/>
        <a:ln w="9525">
          <a:noFill/>
          <a:miter lim="800000"/>
          <a:headEnd/>
          <a:tailEnd/>
        </a:ln>
      </xdr:spPr>
    </xdr:pic>
    <xdr:clientData/>
  </xdr:twoCellAnchor>
  <xdr:oneCellAnchor>
    <xdr:from>
      <xdr:col>2</xdr:col>
      <xdr:colOff>0</xdr:colOff>
      <xdr:row>49</xdr:row>
      <xdr:rowOff>13607</xdr:rowOff>
    </xdr:from>
    <xdr:ext cx="5776232" cy="483054"/>
    <xdr:sp macro="" textlink="">
      <xdr:nvSpPr>
        <xdr:cNvPr id="6" name="Text Box 615"/>
        <xdr:cNvSpPr txBox="1">
          <a:spLocks noChangeArrowheads="1"/>
        </xdr:cNvSpPr>
      </xdr:nvSpPr>
      <xdr:spPr bwMode="auto">
        <a:xfrm>
          <a:off x="333375" y="6547757"/>
          <a:ext cx="5776232" cy="483054"/>
        </a:xfrm>
        <a:prstGeom prst="rect">
          <a:avLst/>
        </a:prstGeom>
        <a:noFill/>
        <a:ln w="9525">
          <a:noFill/>
          <a:miter lim="800000"/>
          <a:headEnd/>
          <a:tailEnd/>
        </a:ln>
      </xdr:spPr>
      <xdr:txBody>
        <a:bodyPr vertOverflow="clip" wrap="square" lIns="36000" tIns="36000" rIns="0" bIns="0" anchor="t" upright="1">
          <a:noAutofit/>
        </a:bodyPr>
        <a:lstStyle/>
        <a:p>
          <a:pPr rtl="0" eaLnBrk="1" fontAlgn="auto" latinLnBrk="0" hangingPunct="1"/>
          <a:r>
            <a:rPr lang="de-DE" sz="600" b="0" i="0" baseline="0">
              <a:latin typeface="Arial" pitchFamily="34" charset="0"/>
              <a:ea typeface="+mn-ea"/>
              <a:cs typeface="Arial" pitchFamily="34" charset="0"/>
            </a:rPr>
            <a:t>Anm.: Zuordnung und Berechnungsbasis für die Preise und den tatsächlichen Fett- und Eiweißgehalt ist der Auszahlungspreis der milchwirtschaftlichen Unternehmen an landwirtschaftliche Erzeuger im jeweiligen Preisgebiet. </a:t>
          </a:r>
          <a:r>
            <a:rPr lang="de-DE" sz="600" b="1" i="0" baseline="0">
              <a:latin typeface="Arial" pitchFamily="34" charset="0"/>
              <a:ea typeface="+mn-ea"/>
              <a:cs typeface="Arial" pitchFamily="34" charset="0"/>
            </a:rPr>
            <a:t>Ohne Anlieferung von Lieferanten aus EU-Mitgliedstaaten</a:t>
          </a:r>
          <a:r>
            <a:rPr lang="de-DE" sz="600" b="0" i="0" baseline="0">
              <a:latin typeface="Arial" pitchFamily="34" charset="0"/>
              <a:ea typeface="+mn-ea"/>
              <a:cs typeface="Arial" pitchFamily="34" charset="0"/>
            </a:rPr>
            <a:t>. Alle Angaben ohne Umsatzsteuer. Soweit nicht anders angegeben, gewogener Durchschnittspreis ohne Abschlusszahlungen. Änderungen der Ergebnisse, auch für Vormonate, auf Grund von Nachmeldungen sowie von korrigierten Meldungen vorbehalten.</a:t>
          </a:r>
        </a:p>
        <a:p>
          <a:pPr rtl="0" eaLnBrk="1" fontAlgn="auto" latinLnBrk="0" hangingPunct="1"/>
          <a:r>
            <a:rPr lang="de-DE" sz="600" b="0" i="0" baseline="0">
              <a:latin typeface="Arial" pitchFamily="34" charset="0"/>
              <a:ea typeface="+mn-ea"/>
              <a:cs typeface="Arial" pitchFamily="34" charset="0"/>
            </a:rPr>
            <a:t>1) Einschließlich Abschlusszahlungen, Rückvergütungen, Milchpreisberichtigungen</a:t>
          </a:r>
          <a:endParaRPr lang="de-DE" sz="600">
            <a:latin typeface="Arial" pitchFamily="34" charset="0"/>
            <a:ea typeface="+mn-ea"/>
            <a:cs typeface="Arial" pitchFamily="34" charset="0"/>
          </a:endParaRPr>
        </a:p>
      </xdr:txBody>
    </xdr:sp>
    <xdr:clientData/>
  </xdr:oneCellAnchor>
  <xdr:twoCellAnchor editAs="oneCell">
    <xdr:from>
      <xdr:col>9</xdr:col>
      <xdr:colOff>285749</xdr:colOff>
      <xdr:row>0</xdr:row>
      <xdr:rowOff>0</xdr:rowOff>
    </xdr:from>
    <xdr:to>
      <xdr:col>13</xdr:col>
      <xdr:colOff>333374</xdr:colOff>
      <xdr:row>4</xdr:row>
      <xdr:rowOff>93016</xdr:rowOff>
    </xdr:to>
    <xdr:pic>
      <xdr:nvPicPr>
        <xdr:cNvPr id="7"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9" y="1123950"/>
          <a:ext cx="1457325" cy="740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12</xdr:row>
      <xdr:rowOff>40821</xdr:rowOff>
    </xdr:from>
    <xdr:to>
      <xdr:col>23</xdr:col>
      <xdr:colOff>557893</xdr:colOff>
      <xdr:row>29</xdr:row>
      <xdr:rowOff>108857</xdr:rowOff>
    </xdr:to>
    <xdr:graphicFrame macro="">
      <xdr:nvGraphicFramePr>
        <xdr:cNvPr id="8"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31</xdr:row>
      <xdr:rowOff>0</xdr:rowOff>
    </xdr:from>
    <xdr:to>
      <xdr:col>23</xdr:col>
      <xdr:colOff>557893</xdr:colOff>
      <xdr:row>47</xdr:row>
      <xdr:rowOff>108857</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3.xml><?xml version="1.0" encoding="utf-8"?>
<xdr:wsDr xmlns:xdr="http://schemas.openxmlformats.org/drawingml/2006/spreadsheetDrawing" xmlns:a="http://schemas.openxmlformats.org/drawingml/2006/main">
  <xdr:oneCellAnchor>
    <xdr:from>
      <xdr:col>1</xdr:col>
      <xdr:colOff>40821</xdr:colOff>
      <xdr:row>0</xdr:row>
      <xdr:rowOff>0</xdr:rowOff>
    </xdr:from>
    <xdr:ext cx="1177471" cy="715545"/>
    <xdr:pic>
      <xdr:nvPicPr>
        <xdr:cNvPr id="2" name="Grafik 1"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0"/>
          <a:ext cx="1177471" cy="7155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163286</xdr:colOff>
      <xdr:row>0</xdr:row>
      <xdr:rowOff>0</xdr:rowOff>
    </xdr:from>
    <xdr:ext cx="1700271" cy="721178"/>
    <xdr:pic>
      <xdr:nvPicPr>
        <xdr:cNvPr id="3"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353911" y="0"/>
          <a:ext cx="1700271" cy="721178"/>
        </a:xfrm>
        <a:prstGeom prst="rect">
          <a:avLst/>
        </a:prstGeom>
        <a:noFill/>
        <a:ln w="9525">
          <a:noFill/>
          <a:miter lim="800000"/>
          <a:headEnd/>
          <a:tailEnd/>
        </a:ln>
      </xdr:spPr>
    </xdr:pic>
    <xdr:clientData/>
  </xdr:oneCellAnchor>
  <xdr:oneCellAnchor>
    <xdr:from>
      <xdr:col>2</xdr:col>
      <xdr:colOff>0</xdr:colOff>
      <xdr:row>37</xdr:row>
      <xdr:rowOff>27215</xdr:rowOff>
    </xdr:from>
    <xdr:ext cx="5666288" cy="408214"/>
    <xdr:sp macro="" textlink="">
      <xdr:nvSpPr>
        <xdr:cNvPr id="4" name="Textfeld 3"/>
        <xdr:cNvSpPr txBox="1"/>
      </xdr:nvSpPr>
      <xdr:spPr>
        <a:xfrm>
          <a:off x="333375" y="4580165"/>
          <a:ext cx="5666288" cy="408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0" bIns="0" rtlCol="0" anchor="t">
          <a:noAutofit/>
        </a:bodyPr>
        <a:lstStyle/>
        <a:p>
          <a:r>
            <a:rPr lang="de-DE" sz="600">
              <a:solidFill>
                <a:schemeClr val="tx1"/>
              </a:solidFill>
              <a:latin typeface="Arial" pitchFamily="34" charset="0"/>
              <a:ea typeface="+mn-ea"/>
              <a:cs typeface="Arial" pitchFamily="34" charset="0"/>
            </a:rPr>
            <a:t>Anm.: </a:t>
          </a:r>
          <a:r>
            <a:rPr lang="de-DE" sz="600" b="1">
              <a:solidFill>
                <a:schemeClr val="tx1"/>
              </a:solidFill>
              <a:latin typeface="Arial" pitchFamily="34" charset="0"/>
              <a:ea typeface="+mn-ea"/>
              <a:cs typeface="Arial" pitchFamily="34" charset="0"/>
            </a:rPr>
            <a:t>O</a:t>
          </a:r>
          <a:r>
            <a:rPr lang="de-DE" sz="600" b="1" baseline="0">
              <a:solidFill>
                <a:schemeClr val="tx1"/>
              </a:solidFill>
              <a:latin typeface="Arial" pitchFamily="34" charset="0"/>
              <a:ea typeface="+mn-ea"/>
              <a:cs typeface="Arial" pitchFamily="34" charset="0"/>
            </a:rPr>
            <a:t>hne Anlieferung von Lieferanten aus EU-Mitgliedstaaten</a:t>
          </a:r>
          <a:r>
            <a:rPr lang="de-DE" sz="600" baseline="0">
              <a:solidFill>
                <a:schemeClr val="tx1"/>
              </a:solidFill>
              <a:latin typeface="Arial" pitchFamily="34" charset="0"/>
              <a:ea typeface="+mn-ea"/>
              <a:cs typeface="Arial" pitchFamily="34" charset="0"/>
            </a:rPr>
            <a:t>. </a:t>
          </a:r>
          <a:endParaRPr lang="de-DE" sz="600">
            <a:solidFill>
              <a:schemeClr val="tx1"/>
            </a:solidFill>
            <a:latin typeface="Arial" pitchFamily="34" charset="0"/>
            <a:ea typeface="+mn-ea"/>
            <a:cs typeface="Arial" pitchFamily="34" charset="0"/>
          </a:endParaRPr>
        </a:p>
        <a:p>
          <a:r>
            <a:rPr lang="de-DE" sz="600">
              <a:solidFill>
                <a:schemeClr val="tx1"/>
              </a:solidFill>
              <a:latin typeface="Arial" pitchFamily="34" charset="0"/>
              <a:ea typeface="+mn-ea"/>
              <a:cs typeface="Arial" pitchFamily="34" charset="0"/>
            </a:rPr>
            <a:t>Alle Angaben ohne Umsatzsteuer. Soweit nicht anders angegeben, gewogener Durchschnittspreis ohne Abschlusszahlungen.</a:t>
          </a:r>
          <a:r>
            <a:rPr lang="de-DE" sz="600" baseline="0">
              <a:solidFill>
                <a:schemeClr val="tx1"/>
              </a:solidFill>
              <a:latin typeface="Arial" pitchFamily="34" charset="0"/>
              <a:ea typeface="+mn-ea"/>
              <a:cs typeface="Arial" pitchFamily="34" charset="0"/>
            </a:rPr>
            <a:t>  </a:t>
          </a:r>
          <a:r>
            <a:rPr lang="de-DE" sz="600">
              <a:solidFill>
                <a:schemeClr val="tx1"/>
              </a:solidFill>
              <a:latin typeface="Arial" pitchFamily="34" charset="0"/>
              <a:ea typeface="+mn-ea"/>
              <a:cs typeface="Arial" pitchFamily="34" charset="0"/>
            </a:rPr>
            <a:t>Änderungen der Ergebnisse, auch für Vormonate, auf Grund von Nachmeldungen</a:t>
          </a:r>
          <a:r>
            <a:rPr lang="de-DE" sz="600" baseline="0">
              <a:solidFill>
                <a:schemeClr val="tx1"/>
              </a:solidFill>
              <a:latin typeface="Arial" pitchFamily="34" charset="0"/>
              <a:ea typeface="+mn-ea"/>
              <a:cs typeface="Arial" pitchFamily="34" charset="0"/>
            </a:rPr>
            <a:t> sowie von korrigierten Meldungen vorbehalten</a:t>
          </a:r>
          <a:r>
            <a:rPr lang="de-DE" sz="600" b="0" i="0" baseline="0">
              <a:solidFill>
                <a:schemeClr val="tx1"/>
              </a:solidFill>
              <a:latin typeface="Arial" pitchFamily="34" charset="0"/>
              <a:ea typeface="+mn-ea"/>
              <a:cs typeface="Arial" pitchFamily="34" charset="0"/>
            </a:rPr>
            <a:t>.</a:t>
          </a:r>
        </a:p>
        <a:p>
          <a:r>
            <a:rPr lang="de-DE" sz="600" b="0" i="0" baseline="0">
              <a:solidFill>
                <a:schemeClr val="tx1"/>
              </a:solidFill>
              <a:latin typeface="Arial" pitchFamily="34" charset="0"/>
              <a:ea typeface="+mn-ea"/>
              <a:cs typeface="Arial" pitchFamily="34" charset="0"/>
            </a:rPr>
            <a:t>1) Einschließlich Abschlusszahlungen, Rückvergütungen, Milchpreisberichtigungen.</a:t>
          </a:r>
          <a:endParaRPr lang="de-DE" sz="600">
            <a:solidFill>
              <a:schemeClr val="tx1"/>
            </a:solidFill>
            <a:latin typeface="Arial" pitchFamily="34" charset="0"/>
            <a:ea typeface="+mn-ea"/>
            <a:cs typeface="Arial" pitchFamily="34" charset="0"/>
          </a:endParaRPr>
        </a:p>
        <a:p>
          <a:endParaRPr lang="de-DE" sz="600">
            <a:latin typeface="Arial" pitchFamily="34" charset="0"/>
            <a:cs typeface="Arial" pitchFamily="34" charset="0"/>
          </a:endParaRPr>
        </a:p>
      </xdr:txBody>
    </xdr:sp>
    <xdr:clientData/>
  </xdr:oneCellAnchor>
  <xdr:oneCellAnchor>
    <xdr:from>
      <xdr:col>10</xdr:col>
      <xdr:colOff>95247</xdr:colOff>
      <xdr:row>0</xdr:row>
      <xdr:rowOff>1</xdr:rowOff>
    </xdr:from>
    <xdr:ext cx="1401538" cy="714926"/>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7997" y="1"/>
          <a:ext cx="1401538" cy="714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6804</xdr:colOff>
      <xdr:row>18</xdr:row>
      <xdr:rowOff>0</xdr:rowOff>
    </xdr:from>
    <xdr:to>
      <xdr:col>29</xdr:col>
      <xdr:colOff>129268</xdr:colOff>
      <xdr:row>35</xdr:row>
      <xdr:rowOff>68036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4.xml><?xml version="1.0" encoding="utf-8"?>
<xdr:wsDr xmlns:xdr="http://schemas.openxmlformats.org/drawingml/2006/spreadsheetDrawing" xmlns:a="http://schemas.openxmlformats.org/drawingml/2006/main">
  <xdr:oneCellAnchor>
    <xdr:from>
      <xdr:col>1</xdr:col>
      <xdr:colOff>1812</xdr:colOff>
      <xdr:row>25</xdr:row>
      <xdr:rowOff>40820</xdr:rowOff>
    </xdr:from>
    <xdr:ext cx="5745762" cy="394607"/>
    <xdr:sp macro="" textlink="">
      <xdr:nvSpPr>
        <xdr:cNvPr id="2" name="Textfeld 1"/>
        <xdr:cNvSpPr txBox="1"/>
      </xdr:nvSpPr>
      <xdr:spPr>
        <a:xfrm>
          <a:off x="297087" y="3612695"/>
          <a:ext cx="5745762" cy="394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de-DE" sz="600">
              <a:solidFill>
                <a:schemeClr val="tx1"/>
              </a:solidFill>
              <a:latin typeface="Arial" pitchFamily="34" charset="0"/>
              <a:ea typeface="+mn-ea"/>
              <a:cs typeface="Arial" pitchFamily="34" charset="0"/>
            </a:rPr>
            <a:t>Anm.:</a:t>
          </a:r>
          <a:r>
            <a:rPr lang="de-DE" sz="600" baseline="0">
              <a:solidFill>
                <a:schemeClr val="tx1"/>
              </a:solidFill>
              <a:latin typeface="Arial" pitchFamily="34" charset="0"/>
              <a:ea typeface="+mn-ea"/>
              <a:cs typeface="Arial" pitchFamily="34" charset="0"/>
            </a:rPr>
            <a:t> </a:t>
          </a:r>
          <a:r>
            <a:rPr lang="de-DE" sz="600" b="1">
              <a:solidFill>
                <a:schemeClr val="tx1"/>
              </a:solidFill>
              <a:latin typeface="Arial" pitchFamily="34" charset="0"/>
              <a:ea typeface="+mn-ea"/>
              <a:cs typeface="Arial" pitchFamily="34" charset="0"/>
            </a:rPr>
            <a:t>Ohne Anlieferung von Lieferanten aus EU-Mitgliedstaaten</a:t>
          </a:r>
          <a:r>
            <a:rPr lang="de-DE" sz="600">
              <a:solidFill>
                <a:schemeClr val="tx1"/>
              </a:solidFill>
              <a:latin typeface="Arial" pitchFamily="34" charset="0"/>
              <a:ea typeface="+mn-ea"/>
              <a:cs typeface="Arial" pitchFamily="34" charset="0"/>
            </a:rPr>
            <a:t>.  Alle Angaben ohne Umsatzsteuer. Soweit nicht anders angegeben, gewogener Durchschnittspreis. </a:t>
          </a:r>
          <a:r>
            <a:rPr lang="de-DE" sz="600" b="0" i="0">
              <a:solidFill>
                <a:schemeClr val="tx1"/>
              </a:solidFill>
              <a:latin typeface="Arial" pitchFamily="34" charset="0"/>
              <a:ea typeface="+mn-ea"/>
              <a:cs typeface="Arial" pitchFamily="34" charset="0"/>
            </a:rPr>
            <a:t>Änderungen der Ergebnisse, auch für Vormonate, auf Grund von Nachmeldungen</a:t>
          </a:r>
          <a:r>
            <a:rPr lang="de-DE" sz="600">
              <a:solidFill>
                <a:schemeClr val="tx1"/>
              </a:solidFill>
              <a:latin typeface="Arial" pitchFamily="34" charset="0"/>
              <a:ea typeface="+mn-ea"/>
              <a:cs typeface="Arial" pitchFamily="34" charset="0"/>
            </a:rPr>
            <a:t> </a:t>
          </a:r>
          <a:r>
            <a:rPr lang="de-DE" sz="600" b="0" i="0">
              <a:solidFill>
                <a:schemeClr val="tx1"/>
              </a:solidFill>
              <a:latin typeface="Arial" pitchFamily="34" charset="0"/>
              <a:ea typeface="+mn-ea"/>
              <a:cs typeface="Arial" pitchFamily="34" charset="0"/>
            </a:rPr>
            <a:t>sowie von korrigierten Meldungen vorbehalten.</a:t>
          </a:r>
          <a:endParaRPr lang="de-DE" sz="600">
            <a:solidFill>
              <a:schemeClr val="tx1"/>
            </a:solidFill>
            <a:latin typeface="Arial" pitchFamily="34" charset="0"/>
            <a:ea typeface="+mn-ea"/>
            <a:cs typeface="Arial" pitchFamily="34" charset="0"/>
          </a:endParaRPr>
        </a:p>
      </xdr:txBody>
    </xdr:sp>
    <xdr:clientData/>
  </xdr:oneCellAnchor>
  <xdr:twoCellAnchor editAs="oneCell">
    <xdr:from>
      <xdr:col>1</xdr:col>
      <xdr:colOff>40821</xdr:colOff>
      <xdr:row>1</xdr:row>
      <xdr:rowOff>0</xdr:rowOff>
    </xdr:from>
    <xdr:to>
      <xdr:col>6</xdr:col>
      <xdr:colOff>61711</xdr:colOff>
      <xdr:row>4</xdr:row>
      <xdr:rowOff>176893</xdr:rowOff>
    </xdr:to>
    <xdr:pic>
      <xdr:nvPicPr>
        <xdr:cNvPr id="3" name="Grafik 2" descr="http://www.bmel.de/SiteGlobals/Frontend/Images/logo.png?__blob=normal&amp;v=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096" y="190500"/>
          <a:ext cx="1211515"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401411</xdr:colOff>
      <xdr:row>1</xdr:row>
      <xdr:rowOff>0</xdr:rowOff>
    </xdr:from>
    <xdr:to>
      <xdr:col>10</xdr:col>
      <xdr:colOff>190386</xdr:colOff>
      <xdr:row>4</xdr:row>
      <xdr:rowOff>177245</xdr:rowOff>
    </xdr:to>
    <xdr:pic>
      <xdr:nvPicPr>
        <xdr:cNvPr id="4" name="Picture 10"/>
        <xdr:cNvPicPr>
          <a:picLocks noChangeAspect="1" noChangeArrowheads="1"/>
        </xdr:cNvPicPr>
      </xdr:nvPicPr>
      <xdr:blipFill>
        <a:blip xmlns:r="http://schemas.openxmlformats.org/officeDocument/2006/relationships" r:embed="rId2" cstate="print"/>
        <a:srcRect/>
        <a:stretch>
          <a:fillRect/>
        </a:stretch>
      </xdr:blipFill>
      <xdr:spPr bwMode="auto">
        <a:xfrm>
          <a:off x="1487261" y="190500"/>
          <a:ext cx="1598725" cy="748745"/>
        </a:xfrm>
        <a:prstGeom prst="rect">
          <a:avLst/>
        </a:prstGeom>
        <a:noFill/>
        <a:ln w="9525">
          <a:noFill/>
          <a:miter lim="800000"/>
          <a:headEnd/>
          <a:tailEnd/>
        </a:ln>
      </xdr:spPr>
    </xdr:pic>
    <xdr:clientData/>
  </xdr:twoCellAnchor>
  <xdr:twoCellAnchor editAs="oneCell">
    <xdr:from>
      <xdr:col>10</xdr:col>
      <xdr:colOff>190493</xdr:colOff>
      <xdr:row>1</xdr:row>
      <xdr:rowOff>0</xdr:rowOff>
    </xdr:from>
    <xdr:to>
      <xdr:col>14</xdr:col>
      <xdr:colOff>238118</xdr:colOff>
      <xdr:row>4</xdr:row>
      <xdr:rowOff>174659</xdr:rowOff>
    </xdr:to>
    <xdr:pic>
      <xdr:nvPicPr>
        <xdr:cNvPr id="5" name="Grafik 6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86093" y="190500"/>
          <a:ext cx="1457325" cy="74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251732</xdr:colOff>
      <xdr:row>27</xdr:row>
      <xdr:rowOff>20410</xdr:rowOff>
    </xdr:from>
    <xdr:to>
      <xdr:col>15</xdr:col>
      <xdr:colOff>129268</xdr:colOff>
      <xdr:row>35</xdr:row>
      <xdr:rowOff>183696</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5</xdr:row>
      <xdr:rowOff>0</xdr:rowOff>
    </xdr:to>
    <xdr:sp macro="[10]!such_Monat" textlink="">
      <xdr:nvSpPr>
        <xdr:cNvPr id="2" name="Text 1"/>
        <xdr:cNvSpPr txBox="1">
          <a:spLocks noChangeArrowheads="1"/>
        </xdr:cNvSpPr>
      </xdr:nvSpPr>
      <xdr:spPr bwMode="auto">
        <a:xfrm>
          <a:off x="6429375" y="219075"/>
          <a:ext cx="0" cy="1009650"/>
        </a:xfrm>
        <a:prstGeom prst="rect">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Daten</a:t>
          </a:r>
        </a:p>
        <a:p>
          <a:pPr algn="ctr" rtl="0">
            <a:defRPr sz="1000"/>
          </a:pPr>
          <a:r>
            <a:rPr lang="de-DE" sz="1000" b="1" i="0" u="none" strike="noStrike" baseline="0">
              <a:solidFill>
                <a:srgbClr val="000000"/>
              </a:solidFill>
              <a:latin typeface="Helv"/>
            </a:rPr>
            <a:t>suchen</a:t>
          </a:r>
          <a:endParaRPr lang="de-DE"/>
        </a:p>
      </xdr:txBody>
    </xdr:sp>
    <xdr:clientData/>
  </xdr:twoCellAnchor>
  <xdr:twoCellAnchor>
    <xdr:from>
      <xdr:col>21</xdr:col>
      <xdr:colOff>0</xdr:colOff>
      <xdr:row>8</xdr:row>
      <xdr:rowOff>9525</xdr:rowOff>
    </xdr:from>
    <xdr:to>
      <xdr:col>21</xdr:col>
      <xdr:colOff>0</xdr:colOff>
      <xdr:row>12</xdr:row>
      <xdr:rowOff>0</xdr:rowOff>
    </xdr:to>
    <xdr:sp macro="[10]!zurück" textlink="">
      <xdr:nvSpPr>
        <xdr:cNvPr id="3" name="Text 2"/>
        <xdr:cNvSpPr txBox="1">
          <a:spLocks noChangeArrowheads="1"/>
        </xdr:cNvSpPr>
      </xdr:nvSpPr>
      <xdr:spPr bwMode="auto">
        <a:xfrm>
          <a:off x="6429375" y="1647825"/>
          <a:ext cx="0" cy="485775"/>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10</xdr:col>
      <xdr:colOff>400050</xdr:colOff>
      <xdr:row>3</xdr:row>
      <xdr:rowOff>25400</xdr:rowOff>
    </xdr:from>
    <xdr:to>
      <xdr:col>14</xdr:col>
      <xdr:colOff>9433</xdr:colOff>
      <xdr:row>4</xdr:row>
      <xdr:rowOff>28575</xdr:rowOff>
    </xdr:to>
    <xdr:sp macro="" textlink="">
      <xdr:nvSpPr>
        <xdr:cNvPr id="2" name="Text Box 1"/>
        <xdr:cNvSpPr txBox="1">
          <a:spLocks noChangeArrowheads="1"/>
        </xdr:cNvSpPr>
      </xdr:nvSpPr>
      <xdr:spPr bwMode="auto">
        <a:xfrm>
          <a:off x="4371975" y="720725"/>
          <a:ext cx="1285783" cy="2032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(MBT-0303030-0000)</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effectLst/>
              <a:latin typeface="+mn-lt"/>
              <a:ea typeface="+mn-ea"/>
              <a:cs typeface="+mn-cs"/>
            </a:rPr>
            <a:t>BLE(625)</a:t>
          </a:r>
          <a:endParaRPr lang="de-DE" sz="600">
            <a:effectLst/>
          </a:endParaRPr>
        </a:p>
        <a:p xmlns:a="http://schemas.openxmlformats.org/drawingml/2006/main">
          <a:pPr algn="r"/>
          <a:r>
            <a:rPr lang="de-DE" sz="600">
              <a:effectLst/>
              <a:latin typeface="+mn-lt"/>
              <a:ea typeface="+mn-ea"/>
              <a:cs typeface="+mn-cs"/>
            </a:rPr>
            <a:t>BMEL-Statistik</a:t>
          </a:r>
          <a:endParaRPr lang="de-DE" sz="600">
            <a:effectLs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ATEN\AUFTRAG.001\ALT\GEWEBARB.XL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TEN\AUFTRAG.001\ALT\GEWEDAT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2\formatExcel\formatExcel\einzelne%20Tabellen\02012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BARB"/>
    </sheetNames>
    <definedNames>
      <definedName name="such_Monat" refersTo="='GEWEBARB'!$G$115"/>
      <definedName name="zurück" refersTo="='GEWEBARB'!$G$93"/>
    </defined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0</v>
          </cell>
        </row>
        <row r="8">
          <cell r="A8" t="str">
            <v>Gewerbliche Erzeugnisse insgesamt</v>
          </cell>
          <cell r="B8">
            <v>1000</v>
          </cell>
          <cell r="C8">
            <v>1997</v>
          </cell>
          <cell r="D8">
            <v>103.7</v>
          </cell>
          <cell r="F8">
            <v>103.7</v>
          </cell>
          <cell r="H8">
            <v>103.6</v>
          </cell>
          <cell r="J8">
            <v>104</v>
          </cell>
          <cell r="L8">
            <v>104.1</v>
          </cell>
          <cell r="N8">
            <v>104.2</v>
          </cell>
          <cell r="P8">
            <v>104.3</v>
          </cell>
          <cell r="AB8">
            <v>0</v>
          </cell>
          <cell r="AD8">
            <v>0</v>
          </cell>
        </row>
        <row r="9">
          <cell r="A9" t="str">
            <v>Gewerbliche Erzeugnisse insgesamt</v>
          </cell>
          <cell r="B9">
            <v>1000</v>
          </cell>
          <cell r="C9">
            <v>1998</v>
          </cell>
          <cell r="AB9">
            <v>0</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0</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AB21">
            <v>0</v>
          </cell>
          <cell r="AD21">
            <v>0</v>
          </cell>
        </row>
        <row r="22">
          <cell r="A22" t="str">
            <v>ohne Strom Gas, Fernwärme und Wasser</v>
          </cell>
          <cell r="B22">
            <v>868.59</v>
          </cell>
          <cell r="C22">
            <v>1998</v>
          </cell>
          <cell r="AB22">
            <v>0</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0</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AB34">
            <v>0</v>
          </cell>
          <cell r="AD34">
            <v>0</v>
          </cell>
        </row>
        <row r="35">
          <cell r="A35" t="str">
            <v>Erzeugnisse des Nahrungs- und Genußmittelgewerbes</v>
          </cell>
          <cell r="B35">
            <v>131.06</v>
          </cell>
          <cell r="C35">
            <v>1998</v>
          </cell>
          <cell r="AB35">
            <v>0</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0</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AB47">
            <v>0</v>
          </cell>
          <cell r="AD47">
            <v>0</v>
          </cell>
        </row>
        <row r="48">
          <cell r="A48" t="str">
            <v>Erzeugnisse des Ernährungsgewerbes</v>
          </cell>
          <cell r="B48">
            <v>113.63</v>
          </cell>
          <cell r="C48">
            <v>1998</v>
          </cell>
          <cell r="AB48">
            <v>0</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0</v>
          </cell>
        </row>
        <row r="60">
          <cell r="A60" t="str">
            <v>Tabakwaren</v>
          </cell>
          <cell r="B60">
            <v>17.43</v>
          </cell>
          <cell r="C60">
            <v>1997</v>
          </cell>
          <cell r="D60">
            <v>117.6</v>
          </cell>
          <cell r="F60">
            <v>118</v>
          </cell>
          <cell r="H60">
            <v>118.9</v>
          </cell>
          <cell r="J60">
            <v>119.2</v>
          </cell>
          <cell r="L60">
            <v>119.1</v>
          </cell>
          <cell r="N60">
            <v>119</v>
          </cell>
          <cell r="P60">
            <v>117.7</v>
          </cell>
          <cell r="AB60">
            <v>0</v>
          </cell>
          <cell r="AD60">
            <v>0</v>
          </cell>
        </row>
        <row r="61">
          <cell r="A61" t="str">
            <v>Tabakwaren</v>
          </cell>
          <cell r="B61">
            <v>17.43</v>
          </cell>
          <cell r="C61">
            <v>1998</v>
          </cell>
          <cell r="AB61">
            <v>0</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0</v>
          </cell>
        </row>
        <row r="73">
          <cell r="A73" t="str">
            <v>Elektrizität</v>
          </cell>
          <cell r="B73">
            <v>81.81</v>
          </cell>
          <cell r="C73">
            <v>1997</v>
          </cell>
          <cell r="D73">
            <v>91.6</v>
          </cell>
          <cell r="F73">
            <v>91.6</v>
          </cell>
          <cell r="H73">
            <v>91.6</v>
          </cell>
          <cell r="J73">
            <v>91.6</v>
          </cell>
          <cell r="L73">
            <v>91.6</v>
          </cell>
          <cell r="N73">
            <v>91.6</v>
          </cell>
          <cell r="P73">
            <v>91.5</v>
          </cell>
          <cell r="AB73">
            <v>0</v>
          </cell>
          <cell r="AD73">
            <v>0</v>
          </cell>
        </row>
        <row r="74">
          <cell r="A74" t="str">
            <v>Elektrizität</v>
          </cell>
          <cell r="B74">
            <v>81.81</v>
          </cell>
          <cell r="C74">
            <v>1998</v>
          </cell>
          <cell r="AB74">
            <v>0</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0</v>
          </cell>
        </row>
        <row r="86">
          <cell r="A86" t="str">
            <v>Private Haushalte</v>
          </cell>
          <cell r="B86">
            <v>17.98</v>
          </cell>
          <cell r="C86">
            <v>1997</v>
          </cell>
          <cell r="D86">
            <v>99.1</v>
          </cell>
          <cell r="F86">
            <v>99.1</v>
          </cell>
          <cell r="H86">
            <v>99.1</v>
          </cell>
          <cell r="J86">
            <v>99.2</v>
          </cell>
          <cell r="L86">
            <v>99.2</v>
          </cell>
          <cell r="N86">
            <v>99.2</v>
          </cell>
          <cell r="P86">
            <v>99.2</v>
          </cell>
          <cell r="AB86">
            <v>0</v>
          </cell>
          <cell r="AD86">
            <v>0</v>
          </cell>
        </row>
        <row r="87">
          <cell r="A87" t="str">
            <v>Private Haushalte</v>
          </cell>
          <cell r="B87">
            <v>17.98</v>
          </cell>
          <cell r="C87">
            <v>1998</v>
          </cell>
          <cell r="AB87">
            <v>0</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0</v>
          </cell>
        </row>
        <row r="99">
          <cell r="A99" t="str">
            <v>Landwirtschaftliche Betriebe</v>
          </cell>
          <cell r="B99">
            <v>1.19</v>
          </cell>
          <cell r="C99">
            <v>1997</v>
          </cell>
          <cell r="D99">
            <v>96</v>
          </cell>
          <cell r="F99">
            <v>96</v>
          </cell>
          <cell r="H99">
            <v>96</v>
          </cell>
          <cell r="J99">
            <v>96</v>
          </cell>
          <cell r="L99">
            <v>96</v>
          </cell>
          <cell r="N99">
            <v>96</v>
          </cell>
          <cell r="P99">
            <v>96</v>
          </cell>
          <cell r="AB99">
            <v>0</v>
          </cell>
          <cell r="AD99">
            <v>0</v>
          </cell>
        </row>
        <row r="100">
          <cell r="A100" t="str">
            <v>Landwirtschaftliche Betriebe</v>
          </cell>
          <cell r="B100">
            <v>1.19</v>
          </cell>
          <cell r="C100">
            <v>1998</v>
          </cell>
          <cell r="AB100">
            <v>0</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0</v>
          </cell>
        </row>
        <row r="112">
          <cell r="A112" t="str">
            <v>Gewerblicher Betriebe</v>
          </cell>
          <cell r="B112">
            <v>7.8</v>
          </cell>
          <cell r="C112">
            <v>1997</v>
          </cell>
          <cell r="D112">
            <v>85.8</v>
          </cell>
          <cell r="F112">
            <v>85.7</v>
          </cell>
          <cell r="H112">
            <v>85.7</v>
          </cell>
          <cell r="J112">
            <v>85.5</v>
          </cell>
          <cell r="L112">
            <v>85.5</v>
          </cell>
          <cell r="N112">
            <v>85.5</v>
          </cell>
          <cell r="P112">
            <v>85.5</v>
          </cell>
          <cell r="AB112">
            <v>0</v>
          </cell>
          <cell r="AD112">
            <v>0</v>
          </cell>
        </row>
        <row r="113">
          <cell r="A113" t="str">
            <v>Gewerblicher Betriebe</v>
          </cell>
          <cell r="B113">
            <v>7.8</v>
          </cell>
          <cell r="C113">
            <v>1998</v>
          </cell>
          <cell r="AB113">
            <v>0</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0</v>
          </cell>
        </row>
        <row r="138">
          <cell r="A138" t="str">
            <v>Erdgas</v>
          </cell>
          <cell r="B138">
            <v>38.33</v>
          </cell>
          <cell r="C138">
            <v>1997</v>
          </cell>
          <cell r="D138">
            <v>91.2</v>
          </cell>
          <cell r="F138">
            <v>91.8</v>
          </cell>
          <cell r="H138">
            <v>91.8</v>
          </cell>
          <cell r="J138">
            <v>96.5</v>
          </cell>
          <cell r="L138">
            <v>96.6</v>
          </cell>
          <cell r="N138">
            <v>96.5</v>
          </cell>
          <cell r="P138">
            <v>97.6</v>
          </cell>
          <cell r="AB138">
            <v>0</v>
          </cell>
          <cell r="AD138">
            <v>0</v>
          </cell>
        </row>
        <row r="139">
          <cell r="A139" t="str">
            <v>Erdgas</v>
          </cell>
          <cell r="B139">
            <v>38.33</v>
          </cell>
          <cell r="C139">
            <v>1998</v>
          </cell>
          <cell r="AB139">
            <v>0</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0</v>
          </cell>
        </row>
        <row r="151">
          <cell r="A151" t="str">
            <v>Private Haushalte</v>
          </cell>
          <cell r="B151">
            <v>7.94</v>
          </cell>
          <cell r="C151">
            <v>1997</v>
          </cell>
          <cell r="D151">
            <v>96.9</v>
          </cell>
          <cell r="F151">
            <v>97.1</v>
          </cell>
          <cell r="H151">
            <v>97.4</v>
          </cell>
          <cell r="J151">
            <v>99.3</v>
          </cell>
          <cell r="L151">
            <v>99.3</v>
          </cell>
          <cell r="N151">
            <v>99.3</v>
          </cell>
          <cell r="P151">
            <v>99.4</v>
          </cell>
          <cell r="AB151">
            <v>0</v>
          </cell>
          <cell r="AD151">
            <v>0</v>
          </cell>
        </row>
        <row r="152">
          <cell r="A152" t="str">
            <v>Private Haushalte</v>
          </cell>
          <cell r="B152">
            <v>7.94</v>
          </cell>
          <cell r="C152">
            <v>1998</v>
          </cell>
          <cell r="AB152">
            <v>0</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0</v>
          </cell>
        </row>
        <row r="164">
          <cell r="A164" t="str">
            <v>Handel und Gewerbe</v>
          </cell>
          <cell r="B164">
            <v>2.73</v>
          </cell>
          <cell r="C164">
            <v>1997</v>
          </cell>
          <cell r="D164">
            <v>94.7</v>
          </cell>
          <cell r="F164">
            <v>95</v>
          </cell>
          <cell r="H164">
            <v>95.2</v>
          </cell>
          <cell r="J164">
            <v>96.9</v>
          </cell>
          <cell r="L164">
            <v>97</v>
          </cell>
          <cell r="N164">
            <v>97</v>
          </cell>
          <cell r="P164">
            <v>97</v>
          </cell>
          <cell r="AB164">
            <v>0</v>
          </cell>
          <cell r="AD164">
            <v>0</v>
          </cell>
        </row>
        <row r="165">
          <cell r="A165" t="str">
            <v>Handel und Gewerbe</v>
          </cell>
          <cell r="B165">
            <v>2.73</v>
          </cell>
          <cell r="C165">
            <v>1998</v>
          </cell>
          <cell r="AB165">
            <v>0</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0</v>
          </cell>
        </row>
        <row r="177">
          <cell r="A177" t="str">
            <v>Industrie</v>
          </cell>
          <cell r="B177">
            <v>6.36</v>
          </cell>
          <cell r="C177">
            <v>1997</v>
          </cell>
          <cell r="D177">
            <v>95.1</v>
          </cell>
          <cell r="F177">
            <v>95.5</v>
          </cell>
          <cell r="H177">
            <v>95.1</v>
          </cell>
          <cell r="J177">
            <v>99.6</v>
          </cell>
          <cell r="L177">
            <v>99.7</v>
          </cell>
          <cell r="N177">
            <v>99.4</v>
          </cell>
          <cell r="P177">
            <v>99.5</v>
          </cell>
          <cell r="AB177">
            <v>0</v>
          </cell>
          <cell r="AD177">
            <v>0</v>
          </cell>
        </row>
        <row r="178">
          <cell r="A178" t="str">
            <v>Industrie</v>
          </cell>
          <cell r="B178">
            <v>6.36</v>
          </cell>
          <cell r="C178">
            <v>1998</v>
          </cell>
          <cell r="AB178">
            <v>0</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0</v>
          </cell>
        </row>
        <row r="190">
          <cell r="A190" t="str">
            <v>Mineralölerzeugnisse</v>
          </cell>
          <cell r="B190">
            <v>34.14</v>
          </cell>
          <cell r="C190">
            <v>1997</v>
          </cell>
          <cell r="D190">
            <v>118</v>
          </cell>
          <cell r="F190">
            <v>115.1</v>
          </cell>
          <cell r="H190">
            <v>113</v>
          </cell>
          <cell r="J190">
            <v>111.5</v>
          </cell>
          <cell r="L190">
            <v>111.3</v>
          </cell>
          <cell r="N190">
            <v>110</v>
          </cell>
          <cell r="P190">
            <v>110.5</v>
          </cell>
          <cell r="AB190">
            <v>0</v>
          </cell>
          <cell r="AD190">
            <v>0</v>
          </cell>
        </row>
        <row r="191">
          <cell r="A191" t="str">
            <v>Mineralölerzeugnisse</v>
          </cell>
          <cell r="B191">
            <v>34.14</v>
          </cell>
          <cell r="C191">
            <v>1998</v>
          </cell>
          <cell r="AB191">
            <v>0</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0</v>
          </cell>
        </row>
        <row r="203">
          <cell r="A203" t="str">
            <v>Motorenbenzin</v>
          </cell>
          <cell r="B203">
            <v>16</v>
          </cell>
          <cell r="C203">
            <v>1997</v>
          </cell>
          <cell r="D203">
            <v>124.7</v>
          </cell>
          <cell r="F203">
            <v>125</v>
          </cell>
          <cell r="H203">
            <v>125.7</v>
          </cell>
          <cell r="J203">
            <v>124.6</v>
          </cell>
          <cell r="L203">
            <v>124.3</v>
          </cell>
          <cell r="N203">
            <v>123.1</v>
          </cell>
          <cell r="P203">
            <v>123.3</v>
          </cell>
          <cell r="AB203">
            <v>0</v>
          </cell>
          <cell r="AD203">
            <v>0</v>
          </cell>
        </row>
        <row r="204">
          <cell r="A204" t="str">
            <v>Motorenbenzin</v>
          </cell>
          <cell r="B204">
            <v>16</v>
          </cell>
          <cell r="C204">
            <v>1998</v>
          </cell>
          <cell r="AB204">
            <v>0</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0</v>
          </cell>
        </row>
        <row r="216">
          <cell r="A216" t="str">
            <v>Dieselkraftstoff</v>
          </cell>
          <cell r="B216">
            <v>8.9</v>
          </cell>
          <cell r="C216">
            <v>1997</v>
          </cell>
          <cell r="D216">
            <v>117.1</v>
          </cell>
          <cell r="F216">
            <v>114.3</v>
          </cell>
          <cell r="H216">
            <v>111.7</v>
          </cell>
          <cell r="J216">
            <v>110.6</v>
          </cell>
          <cell r="L216">
            <v>110.3</v>
          </cell>
          <cell r="N216">
            <v>108.4</v>
          </cell>
          <cell r="P216">
            <v>108.8</v>
          </cell>
          <cell r="AB216">
            <v>0</v>
          </cell>
          <cell r="AD216">
            <v>0</v>
          </cell>
        </row>
        <row r="217">
          <cell r="A217" t="str">
            <v>Dieselkraftstoff</v>
          </cell>
          <cell r="B217">
            <v>8.9</v>
          </cell>
          <cell r="C217">
            <v>1998</v>
          </cell>
          <cell r="AB217">
            <v>0</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0</v>
          </cell>
        </row>
        <row r="229">
          <cell r="A229" t="str">
            <v>Heizöl leicht</v>
          </cell>
          <cell r="B229">
            <v>4.88</v>
          </cell>
          <cell r="C229">
            <v>1997</v>
          </cell>
          <cell r="D229">
            <v>108.4</v>
          </cell>
          <cell r="F229">
            <v>94.2</v>
          </cell>
          <cell r="H229">
            <v>88.3</v>
          </cell>
          <cell r="J229">
            <v>87.8</v>
          </cell>
          <cell r="L229">
            <v>89.5</v>
          </cell>
          <cell r="N229">
            <v>86.5</v>
          </cell>
          <cell r="P229">
            <v>88.9</v>
          </cell>
          <cell r="AB229">
            <v>0</v>
          </cell>
          <cell r="AD229">
            <v>0</v>
          </cell>
        </row>
        <row r="230">
          <cell r="A230" t="str">
            <v>Heizöl leicht</v>
          </cell>
          <cell r="B230">
            <v>4.88</v>
          </cell>
          <cell r="C230">
            <v>1998</v>
          </cell>
          <cell r="AB230">
            <v>0</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0</v>
          </cell>
        </row>
        <row r="242">
          <cell r="A242" t="str">
            <v>Heizöl schwer</v>
          </cell>
          <cell r="B242">
            <v>0.88</v>
          </cell>
          <cell r="C242">
            <v>1997</v>
          </cell>
          <cell r="D242">
            <v>111.8</v>
          </cell>
          <cell r="F242">
            <v>98.2</v>
          </cell>
          <cell r="H242">
            <v>93.9</v>
          </cell>
          <cell r="J242">
            <v>90.9</v>
          </cell>
          <cell r="L242">
            <v>90.7</v>
          </cell>
          <cell r="N242">
            <v>96</v>
          </cell>
          <cell r="P242">
            <v>96.7</v>
          </cell>
          <cell r="AB242">
            <v>0</v>
          </cell>
          <cell r="AD242">
            <v>0</v>
          </cell>
        </row>
        <row r="243">
          <cell r="A243" t="str">
            <v>Heizöl schwer</v>
          </cell>
          <cell r="B243">
            <v>0.88</v>
          </cell>
          <cell r="C243">
            <v>1998</v>
          </cell>
          <cell r="AB243">
            <v>0</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0</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AB255">
            <v>0</v>
          </cell>
          <cell r="AD255">
            <v>0</v>
          </cell>
        </row>
        <row r="256">
          <cell r="A256" t="str">
            <v xml:space="preserve"> Nahrungsmittel</v>
          </cell>
          <cell r="B256">
            <v>76.66</v>
          </cell>
          <cell r="C256">
            <v>1998</v>
          </cell>
          <cell r="AB256">
            <v>0</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0</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AB268">
            <v>0</v>
          </cell>
          <cell r="AD268">
            <v>0</v>
          </cell>
        </row>
        <row r="269">
          <cell r="A269" t="str">
            <v>Nahrungsmittel, vorwiegend auf pflanzlicher Grundlage</v>
          </cell>
          <cell r="B269">
            <v>38.659999999999997</v>
          </cell>
          <cell r="C269">
            <v>1998</v>
          </cell>
          <cell r="AB269">
            <v>0</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0</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AB281">
            <v>0</v>
          </cell>
          <cell r="AD281">
            <v>0</v>
          </cell>
        </row>
        <row r="282">
          <cell r="A282" t="str">
            <v>Mahl- und Schälmühlenerzeugnisse</v>
          </cell>
          <cell r="B282">
            <v>1.73</v>
          </cell>
          <cell r="C282">
            <v>1998</v>
          </cell>
          <cell r="AB282">
            <v>0</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0</v>
          </cell>
        </row>
        <row r="294">
          <cell r="A294" t="str">
            <v>Weizenmehl</v>
          </cell>
          <cell r="B294">
            <v>1.1100000000000001</v>
          </cell>
          <cell r="C294">
            <v>1997</v>
          </cell>
          <cell r="D294">
            <v>88.7</v>
          </cell>
          <cell r="F294">
            <v>88.1</v>
          </cell>
          <cell r="H294">
            <v>87.8</v>
          </cell>
          <cell r="J294">
            <v>87.6</v>
          </cell>
          <cell r="L294">
            <v>87.1</v>
          </cell>
          <cell r="N294">
            <v>86.9</v>
          </cell>
          <cell r="P294">
            <v>86.8</v>
          </cell>
          <cell r="AB294">
            <v>0</v>
          </cell>
          <cell r="AD294">
            <v>0</v>
          </cell>
        </row>
        <row r="295">
          <cell r="A295" t="str">
            <v>Weizenmehl</v>
          </cell>
          <cell r="B295">
            <v>1.1100000000000001</v>
          </cell>
          <cell r="C295">
            <v>1998</v>
          </cell>
          <cell r="AB295">
            <v>0</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0</v>
          </cell>
        </row>
        <row r="307">
          <cell r="A307" t="str">
            <v>Roggenmehl</v>
          </cell>
          <cell r="B307">
            <v>0.18</v>
          </cell>
          <cell r="C307">
            <v>1997</v>
          </cell>
          <cell r="D307">
            <v>85</v>
          </cell>
          <cell r="F307">
            <v>84.5</v>
          </cell>
          <cell r="H307">
            <v>83.8</v>
          </cell>
          <cell r="J307">
            <v>83.9</v>
          </cell>
          <cell r="L307">
            <v>83.6</v>
          </cell>
          <cell r="N307">
            <v>83.4</v>
          </cell>
          <cell r="P307">
            <v>83.1</v>
          </cell>
          <cell r="AB307">
            <v>0</v>
          </cell>
          <cell r="AD307">
            <v>0</v>
          </cell>
        </row>
        <row r="308">
          <cell r="A308" t="str">
            <v>Roggenmehl</v>
          </cell>
          <cell r="B308">
            <v>0.18</v>
          </cell>
          <cell r="C308">
            <v>1998</v>
          </cell>
          <cell r="AB308">
            <v>0</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0</v>
          </cell>
        </row>
        <row r="320">
          <cell r="A320" t="str">
            <v>Schälmühlenerzeugnisse</v>
          </cell>
          <cell r="B320">
            <v>0.26</v>
          </cell>
          <cell r="C320">
            <v>1997</v>
          </cell>
          <cell r="D320">
            <v>98.1</v>
          </cell>
          <cell r="F320">
            <v>97.1</v>
          </cell>
          <cell r="H320">
            <v>97</v>
          </cell>
          <cell r="J320">
            <v>96.3</v>
          </cell>
          <cell r="L320">
            <v>95.8</v>
          </cell>
          <cell r="N320">
            <v>95.9</v>
          </cell>
          <cell r="P320">
            <v>94.9</v>
          </cell>
          <cell r="AB320">
            <v>0</v>
          </cell>
          <cell r="AD320">
            <v>0</v>
          </cell>
        </row>
        <row r="321">
          <cell r="A321" t="str">
            <v>Schälmühlenerzeugnisse</v>
          </cell>
          <cell r="B321">
            <v>0.26</v>
          </cell>
          <cell r="C321">
            <v>1998</v>
          </cell>
          <cell r="AB321">
            <v>0</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0</v>
          </cell>
        </row>
        <row r="333">
          <cell r="A333" t="str">
            <v>Teigwaren</v>
          </cell>
          <cell r="B333">
            <v>0.49</v>
          </cell>
          <cell r="C333">
            <v>1997</v>
          </cell>
          <cell r="D333">
            <v>91.4</v>
          </cell>
          <cell r="F333">
            <v>91.2</v>
          </cell>
          <cell r="H333">
            <v>91.7</v>
          </cell>
          <cell r="J333">
            <v>91.8</v>
          </cell>
          <cell r="L333">
            <v>91.8</v>
          </cell>
          <cell r="N333">
            <v>90.9</v>
          </cell>
          <cell r="P333">
            <v>91</v>
          </cell>
          <cell r="AB333">
            <v>0</v>
          </cell>
          <cell r="AD333">
            <v>0</v>
          </cell>
        </row>
        <row r="334">
          <cell r="A334" t="str">
            <v>Teigwaren</v>
          </cell>
          <cell r="B334">
            <v>0.49</v>
          </cell>
          <cell r="C334">
            <v>1998</v>
          </cell>
          <cell r="AB334">
            <v>0</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0</v>
          </cell>
        </row>
        <row r="346">
          <cell r="A346" t="str">
            <v>Nährmittel</v>
          </cell>
          <cell r="B346">
            <v>3.92</v>
          </cell>
          <cell r="C346">
            <v>1997</v>
          </cell>
          <cell r="D346">
            <v>107.9</v>
          </cell>
          <cell r="F346">
            <v>108.2</v>
          </cell>
          <cell r="H346">
            <v>108.5</v>
          </cell>
          <cell r="J346">
            <v>108.5</v>
          </cell>
          <cell r="L346">
            <v>108.6</v>
          </cell>
          <cell r="N346">
            <v>108.6</v>
          </cell>
          <cell r="P346">
            <v>108.7</v>
          </cell>
          <cell r="AB346">
            <v>0</v>
          </cell>
          <cell r="AD346">
            <v>0</v>
          </cell>
        </row>
        <row r="347">
          <cell r="A347" t="str">
            <v>Nährmittel</v>
          </cell>
          <cell r="B347">
            <v>3.92</v>
          </cell>
          <cell r="C347">
            <v>1998</v>
          </cell>
          <cell r="AB347">
            <v>0</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0</v>
          </cell>
        </row>
        <row r="359">
          <cell r="A359" t="str">
            <v>Stärke und Stärkeerzeugnisse</v>
          </cell>
          <cell r="B359">
            <v>0.67</v>
          </cell>
          <cell r="C359">
            <v>1997</v>
          </cell>
          <cell r="D359">
            <v>93.8</v>
          </cell>
          <cell r="F359">
            <v>93.5</v>
          </cell>
          <cell r="H359">
            <v>92.9</v>
          </cell>
          <cell r="J359">
            <v>93.1</v>
          </cell>
          <cell r="L359">
            <v>91.4</v>
          </cell>
          <cell r="N359">
            <v>91.2</v>
          </cell>
          <cell r="P359">
            <v>90.8</v>
          </cell>
          <cell r="AB359">
            <v>0</v>
          </cell>
          <cell r="AD359">
            <v>0</v>
          </cell>
        </row>
        <row r="360">
          <cell r="A360" t="str">
            <v>Stärke und Stärkeerzeugnisse</v>
          </cell>
          <cell r="B360">
            <v>0.67</v>
          </cell>
          <cell r="C360">
            <v>1998</v>
          </cell>
          <cell r="AB360">
            <v>0</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0</v>
          </cell>
        </row>
        <row r="372">
          <cell r="A372" t="str">
            <v>Backwaren</v>
          </cell>
          <cell r="B372">
            <v>8.6999999999999993</v>
          </cell>
          <cell r="C372">
            <v>1997</v>
          </cell>
          <cell r="D372">
            <v>107.5</v>
          </cell>
          <cell r="F372">
            <v>107.6</v>
          </cell>
          <cell r="H372">
            <v>107.5</v>
          </cell>
          <cell r="J372">
            <v>107.3</v>
          </cell>
          <cell r="L372">
            <v>106.9</v>
          </cell>
          <cell r="N372">
            <v>106.8</v>
          </cell>
          <cell r="P372">
            <v>106.8</v>
          </cell>
          <cell r="AB372">
            <v>0</v>
          </cell>
          <cell r="AD372">
            <v>0</v>
          </cell>
        </row>
        <row r="373">
          <cell r="A373" t="str">
            <v>Backwaren</v>
          </cell>
          <cell r="B373">
            <v>8.6999999999999993</v>
          </cell>
          <cell r="C373">
            <v>1998</v>
          </cell>
          <cell r="AB373">
            <v>0</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0</v>
          </cell>
        </row>
        <row r="385">
          <cell r="A385" t="str">
            <v>Brot</v>
          </cell>
          <cell r="B385">
            <v>3.12</v>
          </cell>
          <cell r="C385">
            <v>1997</v>
          </cell>
          <cell r="D385">
            <v>101.7</v>
          </cell>
          <cell r="F385">
            <v>101.5</v>
          </cell>
          <cell r="H385">
            <v>101.7</v>
          </cell>
          <cell r="J385">
            <v>101.6</v>
          </cell>
          <cell r="L385">
            <v>101.5</v>
          </cell>
          <cell r="N385">
            <v>101.4</v>
          </cell>
          <cell r="P385">
            <v>101.2</v>
          </cell>
          <cell r="AB385">
            <v>0</v>
          </cell>
          <cell r="AD385">
            <v>0</v>
          </cell>
        </row>
        <row r="386">
          <cell r="A386" t="str">
            <v>Brot</v>
          </cell>
          <cell r="B386">
            <v>3.12</v>
          </cell>
          <cell r="C386">
            <v>1998</v>
          </cell>
          <cell r="AB386">
            <v>0</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0</v>
          </cell>
        </row>
        <row r="398">
          <cell r="A398" t="str">
            <v>Zucker</v>
          </cell>
          <cell r="B398">
            <v>3.41</v>
          </cell>
          <cell r="C398">
            <v>1997</v>
          </cell>
          <cell r="D398">
            <v>96.2</v>
          </cell>
          <cell r="F398">
            <v>96.5</v>
          </cell>
          <cell r="H398">
            <v>96.5</v>
          </cell>
          <cell r="J398">
            <v>96.4</v>
          </cell>
          <cell r="L398">
            <v>96.4</v>
          </cell>
          <cell r="N398">
            <v>96.4</v>
          </cell>
          <cell r="P398">
            <v>96.1</v>
          </cell>
          <cell r="AB398">
            <v>0</v>
          </cell>
          <cell r="AD398">
            <v>0</v>
          </cell>
        </row>
        <row r="399">
          <cell r="A399" t="str">
            <v>Zucker</v>
          </cell>
          <cell r="B399">
            <v>3.41</v>
          </cell>
          <cell r="C399">
            <v>1998</v>
          </cell>
          <cell r="AB399">
            <v>0</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0</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AB411">
            <v>0</v>
          </cell>
          <cell r="AD411">
            <v>0</v>
          </cell>
        </row>
        <row r="412">
          <cell r="A412" t="str">
            <v>Verarbeitetes Obst und Gemüse</v>
          </cell>
          <cell r="B412">
            <v>6.2</v>
          </cell>
          <cell r="C412">
            <v>1998</v>
          </cell>
          <cell r="AB412">
            <v>0</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0</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AB424">
            <v>0</v>
          </cell>
          <cell r="AD424">
            <v>0</v>
          </cell>
        </row>
        <row r="425">
          <cell r="A425" t="str">
            <v>Süßwaren</v>
          </cell>
          <cell r="B425">
            <v>9.2799999999999994</v>
          </cell>
          <cell r="C425">
            <v>1998</v>
          </cell>
          <cell r="AB425">
            <v>0</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0</v>
          </cell>
        </row>
        <row r="437">
          <cell r="A437" t="str">
            <v>Schokoladenerzeugnisse</v>
          </cell>
          <cell r="B437">
            <v>4.38</v>
          </cell>
          <cell r="C437">
            <v>1997</v>
          </cell>
          <cell r="D437">
            <v>97.9</v>
          </cell>
          <cell r="F437">
            <v>98</v>
          </cell>
          <cell r="H437">
            <v>98</v>
          </cell>
          <cell r="J437">
            <v>97.6</v>
          </cell>
          <cell r="L437">
            <v>97.6</v>
          </cell>
          <cell r="N437">
            <v>97.6</v>
          </cell>
          <cell r="P437">
            <v>97.5</v>
          </cell>
          <cell r="AB437">
            <v>0</v>
          </cell>
          <cell r="AD437">
            <v>0</v>
          </cell>
        </row>
        <row r="438">
          <cell r="A438" t="str">
            <v>Schokoladenerzeugnisse</v>
          </cell>
          <cell r="B438">
            <v>4.38</v>
          </cell>
          <cell r="C438">
            <v>1998</v>
          </cell>
          <cell r="AB438">
            <v>0</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0</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AB450">
            <v>0</v>
          </cell>
          <cell r="AD450">
            <v>0</v>
          </cell>
        </row>
        <row r="451">
          <cell r="A451" t="str">
            <v>Erzeugnisse der Ölmühlen</v>
          </cell>
          <cell r="B451">
            <v>1.8</v>
          </cell>
          <cell r="C451">
            <v>1998</v>
          </cell>
          <cell r="AB451">
            <v>0</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0</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AB463">
            <v>0</v>
          </cell>
          <cell r="AD463">
            <v>0</v>
          </cell>
        </row>
        <row r="464">
          <cell r="A464" t="str">
            <v xml:space="preserve">Ölkuchen und Schrote </v>
          </cell>
          <cell r="B464">
            <v>0.69</v>
          </cell>
          <cell r="C464">
            <v>1998</v>
          </cell>
          <cell r="AB464">
            <v>0</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0</v>
          </cell>
        </row>
        <row r="476">
          <cell r="A476" t="str">
            <v>Margarine</v>
          </cell>
          <cell r="B476">
            <v>1.19</v>
          </cell>
          <cell r="C476">
            <v>1997</v>
          </cell>
          <cell r="D476">
            <v>115.2</v>
          </cell>
          <cell r="F476">
            <v>115.3</v>
          </cell>
          <cell r="H476">
            <v>115.6</v>
          </cell>
          <cell r="J476">
            <v>115.6</v>
          </cell>
          <cell r="L476">
            <v>116.1</v>
          </cell>
          <cell r="N476">
            <v>116.1</v>
          </cell>
          <cell r="P476">
            <v>116.1</v>
          </cell>
          <cell r="AB476">
            <v>0</v>
          </cell>
          <cell r="AD476">
            <v>0</v>
          </cell>
        </row>
        <row r="477">
          <cell r="A477" t="str">
            <v>Margarine</v>
          </cell>
          <cell r="B477">
            <v>1.19</v>
          </cell>
          <cell r="C477">
            <v>1998</v>
          </cell>
          <cell r="AB477">
            <v>0</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0</v>
          </cell>
        </row>
        <row r="489">
          <cell r="A489" t="str">
            <v>Kartoffelerzeugnisse</v>
          </cell>
          <cell r="B489">
            <v>1.06</v>
          </cell>
          <cell r="C489">
            <v>1997</v>
          </cell>
          <cell r="D489">
            <v>100.7</v>
          </cell>
          <cell r="F489">
            <v>100.2</v>
          </cell>
          <cell r="H489">
            <v>100.2</v>
          </cell>
          <cell r="J489">
            <v>99.9</v>
          </cell>
          <cell r="L489">
            <v>99.9</v>
          </cell>
          <cell r="N489">
            <v>99.8</v>
          </cell>
          <cell r="P489">
            <v>99.8</v>
          </cell>
          <cell r="AB489">
            <v>0</v>
          </cell>
          <cell r="AD489">
            <v>0</v>
          </cell>
        </row>
        <row r="490">
          <cell r="A490" t="str">
            <v>Kartoffelerzeugnisse</v>
          </cell>
          <cell r="B490">
            <v>1.06</v>
          </cell>
          <cell r="C490">
            <v>1998</v>
          </cell>
          <cell r="AB490">
            <v>0</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0</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AB502">
            <v>0</v>
          </cell>
          <cell r="AD502">
            <v>0</v>
          </cell>
        </row>
        <row r="503">
          <cell r="A503" t="str">
            <v>Nahrungsmittel, vorwiegend auf tierischer Grundlage</v>
          </cell>
          <cell r="B503">
            <v>38</v>
          </cell>
          <cell r="C503">
            <v>1998</v>
          </cell>
          <cell r="AB503">
            <v>0</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0</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AB515">
            <v>0</v>
          </cell>
          <cell r="AD515">
            <v>0</v>
          </cell>
        </row>
        <row r="516">
          <cell r="A516" t="str">
            <v>Milch und Milcherzeugnisse</v>
          </cell>
          <cell r="B516">
            <v>17.14</v>
          </cell>
          <cell r="C516">
            <v>1998</v>
          </cell>
          <cell r="AB516">
            <v>0</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0</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AB528">
            <v>0</v>
          </cell>
          <cell r="AD528">
            <v>0</v>
          </cell>
        </row>
        <row r="529">
          <cell r="A529" t="str">
            <v>Vollmilch oder teilentramte Milch</v>
          </cell>
          <cell r="B529">
            <v>2.12</v>
          </cell>
          <cell r="C529">
            <v>1998</v>
          </cell>
          <cell r="AB529">
            <v>0</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0</v>
          </cell>
        </row>
        <row r="541">
          <cell r="A541" t="str">
            <v>Butter</v>
          </cell>
          <cell r="B541">
            <v>1.94</v>
          </cell>
          <cell r="C541">
            <v>1997</v>
          </cell>
          <cell r="D541">
            <v>97.3</v>
          </cell>
          <cell r="F541">
            <v>97.7</v>
          </cell>
          <cell r="H541">
            <v>98.3</v>
          </cell>
          <cell r="J541">
            <v>98.8</v>
          </cell>
          <cell r="L541">
            <v>98.9</v>
          </cell>
          <cell r="N541">
            <v>100.1</v>
          </cell>
          <cell r="P541">
            <v>100.8</v>
          </cell>
          <cell r="AB541">
            <v>0</v>
          </cell>
          <cell r="AD541">
            <v>0</v>
          </cell>
        </row>
        <row r="542">
          <cell r="A542" t="str">
            <v>Butter</v>
          </cell>
          <cell r="B542">
            <v>1.94</v>
          </cell>
          <cell r="C542">
            <v>1998</v>
          </cell>
          <cell r="AB542">
            <v>0</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0</v>
          </cell>
        </row>
        <row r="554">
          <cell r="A554" t="str">
            <v>Schnittkäse</v>
          </cell>
          <cell r="B554">
            <v>1.69</v>
          </cell>
          <cell r="C554">
            <v>1997</v>
          </cell>
          <cell r="D554">
            <v>95.7</v>
          </cell>
          <cell r="F554">
            <v>95.4</v>
          </cell>
          <cell r="H554">
            <v>95.7</v>
          </cell>
          <cell r="J554">
            <v>96.2</v>
          </cell>
          <cell r="L554">
            <v>96</v>
          </cell>
          <cell r="N554">
            <v>96</v>
          </cell>
          <cell r="P554">
            <v>95.8</v>
          </cell>
          <cell r="AB554">
            <v>0</v>
          </cell>
          <cell r="AD554">
            <v>0</v>
          </cell>
        </row>
        <row r="555">
          <cell r="A555" t="str">
            <v>Schnittkäse</v>
          </cell>
          <cell r="B555">
            <v>1.69</v>
          </cell>
          <cell r="C555">
            <v>1998</v>
          </cell>
          <cell r="AB555">
            <v>0</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0</v>
          </cell>
        </row>
        <row r="567">
          <cell r="A567" t="str">
            <v>Joghurt</v>
          </cell>
          <cell r="B567">
            <v>1.82</v>
          </cell>
          <cell r="C567">
            <v>1997</v>
          </cell>
          <cell r="D567">
            <v>99.4</v>
          </cell>
          <cell r="F567">
            <v>98.9</v>
          </cell>
          <cell r="H567">
            <v>98.3</v>
          </cell>
          <cell r="J567">
            <v>98.3</v>
          </cell>
          <cell r="L567">
            <v>98.3</v>
          </cell>
          <cell r="N567">
            <v>98.2</v>
          </cell>
          <cell r="P567">
            <v>97.5</v>
          </cell>
          <cell r="AB567">
            <v>0</v>
          </cell>
          <cell r="AD567">
            <v>0</v>
          </cell>
        </row>
        <row r="568">
          <cell r="A568" t="str">
            <v>Joghurt</v>
          </cell>
          <cell r="B568">
            <v>1.82</v>
          </cell>
          <cell r="C568">
            <v>1998</v>
          </cell>
          <cell r="AB568">
            <v>0</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0</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AB580">
            <v>0</v>
          </cell>
          <cell r="AD580">
            <v>0</v>
          </cell>
        </row>
        <row r="581">
          <cell r="A581" t="str">
            <v>Schmelzkäse un. Schmelzkäsezubereitungen</v>
          </cell>
          <cell r="B581">
            <v>0.96</v>
          </cell>
          <cell r="C581">
            <v>1998</v>
          </cell>
          <cell r="AB581">
            <v>0</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0</v>
          </cell>
        </row>
        <row r="593">
          <cell r="A593" t="str">
            <v>Kondensvollmilch</v>
          </cell>
          <cell r="B593">
            <v>0.88</v>
          </cell>
          <cell r="C593">
            <v>1997</v>
          </cell>
          <cell r="D593">
            <v>101.9</v>
          </cell>
          <cell r="F593">
            <v>102.2</v>
          </cell>
          <cell r="H593">
            <v>103.2</v>
          </cell>
          <cell r="J593">
            <v>102.1</v>
          </cell>
          <cell r="L593">
            <v>102</v>
          </cell>
          <cell r="N593">
            <v>99.5</v>
          </cell>
          <cell r="P593">
            <v>99.5</v>
          </cell>
          <cell r="AB593">
            <v>0</v>
          </cell>
          <cell r="AD593">
            <v>0</v>
          </cell>
        </row>
        <row r="594">
          <cell r="A594" t="str">
            <v>Kondensvollmilch</v>
          </cell>
          <cell r="B594">
            <v>0.88</v>
          </cell>
          <cell r="C594">
            <v>1998</v>
          </cell>
          <cell r="AB594">
            <v>0</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0</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AB606">
            <v>0</v>
          </cell>
          <cell r="AD606">
            <v>0</v>
          </cell>
        </row>
        <row r="607">
          <cell r="A607" t="str">
            <v>Erzeugnisse der Talgschmelzen und Schmalzsiederein</v>
          </cell>
          <cell r="B607">
            <v>0.08</v>
          </cell>
          <cell r="C607">
            <v>1998</v>
          </cell>
          <cell r="AB607">
            <v>0</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0</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AB619">
            <v>0</v>
          </cell>
          <cell r="AD619">
            <v>0</v>
          </cell>
        </row>
        <row r="620">
          <cell r="A620" t="str">
            <v>Fleisch und Fleischerzeugnisse</v>
          </cell>
          <cell r="B620">
            <v>19.04</v>
          </cell>
          <cell r="C620">
            <v>1998</v>
          </cell>
          <cell r="AB620">
            <v>0</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0</v>
          </cell>
        </row>
        <row r="632">
          <cell r="A632" t="str">
            <v>Fleisch, frisch</v>
          </cell>
          <cell r="B632">
            <v>5.81</v>
          </cell>
          <cell r="C632">
            <v>1997</v>
          </cell>
          <cell r="D632">
            <v>94.7</v>
          </cell>
          <cell r="F632">
            <v>94.8</v>
          </cell>
          <cell r="H632">
            <v>94.5</v>
          </cell>
          <cell r="J632">
            <v>96</v>
          </cell>
          <cell r="L632">
            <v>100.5</v>
          </cell>
          <cell r="N632">
            <v>100.7</v>
          </cell>
          <cell r="P632">
            <v>100.4</v>
          </cell>
          <cell r="AB632">
            <v>0</v>
          </cell>
          <cell r="AD632">
            <v>0</v>
          </cell>
        </row>
        <row r="633">
          <cell r="A633" t="str">
            <v>Fleisch, frisch</v>
          </cell>
          <cell r="B633">
            <v>5.81</v>
          </cell>
          <cell r="C633">
            <v>1998</v>
          </cell>
          <cell r="AB633">
            <v>0</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0</v>
          </cell>
        </row>
        <row r="645">
          <cell r="A645" t="str">
            <v>Wurstwaren</v>
          </cell>
          <cell r="B645">
            <v>6.86</v>
          </cell>
          <cell r="C645">
            <v>1997</v>
          </cell>
          <cell r="D645">
            <v>103.3</v>
          </cell>
          <cell r="F645">
            <v>103.4</v>
          </cell>
          <cell r="H645">
            <v>103</v>
          </cell>
          <cell r="J645">
            <v>103.2</v>
          </cell>
          <cell r="L645">
            <v>104.6</v>
          </cell>
          <cell r="N645">
            <v>107.4</v>
          </cell>
          <cell r="P645">
            <v>107.8</v>
          </cell>
          <cell r="AB645">
            <v>0</v>
          </cell>
          <cell r="AD645">
            <v>0</v>
          </cell>
        </row>
        <row r="646">
          <cell r="A646" t="str">
            <v>Wurstwaren</v>
          </cell>
          <cell r="B646">
            <v>6.86</v>
          </cell>
          <cell r="C646">
            <v>1998</v>
          </cell>
          <cell r="AB646">
            <v>0</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0</v>
          </cell>
        </row>
        <row r="658">
          <cell r="A658" t="str">
            <v>Fisch und Fischerzeugnisse</v>
          </cell>
          <cell r="B658">
            <v>1.74</v>
          </cell>
          <cell r="C658">
            <v>1997</v>
          </cell>
          <cell r="D658">
            <v>90.4</v>
          </cell>
          <cell r="F658">
            <v>89.9</v>
          </cell>
          <cell r="H658">
            <v>90.3</v>
          </cell>
          <cell r="J658">
            <v>90.2</v>
          </cell>
          <cell r="L658">
            <v>88.1</v>
          </cell>
          <cell r="N658">
            <v>88.5</v>
          </cell>
          <cell r="P658">
            <v>88.3</v>
          </cell>
          <cell r="AB658">
            <v>0</v>
          </cell>
          <cell r="AD658">
            <v>0</v>
          </cell>
        </row>
        <row r="659">
          <cell r="A659" t="str">
            <v>Fisch und Fischerzeugnisse</v>
          </cell>
          <cell r="B659">
            <v>1.74</v>
          </cell>
          <cell r="C659">
            <v>1998</v>
          </cell>
          <cell r="AB659">
            <v>0</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0</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AB671">
            <v>0</v>
          </cell>
          <cell r="AD671">
            <v>0</v>
          </cell>
        </row>
        <row r="672">
          <cell r="A672" t="str">
            <v>Tiefgefrorene Fischerzeugnisse</v>
          </cell>
          <cell r="B672">
            <v>0.7</v>
          </cell>
          <cell r="C672">
            <v>1998</v>
          </cell>
          <cell r="AB672">
            <v>0</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0</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AB684">
            <v>0</v>
          </cell>
          <cell r="AD684">
            <v>0</v>
          </cell>
        </row>
        <row r="685">
          <cell r="A685" t="str">
            <v>Marinaden und Fischdauerkonserven</v>
          </cell>
          <cell r="B685">
            <v>0.79</v>
          </cell>
          <cell r="C685">
            <v>1998</v>
          </cell>
          <cell r="AB685">
            <v>0</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0</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AB697">
            <v>0</v>
          </cell>
          <cell r="AD697">
            <v>0</v>
          </cell>
        </row>
        <row r="698">
          <cell r="A698" t="str">
            <v>Röstkaffee und bearbeiteter Tee</v>
          </cell>
          <cell r="B698">
            <v>4.8099999999999996</v>
          </cell>
          <cell r="C698">
            <v>1998</v>
          </cell>
          <cell r="AB698">
            <v>0</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0</v>
          </cell>
        </row>
        <row r="710">
          <cell r="A710" t="str">
            <v>Röstkaffee</v>
          </cell>
          <cell r="B710">
            <v>3.8</v>
          </cell>
          <cell r="C710">
            <v>1997</v>
          </cell>
          <cell r="D710">
            <v>107.6</v>
          </cell>
          <cell r="F710">
            <v>107.9</v>
          </cell>
          <cell r="H710">
            <v>111</v>
          </cell>
          <cell r="J710">
            <v>114.5</v>
          </cell>
          <cell r="L710">
            <v>119.2</v>
          </cell>
          <cell r="N710">
            <v>120.7</v>
          </cell>
          <cell r="P710">
            <v>122.2</v>
          </cell>
          <cell r="AB710">
            <v>0</v>
          </cell>
          <cell r="AD710">
            <v>0</v>
          </cell>
        </row>
        <row r="711">
          <cell r="A711" t="str">
            <v>Röstkaffee</v>
          </cell>
          <cell r="B711">
            <v>3.8</v>
          </cell>
          <cell r="C711">
            <v>1998</v>
          </cell>
          <cell r="AB711">
            <v>0</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0</v>
          </cell>
        </row>
        <row r="723">
          <cell r="A723" t="str">
            <v>Bier</v>
          </cell>
          <cell r="B723">
            <v>10.23</v>
          </cell>
          <cell r="C723">
            <v>1997</v>
          </cell>
          <cell r="D723">
            <v>113.3</v>
          </cell>
          <cell r="F723">
            <v>113.5</v>
          </cell>
          <cell r="H723">
            <v>113.7</v>
          </cell>
          <cell r="J723">
            <v>114.2</v>
          </cell>
          <cell r="L723">
            <v>114.1</v>
          </cell>
          <cell r="N723">
            <v>114.2</v>
          </cell>
          <cell r="P723">
            <v>114.7</v>
          </cell>
          <cell r="AB723">
            <v>0</v>
          </cell>
          <cell r="AD723">
            <v>0</v>
          </cell>
        </row>
        <row r="724">
          <cell r="A724" t="str">
            <v>Bier</v>
          </cell>
          <cell r="B724">
            <v>10.23</v>
          </cell>
          <cell r="C724">
            <v>1998</v>
          </cell>
          <cell r="AB724">
            <v>0</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0</v>
          </cell>
        </row>
        <row r="736">
          <cell r="A736" t="str">
            <v>Malz</v>
          </cell>
          <cell r="B736">
            <v>0.68</v>
          </cell>
          <cell r="C736">
            <v>1997</v>
          </cell>
          <cell r="D736">
            <v>78.8</v>
          </cell>
          <cell r="F736">
            <v>77.900000000000006</v>
          </cell>
          <cell r="H736">
            <v>77.2</v>
          </cell>
          <cell r="J736">
            <v>77</v>
          </cell>
          <cell r="L736">
            <v>76.7</v>
          </cell>
          <cell r="N736">
            <v>76.5</v>
          </cell>
          <cell r="P736">
            <v>76.2</v>
          </cell>
          <cell r="AB736">
            <v>0</v>
          </cell>
          <cell r="AD736">
            <v>0</v>
          </cell>
        </row>
        <row r="737">
          <cell r="A737" t="str">
            <v>Malz</v>
          </cell>
          <cell r="B737">
            <v>0.68</v>
          </cell>
          <cell r="C737">
            <v>1998</v>
          </cell>
          <cell r="AB737">
            <v>0</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0</v>
          </cell>
        </row>
        <row r="749">
          <cell r="A749" t="str">
            <v>Ethylalkohol</v>
          </cell>
          <cell r="B749">
            <v>0.09</v>
          </cell>
          <cell r="C749">
            <v>1997</v>
          </cell>
          <cell r="D749">
            <v>104.1</v>
          </cell>
          <cell r="F749">
            <v>104.1</v>
          </cell>
          <cell r="H749">
            <v>104.1</v>
          </cell>
          <cell r="J749">
            <v>104.1</v>
          </cell>
          <cell r="L749">
            <v>104.1</v>
          </cell>
          <cell r="N749">
            <v>104.1</v>
          </cell>
          <cell r="P749">
            <v>104.1</v>
          </cell>
          <cell r="AB749">
            <v>0</v>
          </cell>
          <cell r="AD749">
            <v>0</v>
          </cell>
        </row>
        <row r="750">
          <cell r="A750" t="str">
            <v>Ethylalkohol</v>
          </cell>
          <cell r="B750">
            <v>0.09</v>
          </cell>
          <cell r="C750">
            <v>1998</v>
          </cell>
          <cell r="AB750">
            <v>0</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0</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AB762">
            <v>0</v>
          </cell>
          <cell r="AD762">
            <v>0</v>
          </cell>
        </row>
        <row r="763">
          <cell r="A763" t="str">
            <v>Spirituosen</v>
          </cell>
          <cell r="B763">
            <v>4.1100000000000003</v>
          </cell>
          <cell r="C763">
            <v>1998</v>
          </cell>
          <cell r="AB763">
            <v>0</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0</v>
          </cell>
        </row>
        <row r="775">
          <cell r="A775" t="str">
            <v>Traubenschaumweine</v>
          </cell>
          <cell r="B775">
            <v>1.64</v>
          </cell>
          <cell r="C775">
            <v>1997</v>
          </cell>
          <cell r="D775">
            <v>102.5</v>
          </cell>
          <cell r="F775">
            <v>102.4</v>
          </cell>
          <cell r="H775">
            <v>102.3</v>
          </cell>
          <cell r="J775">
            <v>102.4</v>
          </cell>
          <cell r="L775">
            <v>102.1</v>
          </cell>
          <cell r="N775">
            <v>102.1</v>
          </cell>
          <cell r="P775">
            <v>102.4</v>
          </cell>
          <cell r="AB775">
            <v>0</v>
          </cell>
          <cell r="AD775">
            <v>0</v>
          </cell>
        </row>
        <row r="776">
          <cell r="A776" t="str">
            <v>Traubenschaumweine</v>
          </cell>
          <cell r="B776">
            <v>1.64</v>
          </cell>
          <cell r="C776">
            <v>1998</v>
          </cell>
          <cell r="AB776">
            <v>0</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0</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AB788">
            <v>0</v>
          </cell>
          <cell r="AD788">
            <v>0</v>
          </cell>
        </row>
        <row r="789">
          <cell r="A789" t="str">
            <v>Mineral-,Quell- und Tafelwasser</v>
          </cell>
          <cell r="B789">
            <v>2.0099999999999998</v>
          </cell>
          <cell r="C789">
            <v>1998</v>
          </cell>
          <cell r="AB789">
            <v>0</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0</v>
          </cell>
        </row>
        <row r="801">
          <cell r="A801" t="str">
            <v>Essig</v>
          </cell>
          <cell r="B801">
            <v>0.11</v>
          </cell>
          <cell r="C801">
            <v>1997</v>
          </cell>
          <cell r="D801">
            <v>105.7</v>
          </cell>
          <cell r="F801">
            <v>105.7</v>
          </cell>
          <cell r="H801">
            <v>105.7</v>
          </cell>
          <cell r="J801">
            <v>105.7</v>
          </cell>
          <cell r="L801">
            <v>105.7</v>
          </cell>
          <cell r="N801">
            <v>105.7</v>
          </cell>
          <cell r="P801">
            <v>106.7</v>
          </cell>
          <cell r="AB801">
            <v>0</v>
          </cell>
          <cell r="AD801">
            <v>0</v>
          </cell>
        </row>
        <row r="802">
          <cell r="A802" t="str">
            <v>Essig</v>
          </cell>
          <cell r="B802">
            <v>0.11</v>
          </cell>
          <cell r="C802">
            <v>1998</v>
          </cell>
          <cell r="AB802">
            <v>0</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0</v>
          </cell>
        </row>
        <row r="814">
          <cell r="A814" t="str">
            <v>Gewürze</v>
          </cell>
          <cell r="B814">
            <v>0.47</v>
          </cell>
          <cell r="C814">
            <v>1997</v>
          </cell>
          <cell r="D814">
            <v>107.2</v>
          </cell>
          <cell r="F814">
            <v>109</v>
          </cell>
          <cell r="H814">
            <v>109.9</v>
          </cell>
          <cell r="J814">
            <v>111.4</v>
          </cell>
          <cell r="L814">
            <v>112.3</v>
          </cell>
          <cell r="N814">
            <v>112.8</v>
          </cell>
          <cell r="P814">
            <v>116.3</v>
          </cell>
          <cell r="AB814">
            <v>0</v>
          </cell>
          <cell r="AD814">
            <v>0</v>
          </cell>
        </row>
        <row r="815">
          <cell r="A815" t="str">
            <v>Gewürze</v>
          </cell>
          <cell r="B815">
            <v>0.47</v>
          </cell>
          <cell r="C815">
            <v>1998</v>
          </cell>
          <cell r="AB815">
            <v>0</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0</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AB827">
            <v>0</v>
          </cell>
          <cell r="AD827">
            <v>0</v>
          </cell>
        </row>
        <row r="828">
          <cell r="A828" t="str">
            <v>Tiefgefrorene Fertiggerichte</v>
          </cell>
          <cell r="B828">
            <v>1.49</v>
          </cell>
          <cell r="C828">
            <v>1998</v>
          </cell>
          <cell r="AB828">
            <v>0</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0</v>
          </cell>
        </row>
        <row r="840">
          <cell r="A840" t="str">
            <v>Futtermittel</v>
          </cell>
          <cell r="B840">
            <v>5.44</v>
          </cell>
          <cell r="C840">
            <v>1997</v>
          </cell>
          <cell r="D840">
            <v>98.2</v>
          </cell>
          <cell r="F840">
            <v>99.6</v>
          </cell>
          <cell r="H840">
            <v>99.4</v>
          </cell>
          <cell r="J840">
            <v>99.9</v>
          </cell>
          <cell r="L840">
            <v>100.1</v>
          </cell>
          <cell r="N840">
            <v>100.9</v>
          </cell>
          <cell r="P840">
            <v>100.4</v>
          </cell>
          <cell r="AB840">
            <v>0</v>
          </cell>
          <cell r="AD840">
            <v>0</v>
          </cell>
        </row>
        <row r="841">
          <cell r="A841" t="str">
            <v>Futtermittel</v>
          </cell>
          <cell r="B841">
            <v>5.44</v>
          </cell>
          <cell r="C841">
            <v>1998</v>
          </cell>
          <cell r="AB841">
            <v>0</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ables/table1.xml><?xml version="1.0" encoding="utf-8"?>
<table xmlns="http://schemas.openxmlformats.org/spreadsheetml/2006/main" id="1" name="Tabelle20" displayName="Tabelle20" ref="A4:O68" totalsRowShown="0" headerRowDxfId="194" dataDxfId="193" tableBorderDxfId="192" headerRowCellStyle="Standard 2" dataCellStyle="Standard 2">
  <tableColumns count="15">
    <tableColumn id="1" name="Merkmal" dataDxfId="191" dataCellStyle="Standard 2"/>
    <tableColumn id="2" name="Einheit" dataDxfId="190"/>
    <tableColumn id="3" name="Jahr" dataDxfId="189" dataCellStyle="Standard 2"/>
    <tableColumn id="4" name="Jan." dataDxfId="188"/>
    <tableColumn id="5" name="Febr." dataDxfId="187"/>
    <tableColumn id="6" name="März" dataDxfId="186" dataCellStyle="Standard 2"/>
    <tableColumn id="7" name="April" dataDxfId="185" dataCellStyle="Standard 2"/>
    <tableColumn id="8" name="Mai" dataDxfId="184"/>
    <tableColumn id="9" name="Juni" dataDxfId="183" dataCellStyle="Standard 2"/>
    <tableColumn id="10" name="Juli" dataDxfId="182" dataCellStyle="Standard 2"/>
    <tableColumn id="11" name="Aug." dataDxfId="181"/>
    <tableColumn id="12" name="Sept." dataDxfId="180" dataCellStyle="Standard 2"/>
    <tableColumn id="13" name="Okt." dataDxfId="179"/>
    <tableColumn id="14" name="Nov." dataDxfId="178" dataCellStyle="Standard 2"/>
    <tableColumn id="15" name="Dez." dataDxfId="177"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ext>
  </extLst>
</table>
</file>

<file path=xl/tables/table2.xml><?xml version="1.0" encoding="utf-8"?>
<table xmlns="http://schemas.openxmlformats.org/spreadsheetml/2006/main" id="2" name="Tabelle21" displayName="Tabelle21" ref="A3:P37" totalsRowShown="0" headerRowDxfId="176" dataDxfId="174" headerRowBorderDxfId="175" tableBorderDxfId="173" headerRowCellStyle="Standard 2" dataCellStyle="Standard 2">
  <tableColumns count="16">
    <tableColumn id="1" name="Merkmal" dataDxfId="172" dataCellStyle="Standard 2"/>
    <tableColumn id="2" name="Einheit" dataDxfId="171" dataCellStyle="Standard 2"/>
    <tableColumn id="3" name="Jahr" dataDxfId="170" dataCellStyle="Standard 2"/>
    <tableColumn id="4" name="Jan." dataDxfId="169" dataCellStyle="Standard 2"/>
    <tableColumn id="5" name="Feb." dataDxfId="168" dataCellStyle="Standard 2"/>
    <tableColumn id="6" name="März" dataDxfId="167" dataCellStyle="Standard 2"/>
    <tableColumn id="7" name="April" dataDxfId="166" dataCellStyle="Standard 2"/>
    <tableColumn id="8" name="Mai" dataDxfId="165" dataCellStyle="Standard 2"/>
    <tableColumn id="9" name="Juni" dataDxfId="164" dataCellStyle="Standard 2"/>
    <tableColumn id="10" name="Juli" dataDxfId="163" dataCellStyle="Standard 2"/>
    <tableColumn id="11" name="Aug." dataDxfId="162" dataCellStyle="Standard 2"/>
    <tableColumn id="12" name="Sept." dataDxfId="161" dataCellStyle="Standard 2"/>
    <tableColumn id="13" name="Okt." dataDxfId="160" dataCellStyle="Standard 2"/>
    <tableColumn id="14" name="Nov." dataDxfId="159" dataCellStyle="Standard 2"/>
    <tableColumn id="15" name="Dez." dataDxfId="158" dataCellStyle="Standard 2"/>
    <tableColumn id="16" name="Jahr2" dataDxfId="157" dataCellStyle="Standard 2"/>
  </tableColumns>
  <tableStyleInfo showFirstColumn="0" showLastColumn="0" showRowStripes="1" showColumnStripes="0"/>
</table>
</file>

<file path=xl/tables/table3.xml><?xml version="1.0" encoding="utf-8"?>
<table xmlns="http://schemas.openxmlformats.org/spreadsheetml/2006/main" id="3" name="Tabelle22" displayName="Tabelle22" ref="A3:Q25" totalsRowShown="0" headerRowDxfId="156" dataDxfId="155" tableBorderDxfId="154" headerRowCellStyle="Standard 2">
  <tableColumns count="17">
    <tableColumn id="1" name="Merkmal" dataDxfId="153" dataCellStyle="Standard_Brütereien.3720.0"/>
    <tableColumn id="2" name="Geflügelart" dataDxfId="152" dataCellStyle="Standard_Brütereien.3720.0"/>
    <tableColumn id="3" name="Einheit" dataDxfId="151" dataCellStyle="Standard 2"/>
    <tableColumn id="4" name="Jahr" dataDxfId="150" dataCellStyle="Standard 2">
      <calculatedColumnFormula>D2</calculatedColumnFormula>
    </tableColumn>
    <tableColumn id="5" name="Jan." dataDxfId="149"/>
    <tableColumn id="6" name="Feb." dataDxfId="148"/>
    <tableColumn id="7" name="März" dataDxfId="147"/>
    <tableColumn id="8" name="April" dataDxfId="146"/>
    <tableColumn id="9" name="Mai" dataDxfId="145"/>
    <tableColumn id="10" name="Juni" dataDxfId="144"/>
    <tableColumn id="11" name="Juli" dataDxfId="143"/>
    <tableColumn id="12" name="Aug." dataDxfId="142"/>
    <tableColumn id="13" name="Sept." dataDxfId="141"/>
    <tableColumn id="14" name="Okt." dataDxfId="140"/>
    <tableColumn id="15" name="Nov." dataDxfId="139"/>
    <tableColumn id="16" name="Dez." dataDxfId="138"/>
    <tableColumn id="17" name="Jahr " dataDxfId="137"/>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4.xml><?xml version="1.0" encoding="utf-8"?>
<table xmlns="http://schemas.openxmlformats.org/spreadsheetml/2006/main" id="9" name="Tabelle16" displayName="Tabelle16" ref="A7:P34" totalsRowShown="0" headerRowDxfId="136" dataDxfId="135" tableBorderDxfId="134" headerRowCellStyle="Standard 2" dataCellStyle="Standard 2">
  <tableColumns count="16">
    <tableColumn id="1" name="Wirtschaftsjahr" dataDxfId="133" dataCellStyle="Standard 2"/>
    <tableColumn id="2" name="Juli" dataDxfId="132" dataCellStyle="Standard 2"/>
    <tableColumn id="3" name="Aug." dataDxfId="131" dataCellStyle="Standard 2"/>
    <tableColumn id="4" name="Sept." dataDxfId="130" dataCellStyle="Standard 2"/>
    <tableColumn id="5" name="Okt." dataDxfId="129" dataCellStyle="Standard 2"/>
    <tableColumn id="6" name="Nov." dataDxfId="128" dataCellStyle="Standard 2"/>
    <tableColumn id="7" name="Dez." dataDxfId="127" dataCellStyle="Standard 2"/>
    <tableColumn id="8" name="Jan." dataDxfId="126" dataCellStyle="Standard 2"/>
    <tableColumn id="9" name="Feb." dataDxfId="125" dataCellStyle="Standard 2"/>
    <tableColumn id="10" name="März" dataDxfId="124" dataCellStyle="Standard 2"/>
    <tableColumn id="11" name="April" dataDxfId="123" dataCellStyle="Standard 2"/>
    <tableColumn id="12" name="Mai" dataDxfId="122" dataCellStyle="Standard 2"/>
    <tableColumn id="13" name="Juni" dataDxfId="121" dataCellStyle="Standard 2"/>
    <tableColumn id="14" name="Jahr 1)" dataDxfId="120" dataCellStyle="Standard 2"/>
    <tableColumn id="15" name="Juli - Mai" dataDxfId="119"/>
    <tableColumn id="16" name="Wirtschaftsjahr insgesamt" dataDxfId="118"/>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5.xml><?xml version="1.0" encoding="utf-8"?>
<table xmlns="http://schemas.openxmlformats.org/spreadsheetml/2006/main" id="4" name="Tabelle15113" displayName="Tabelle15113" ref="A4:P15" totalsRowShown="0" headerRowDxfId="117" dataDxfId="116" tableBorderDxfId="115" headerRowCellStyle="Standard 2" dataCellStyle="Standard 2">
  <tableColumns count="16">
    <tableColumn id="1" name="Erzeugnis" dataDxfId="114" dataCellStyle="Standard 2"/>
    <tableColumn id="2" name="Jahr" dataDxfId="113" dataCellStyle="Standard 2">
      <calculatedColumnFormula>B3</calculatedColumnFormula>
    </tableColumn>
    <tableColumn id="3" name="Jan." dataDxfId="112" dataCellStyle="Standard 2"/>
    <tableColumn id="4" name=" Febr." dataDxfId="111" dataCellStyle="Standard 2"/>
    <tableColumn id="5" name="März" dataDxfId="110" dataCellStyle="Standard 2"/>
    <tableColumn id="6" name="April" dataDxfId="109" dataCellStyle="Standard 2"/>
    <tableColumn id="7" name="Mai" dataDxfId="108" dataCellStyle="Standard 2"/>
    <tableColumn id="8" name="Juni" dataDxfId="107" dataCellStyle="Standard 2"/>
    <tableColumn id="9" name="Juli" dataDxfId="106" dataCellStyle="Standard 2"/>
    <tableColumn id="10" name="Aug." dataDxfId="105" dataCellStyle="Standard 2"/>
    <tableColumn id="11" name=" Sept." dataDxfId="104" dataCellStyle="Standard 2"/>
    <tableColumn id="12" name="Okt." dataDxfId="103" dataCellStyle="Standard 2"/>
    <tableColumn id="13" name="Nov." dataDxfId="102" dataCellStyle="Standard 2"/>
    <tableColumn id="14" name="Dez." dataDxfId="101" dataCellStyle="Standard 2"/>
    <tableColumn id="15" name="JD 1)" dataDxfId="100" dataCellStyle="Standard 2"/>
    <tableColumn id="16" name="WjD 1)_x000a_2023/2024" dataDxfId="99"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6.xml><?xml version="1.0" encoding="utf-8"?>
<table xmlns="http://schemas.openxmlformats.org/spreadsheetml/2006/main" id="7" name="Tabelle19" displayName="Tabelle19" ref="A3:P23" totalsRowShown="0" headerRowDxfId="98" dataDxfId="97" tableBorderDxfId="96" headerRowCellStyle="Standard 2">
  <tableColumns count="16">
    <tableColumn id="1" name="Land" dataDxfId="95" dataCellStyle="Standard 2"/>
    <tableColumn id="2" name="ISO-Währungs-code" dataDxfId="94" dataCellStyle="Standard 2"/>
    <tableColumn id="3" name="Jahr" dataDxfId="93" dataCellStyle="Standard 2"/>
    <tableColumn id="4" name="Jan" dataDxfId="92"/>
    <tableColumn id="5" name="Feb" dataDxfId="91"/>
    <tableColumn id="6" name="Mrz" dataDxfId="90"/>
    <tableColumn id="7" name="Apr" dataDxfId="89"/>
    <tableColumn id="8" name="Mai" dataDxfId="88"/>
    <tableColumn id="9" name="Jun" dataDxfId="87"/>
    <tableColumn id="10" name="Jul" dataDxfId="86"/>
    <tableColumn id="11" name="Aug" dataDxfId="85"/>
    <tableColumn id="12" name="Sep" dataDxfId="84"/>
    <tableColumn id="13" name="Okt" dataDxfId="83"/>
    <tableColumn id="14" name="Nov" dataDxfId="82"/>
    <tableColumn id="15" name="Dez" dataDxfId="81"/>
    <tableColumn id="16" name="JD" dataDxfId="80"/>
  </tableColumns>
  <tableStyleInfo showFirstColumn="0" showLastColumn="0" showRowStripes="1" showColumnStripes="0"/>
</table>
</file>

<file path=xl/tables/table7.xml><?xml version="1.0" encoding="utf-8"?>
<table xmlns="http://schemas.openxmlformats.org/spreadsheetml/2006/main" id="5" name="Anzahl_Brände" displayName="Anzahl_Brände" ref="A6:AJ12" totalsRowShown="0" headerRowDxfId="79" dataDxfId="77" headerRowBorderDxfId="78" tableBorderDxfId="76" headerRowCellStyle="Standard_Mappe2 2" dataCellStyle="Standard_Mappe2 2">
  <tableColumns count="36">
    <tableColumn id="1" name="Ursache" dataDxfId="75" dataCellStyle="Standard_Mappe2 2"/>
    <tableColumn id="2" name="Einheit" dataDxfId="74" dataCellStyle="Standard_Mappe2 2"/>
    <tableColumn id="3" name="Fußnote" dataDxfId="73" dataCellStyle="Standard_Mappe2 2"/>
    <tableColumn id="4" name="1991" dataDxfId="72" dataCellStyle="Standard_Mappe2 2"/>
    <tableColumn id="5" name="1992" dataDxfId="71" dataCellStyle="Standard_Mappe2 2"/>
    <tableColumn id="6" name="1993" dataDxfId="70" dataCellStyle="Standard_Mappe2 2"/>
    <tableColumn id="7" name="1994" dataDxfId="69" dataCellStyle="Standard_Mappe2 2"/>
    <tableColumn id="8" name="1995" dataDxfId="68" dataCellStyle="Standard_Mappe2 2"/>
    <tableColumn id="9" name="1996" dataDxfId="67" dataCellStyle="Standard_Mappe2 2"/>
    <tableColumn id="10" name="1997" dataDxfId="66" dataCellStyle="Standard_Mappe2 2"/>
    <tableColumn id="11" name="1998" dataDxfId="65" dataCellStyle="Standard_Mappe2 2"/>
    <tableColumn id="12" name="1999" dataDxfId="64" dataCellStyle="Standard_Mappe2 2"/>
    <tableColumn id="13" name="2000" dataDxfId="63" dataCellStyle="Standard_Mappe2 2"/>
    <tableColumn id="14" name="2001" dataDxfId="62" dataCellStyle="Standard_Mappe2 2"/>
    <tableColumn id="15" name="2002" dataDxfId="61" dataCellStyle="Standard_Mappe2 2"/>
    <tableColumn id="16" name="2003" dataDxfId="60" dataCellStyle="Standard_Mappe2 2"/>
    <tableColumn id="17" name="2004" dataDxfId="59" dataCellStyle="Standard_Mappe2 2"/>
    <tableColumn id="18" name="2005" dataDxfId="58" dataCellStyle="Standard_Mappe2 2"/>
    <tableColumn id="19" name="2006" dataDxfId="57" dataCellStyle="Standard_Mappe2 2"/>
    <tableColumn id="20" name="2007" dataDxfId="56" dataCellStyle="Standard_Mappe2 2"/>
    <tableColumn id="21" name="2008" dataDxfId="55" dataCellStyle="Standard_Mappe2 2"/>
    <tableColumn id="22" name="2009" dataDxfId="54" dataCellStyle="Standard_Mappe2 2"/>
    <tableColumn id="23" name="2010" dataDxfId="53" dataCellStyle="Standard_Mappe2 2"/>
    <tableColumn id="24" name="2011" dataDxfId="52" dataCellStyle="Standard_Mappe2 2"/>
    <tableColumn id="25" name="2012" dataDxfId="51" dataCellStyle="Standard_Mappe2 2"/>
    <tableColumn id="26" name="2013" dataDxfId="50" dataCellStyle="Standard_Mappe2 2"/>
    <tableColumn id="27" name="2014" dataDxfId="49" dataCellStyle="Standard_Mappe2 2"/>
    <tableColumn id="28" name="2015" dataDxfId="48" dataCellStyle="Standard_Mappe2 2"/>
    <tableColumn id="29" name="2016" dataDxfId="47" dataCellStyle="Standard_Mappe2 2"/>
    <tableColumn id="30" name="2017" dataDxfId="46" dataCellStyle="Standard_Mappe2 2"/>
    <tableColumn id="31" name="2018" dataDxfId="45" dataCellStyle="Standard_Mappe2 2"/>
    <tableColumn id="32" name="2019" dataDxfId="44" dataCellStyle="Standard_Mappe2 2"/>
    <tableColumn id="33" name="2020" dataDxfId="43" dataCellStyle="Standard_Mappe2 2"/>
    <tableColumn id="34" name="2021" dataDxfId="42" dataCellStyle="Standard_Mappe2 2"/>
    <tableColumn id="35" name="2022" dataDxfId="41" dataCellStyle="Standard_Mappe2 2"/>
    <tableColumn id="36" name="2023" dataDxfId="40" dataCellStyle="Standard_Mappe2 2"/>
  </tableColumns>
  <tableStyleInfo showFirstColumn="0" showLastColumn="0" showRowStripes="1" showColumnStripes="0"/>
  <extLst>
    <ext xmlns:x14="http://schemas.microsoft.com/office/spreadsheetml/2009/9/main" uri="{504A1905-F514-4f6f-8877-14C23A59335A}">
      <x14:table altText="Anzahl Brände"/>
    </ext>
  </extLst>
</table>
</file>

<file path=xl/tables/table8.xml><?xml version="1.0" encoding="utf-8"?>
<table xmlns="http://schemas.openxmlformats.org/spreadsheetml/2006/main" id="6" name="Brandfläche" displayName="Brandfläche" ref="A14:AJ20" totalsRowShown="0" headerRowDxfId="39" dataDxfId="37" headerRowBorderDxfId="38" tableBorderDxfId="36" headerRowCellStyle="Standard_Mappe2 2" dataCellStyle="Standard_Mappe2 2">
  <tableColumns count="36">
    <tableColumn id="1" name="Ursache" dataDxfId="35" dataCellStyle="Standard_Mappe2 2"/>
    <tableColumn id="2" name="Einheit" dataDxfId="34" dataCellStyle="Standard_Mappe2 2"/>
    <tableColumn id="3" name="Fußnote" dataDxfId="33" dataCellStyle="Standard_Mappe2 2"/>
    <tableColumn id="4" name="1991" dataDxfId="32" dataCellStyle="Standard_Mappe2 2"/>
    <tableColumn id="5" name="1992" dataDxfId="31" dataCellStyle="Standard_Mappe2 2"/>
    <tableColumn id="6" name="1993" dataDxfId="30" dataCellStyle="Standard_Mappe2 2"/>
    <tableColumn id="7" name="1994" dataDxfId="29" dataCellStyle="Standard_Mappe2 2"/>
    <tableColumn id="8" name="1995" dataDxfId="28" dataCellStyle="Standard_Mappe2 2"/>
    <tableColumn id="9" name="1996" dataDxfId="27" dataCellStyle="Standard_Mappe2 2"/>
    <tableColumn id="10" name="1997" dataDxfId="26" dataCellStyle="Standard_Mappe2 2"/>
    <tableColumn id="11" name="1998" dataDxfId="25" dataCellStyle="Standard_Mappe2 2"/>
    <tableColumn id="12" name="1999" dataDxfId="24" dataCellStyle="Standard_Mappe2 2"/>
    <tableColumn id="13" name="2000" dataDxfId="23" dataCellStyle="Standard_Mappe2 2"/>
    <tableColumn id="14" name="2001" dataDxfId="22" dataCellStyle="Standard_Mappe2 2"/>
    <tableColumn id="15" name="2002" dataDxfId="21" dataCellStyle="Standard_Mappe2 2"/>
    <tableColumn id="16" name="2003" dataDxfId="20" dataCellStyle="Standard_Mappe2 2"/>
    <tableColumn id="17" name="2004" dataDxfId="19" dataCellStyle="Standard_Mappe2 2"/>
    <tableColumn id="18" name="2005" dataDxfId="18" dataCellStyle="Standard_Mappe2 2"/>
    <tableColumn id="19" name="2006" dataDxfId="17" dataCellStyle="Standard_Mappe2 2"/>
    <tableColumn id="20" name="2007" dataDxfId="16" dataCellStyle="Standard_Mappe2 2"/>
    <tableColumn id="21" name="2008" dataDxfId="15" dataCellStyle="Standard_Mappe2 2"/>
    <tableColumn id="22" name="2009" dataDxfId="14" dataCellStyle="Standard_Mappe2 2"/>
    <tableColumn id="23" name="2010" dataDxfId="13" dataCellStyle="Standard_Mappe2 2"/>
    <tableColumn id="24" name="2011" dataDxfId="12" dataCellStyle="Standard_Mappe2 2"/>
    <tableColumn id="25" name="2012" dataDxfId="11" dataCellStyle="Standard_Mappe2 2"/>
    <tableColumn id="26" name="2013" dataDxfId="10" dataCellStyle="Standard_Mappe2 2"/>
    <tableColumn id="27" name="2014" dataDxfId="9" dataCellStyle="Standard_Mappe2 2"/>
    <tableColumn id="28" name="2015" dataDxfId="8" dataCellStyle="Standard_Mappe2 2"/>
    <tableColumn id="29" name="2016" dataDxfId="7" dataCellStyle="Standard_Mappe2 2"/>
    <tableColumn id="30" name="2017" dataDxfId="6" dataCellStyle="Standard_Mappe2 2"/>
    <tableColumn id="31" name="2018" dataDxfId="5" dataCellStyle="Standard_Mappe2 2"/>
    <tableColumn id="32" name="2019" dataDxfId="4" dataCellStyle="Standard_Mappe2 2"/>
    <tableColumn id="33" name="2020" dataDxfId="3" dataCellStyle="Standard_Mappe2 2"/>
    <tableColumn id="34" name="2021" dataDxfId="2" dataCellStyle="Standard_Mappe2 2"/>
    <tableColumn id="35" name="2022" dataDxfId="1" dataCellStyle="Standard_Mappe2 2"/>
    <tableColumn id="36" name="2023" dataDxfId="0" dataCellStyle="Standard_Mappe2 2"/>
  </tableColumns>
  <tableStyleInfo showFirstColumn="0" showLastColumn="0" showRowStripes="1" showColumnStripes="0"/>
  <extLst>
    <ext xmlns:x14="http://schemas.microsoft.com/office/spreadsheetml/2009/9/main" uri="{504A1905-F514-4f6f-8877-14C23A59335A}">
      <x14:table altText="Brandfläche"/>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mailto:723@bmel.bund.de" TargetMode="External"/><Relationship Id="rId1" Type="http://schemas.openxmlformats.org/officeDocument/2006/relationships/hyperlink" Target="mailto:723@bmel.bund.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54.bin"/><Relationship Id="rId1" Type="http://schemas.openxmlformats.org/officeDocument/2006/relationships/hyperlink" Target="https://www.bmel-statistik.de/fileadmin/daten/2010000-0000.xlsx"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showGridLines="0" tabSelected="1" zoomScale="124" zoomScaleNormal="124" zoomScalePageLayoutView="25" workbookViewId="0">
      <selection activeCell="A2" sqref="A2"/>
    </sheetView>
  </sheetViews>
  <sheetFormatPr baseColWidth="10" defaultRowHeight="16.5"/>
  <cols>
    <col min="1" max="1" width="149.7109375" style="1705" customWidth="1"/>
    <col min="2" max="16384" width="11.42578125" style="1705"/>
  </cols>
  <sheetData>
    <row r="1" spans="1:3" ht="298.5" customHeight="1">
      <c r="A1" s="1704" t="s">
        <v>880</v>
      </c>
    </row>
    <row r="2" spans="1:3" ht="360" customHeight="1">
      <c r="A2" s="1706" t="s">
        <v>881</v>
      </c>
    </row>
    <row r="3" spans="1:3" ht="336" customHeight="1">
      <c r="A3" s="1707" t="s">
        <v>582</v>
      </c>
    </row>
    <row r="4" spans="1:3" ht="32.25" customHeight="1">
      <c r="A4" s="1708"/>
    </row>
    <row r="5" spans="1:3" ht="32.25" customHeight="1">
      <c r="A5" s="1707"/>
    </row>
    <row r="6" spans="1:3" ht="32.25" customHeight="1">
      <c r="A6" s="1707" t="s">
        <v>882</v>
      </c>
    </row>
    <row r="7" spans="1:3" ht="32.25" customHeight="1">
      <c r="A7" s="1707" t="s">
        <v>883</v>
      </c>
    </row>
    <row r="8" spans="1:3" ht="32.25" customHeight="1">
      <c r="A8" s="1707"/>
    </row>
    <row r="9" spans="1:3" ht="32.25" customHeight="1">
      <c r="A9" s="1707"/>
    </row>
    <row r="10" spans="1:3" ht="32.25" customHeight="1">
      <c r="A10" s="1709"/>
    </row>
    <row r="11" spans="1:3" ht="17.25" customHeight="1">
      <c r="A11" s="1710"/>
    </row>
    <row r="12" spans="1:3" ht="93" customHeight="1">
      <c r="A12" s="1711" t="s">
        <v>884</v>
      </c>
    </row>
    <row r="13" spans="1:3" ht="174.75" customHeight="1">
      <c r="A13" s="1712" t="s">
        <v>2161</v>
      </c>
    </row>
    <row r="14" spans="1:3" ht="15.75" customHeight="1">
      <c r="A14" s="1713"/>
    </row>
    <row r="15" spans="1:3" ht="21" customHeight="1">
      <c r="A15" s="1714" t="s">
        <v>885</v>
      </c>
      <c r="C15" s="1715"/>
    </row>
    <row r="16" spans="1:3">
      <c r="A16" s="1716" t="s">
        <v>886</v>
      </c>
      <c r="C16" s="1717"/>
    </row>
    <row r="17" spans="1:3" ht="35.25" customHeight="1">
      <c r="A17" s="1718" t="s">
        <v>887</v>
      </c>
      <c r="C17" s="1719"/>
    </row>
    <row r="18" spans="1:3">
      <c r="A18" s="1720" t="s">
        <v>888</v>
      </c>
      <c r="C18" s="1719"/>
    </row>
    <row r="19" spans="1:3">
      <c r="A19" s="1720" t="s">
        <v>889</v>
      </c>
      <c r="C19" s="1719"/>
    </row>
    <row r="20" spans="1:3">
      <c r="A20" s="1720" t="s">
        <v>2201</v>
      </c>
      <c r="C20" s="1719"/>
    </row>
    <row r="21" spans="1:3" ht="35.25" customHeight="1">
      <c r="A21" s="1721" t="s">
        <v>890</v>
      </c>
      <c r="C21" s="1719"/>
    </row>
    <row r="22" spans="1:3">
      <c r="A22" s="1720" t="s">
        <v>891</v>
      </c>
      <c r="C22" s="1719"/>
    </row>
    <row r="23" spans="1:3">
      <c r="A23" s="1720" t="s">
        <v>892</v>
      </c>
      <c r="C23" s="1717"/>
    </row>
    <row r="24" spans="1:3">
      <c r="A24" s="1720" t="s">
        <v>893</v>
      </c>
      <c r="C24" s="1719"/>
    </row>
    <row r="25" spans="1:3">
      <c r="A25" s="1720" t="s">
        <v>894</v>
      </c>
      <c r="C25" s="1719"/>
    </row>
    <row r="26" spans="1:3" ht="35.25" customHeight="1">
      <c r="A26" s="1721" t="s">
        <v>895</v>
      </c>
      <c r="C26" s="1719"/>
    </row>
    <row r="27" spans="1:3">
      <c r="A27" s="1720" t="s">
        <v>891</v>
      </c>
      <c r="C27" s="1719"/>
    </row>
    <row r="28" spans="1:3">
      <c r="A28" s="1720" t="s">
        <v>896</v>
      </c>
      <c r="C28" s="1719"/>
    </row>
    <row r="29" spans="1:3">
      <c r="A29" s="1722" t="s">
        <v>897</v>
      </c>
      <c r="C29" s="1719"/>
    </row>
    <row r="30" spans="1:3" ht="35.25" customHeight="1">
      <c r="A30" s="1721" t="s">
        <v>898</v>
      </c>
      <c r="C30" s="1719"/>
    </row>
    <row r="31" spans="1:3">
      <c r="A31" s="1720" t="s">
        <v>891</v>
      </c>
      <c r="C31" s="1719"/>
    </row>
    <row r="32" spans="1:3">
      <c r="A32" s="1720" t="s">
        <v>2200</v>
      </c>
      <c r="C32" s="1719"/>
    </row>
    <row r="33" spans="1:3" ht="35.25" customHeight="1">
      <c r="A33" s="1721" t="s">
        <v>899</v>
      </c>
      <c r="C33" s="1719"/>
    </row>
    <row r="34" spans="1:3">
      <c r="A34" s="1720" t="s">
        <v>900</v>
      </c>
      <c r="C34" s="1717"/>
    </row>
    <row r="35" spans="1:3">
      <c r="A35" s="1720" t="s">
        <v>2200</v>
      </c>
      <c r="C35" s="1717"/>
    </row>
    <row r="36" spans="1:3" ht="35.25" customHeight="1">
      <c r="A36" s="1721" t="s">
        <v>901</v>
      </c>
      <c r="C36" s="1719"/>
    </row>
    <row r="37" spans="1:3">
      <c r="A37" s="1720" t="s">
        <v>900</v>
      </c>
      <c r="C37" s="1719"/>
    </row>
    <row r="38" spans="1:3">
      <c r="A38" s="1720" t="s">
        <v>2200</v>
      </c>
    </row>
    <row r="39" spans="1:3" ht="35.25" customHeight="1">
      <c r="A39" s="1721" t="s">
        <v>902</v>
      </c>
      <c r="C39" s="1719"/>
    </row>
    <row r="40" spans="1:3">
      <c r="A40" s="1720" t="s">
        <v>891</v>
      </c>
    </row>
    <row r="41" spans="1:3">
      <c r="A41" s="1720" t="s">
        <v>2200</v>
      </c>
    </row>
    <row r="42" spans="1:3" ht="35.25" customHeight="1">
      <c r="A42" s="1721" t="s">
        <v>903</v>
      </c>
      <c r="C42" s="1719"/>
    </row>
    <row r="43" spans="1:3">
      <c r="A43" s="1720" t="s">
        <v>904</v>
      </c>
    </row>
    <row r="44" spans="1:3">
      <c r="A44" s="1720" t="s">
        <v>2200</v>
      </c>
    </row>
    <row r="45" spans="1:3" ht="35.25" customHeight="1">
      <c r="A45" s="1721" t="s">
        <v>905</v>
      </c>
      <c r="C45" s="1719"/>
    </row>
    <row r="46" spans="1:3">
      <c r="A46" s="1720" t="s">
        <v>900</v>
      </c>
    </row>
    <row r="47" spans="1:3">
      <c r="A47" s="1720" t="s">
        <v>906</v>
      </c>
    </row>
    <row r="48" spans="1:3">
      <c r="A48" s="1722" t="s">
        <v>897</v>
      </c>
    </row>
    <row r="49" spans="1:1" ht="72" customHeight="1">
      <c r="A49" s="1709"/>
    </row>
    <row r="50" spans="1:1" ht="53.25" customHeight="1"/>
  </sheetData>
  <hyperlinks>
    <hyperlink ref="A29" r:id="rId1"/>
    <hyperlink ref="A48" r:id="rId2"/>
    <hyperlink ref="A19" r:id="rId3" display="http://www.bmel-statistik.de/"/>
  </hyperlinks>
  <pageMargins left="0.70866141732283472" right="0.70866141732283472" top="0.78740157480314965" bottom="0.78740157480314965" header="0.31496062992125984" footer="0.31496062992125984"/>
  <pageSetup paperSize="9" scale="60" fitToHeight="3" orientation="portrait" r:id="rId4"/>
  <rowBreaks count="1" manualBreakCount="1">
    <brk id="10" man="1"/>
  </row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54A"/>
  </sheetPr>
  <dimension ref="B1:P69"/>
  <sheetViews>
    <sheetView zoomScale="130" zoomScaleNormal="130" workbookViewId="0"/>
  </sheetViews>
  <sheetFormatPr baseColWidth="10" defaultRowHeight="12.75"/>
  <cols>
    <col min="1" max="1" width="2.140625" style="1344" customWidth="1"/>
    <col min="2" max="2" width="4" style="1344" customWidth="1"/>
    <col min="3" max="3" width="13" style="1344" customWidth="1"/>
    <col min="4" max="4" width="9.7109375" style="1344" customWidth="1"/>
    <col min="5" max="5" width="1.140625" style="1344" customWidth="1"/>
    <col min="6" max="9" width="9.42578125" style="1344" customWidth="1"/>
    <col min="10" max="10" width="8.85546875" style="1344" customWidth="1"/>
    <col min="11" max="11" width="9" style="1344" customWidth="1"/>
    <col min="12" max="12" width="9.140625" style="1344" customWidth="1"/>
    <col min="13" max="16384" width="11.42578125" style="1344"/>
  </cols>
  <sheetData>
    <row r="1" spans="2:13" ht="15.75" customHeight="1">
      <c r="B1" s="1282"/>
      <c r="C1" s="1343" t="s">
        <v>724</v>
      </c>
      <c r="D1" s="1282"/>
      <c r="E1" s="1282"/>
      <c r="F1" s="1282"/>
      <c r="G1" s="1282"/>
      <c r="H1" s="1282"/>
      <c r="I1" s="1282"/>
      <c r="J1" s="1282"/>
      <c r="K1" s="1282"/>
      <c r="L1" s="1282"/>
    </row>
    <row r="2" spans="2:13" ht="15.75" customHeight="1">
      <c r="B2" s="1285"/>
      <c r="C2" s="1285" t="s">
        <v>680</v>
      </c>
      <c r="D2" s="1285"/>
      <c r="E2" s="1285"/>
      <c r="F2" s="1285"/>
      <c r="G2" s="1285"/>
      <c r="H2" s="1285"/>
      <c r="I2" s="1285"/>
      <c r="J2" s="1285"/>
      <c r="K2" s="1285"/>
      <c r="L2" s="1285"/>
    </row>
    <row r="3" spans="2:13" ht="3" customHeight="1">
      <c r="B3" s="1286"/>
      <c r="C3" s="1286"/>
      <c r="D3" s="1286"/>
      <c r="E3" s="1286"/>
      <c r="F3" s="1286"/>
      <c r="G3" s="1286"/>
      <c r="H3" s="1286"/>
      <c r="I3" s="1286"/>
      <c r="J3" s="1286"/>
      <c r="K3" s="1286"/>
      <c r="L3" s="1286"/>
    </row>
    <row r="4" spans="2:13" ht="12.75" customHeight="1">
      <c r="B4" s="1285"/>
      <c r="C4" s="1285" t="s">
        <v>725</v>
      </c>
      <c r="D4" s="1285"/>
      <c r="E4" s="1285"/>
      <c r="F4" s="1285"/>
      <c r="G4" s="1285"/>
      <c r="H4" s="1285"/>
      <c r="I4" s="1285"/>
      <c r="J4" s="1285"/>
      <c r="K4" s="1285"/>
      <c r="L4" s="1285"/>
    </row>
    <row r="5" spans="2:13" ht="3" customHeight="1">
      <c r="B5" s="1286"/>
      <c r="C5" s="1286"/>
      <c r="D5" s="1286"/>
      <c r="E5" s="1286"/>
      <c r="F5" s="1286"/>
      <c r="G5" s="1286"/>
      <c r="H5" s="1286"/>
      <c r="I5" s="1286"/>
      <c r="J5" s="1286"/>
      <c r="K5" s="1286"/>
      <c r="L5" s="1286"/>
    </row>
    <row r="6" spans="2:13" s="1293" customFormat="1" ht="16.5" customHeight="1">
      <c r="B6" s="1288"/>
      <c r="C6" s="1289" t="s">
        <v>682</v>
      </c>
      <c r="D6" s="1289"/>
      <c r="E6" s="1290"/>
      <c r="F6" s="1377" t="s">
        <v>718</v>
      </c>
      <c r="G6" s="1377" t="s">
        <v>684</v>
      </c>
      <c r="H6" s="1377" t="s">
        <v>685</v>
      </c>
      <c r="I6" s="1377" t="s">
        <v>686</v>
      </c>
      <c r="J6" s="1377" t="s">
        <v>687</v>
      </c>
      <c r="K6" s="1377" t="s">
        <v>719</v>
      </c>
      <c r="L6" s="1378" t="s">
        <v>689</v>
      </c>
    </row>
    <row r="7" spans="2:13" ht="3" customHeight="1">
      <c r="B7" s="1295"/>
      <c r="C7" s="1296"/>
      <c r="D7" s="1297"/>
      <c r="E7" s="1298"/>
      <c r="F7" s="1327"/>
      <c r="G7" s="1327"/>
      <c r="H7" s="1327"/>
      <c r="I7" s="1327"/>
      <c r="J7" s="1327"/>
      <c r="K7" s="1327"/>
      <c r="L7" s="1379"/>
    </row>
    <row r="8" spans="2:13" ht="8.1" customHeight="1">
      <c r="B8" s="1295"/>
      <c r="C8" s="1296" t="s">
        <v>690</v>
      </c>
      <c r="D8" s="1297"/>
      <c r="E8" s="1298"/>
      <c r="F8" s="1301">
        <v>1556.4</v>
      </c>
      <c r="G8" s="1301">
        <v>3550.1</v>
      </c>
      <c r="H8" s="1301">
        <v>993.7</v>
      </c>
      <c r="I8" s="1301">
        <v>1014.6</v>
      </c>
      <c r="J8" s="1301">
        <v>2186.8000000000002</v>
      </c>
      <c r="K8" s="1301">
        <v>2884.5</v>
      </c>
      <c r="L8" s="1302">
        <v>2025.7</v>
      </c>
    </row>
    <row r="9" spans="2:13" ht="8.1" customHeight="1">
      <c r="B9" s="1295"/>
      <c r="C9" s="1296" t="s">
        <v>691</v>
      </c>
      <c r="D9" s="1297"/>
      <c r="E9" s="1298"/>
      <c r="F9" s="1301">
        <v>17.8</v>
      </c>
      <c r="G9" s="1301">
        <v>15.9</v>
      </c>
      <c r="H9" s="1301">
        <v>3.1</v>
      </c>
      <c r="I9" s="1301">
        <v>9</v>
      </c>
      <c r="J9" s="1301">
        <v>6.1</v>
      </c>
      <c r="K9" s="1301">
        <v>12</v>
      </c>
      <c r="L9" s="1302">
        <v>10.5</v>
      </c>
    </row>
    <row r="10" spans="2:13" ht="8.1" customHeight="1">
      <c r="B10" s="1295"/>
      <c r="C10" s="1296" t="s">
        <v>692</v>
      </c>
      <c r="D10" s="1297"/>
      <c r="E10" s="1298"/>
      <c r="F10" s="1301" t="s">
        <v>607</v>
      </c>
      <c r="G10" s="1301">
        <v>26</v>
      </c>
      <c r="H10" s="1301">
        <v>2.4</v>
      </c>
      <c r="I10" s="1301" t="s">
        <v>607</v>
      </c>
      <c r="J10" s="1301" t="s">
        <v>607</v>
      </c>
      <c r="K10" s="1345" t="s">
        <v>86</v>
      </c>
      <c r="L10" s="1302" t="s">
        <v>86</v>
      </c>
    </row>
    <row r="11" spans="2:13" ht="8.1" customHeight="1">
      <c r="B11" s="1295"/>
      <c r="C11" s="1296" t="s">
        <v>693</v>
      </c>
      <c r="D11" s="1297" t="s">
        <v>657</v>
      </c>
      <c r="E11" s="1298"/>
      <c r="F11" s="1301">
        <v>1587.4</v>
      </c>
      <c r="G11" s="1301">
        <v>3592</v>
      </c>
      <c r="H11" s="1301">
        <v>999.3</v>
      </c>
      <c r="I11" s="1301">
        <v>1031.5</v>
      </c>
      <c r="J11" s="1301">
        <v>2193</v>
      </c>
      <c r="K11" s="1301">
        <v>2896.5</v>
      </c>
      <c r="L11" s="1302">
        <v>2036.2</v>
      </c>
    </row>
    <row r="12" spans="2:13" ht="9" customHeight="1">
      <c r="B12" s="1295"/>
      <c r="C12" s="1296" t="s">
        <v>720</v>
      </c>
      <c r="D12" s="1297"/>
      <c r="E12" s="1298"/>
      <c r="F12" s="1301">
        <v>56.2</v>
      </c>
      <c r="G12" s="1301">
        <v>172.4</v>
      </c>
      <c r="H12" s="1301">
        <v>570</v>
      </c>
      <c r="I12" s="1301">
        <v>92</v>
      </c>
      <c r="J12" s="1301">
        <v>296.3</v>
      </c>
      <c r="K12" s="1301">
        <v>895.6</v>
      </c>
      <c r="L12" s="1302">
        <v>283.89999999999998</v>
      </c>
      <c r="M12" s="1056"/>
    </row>
    <row r="13" spans="2:13" ht="3" customHeight="1">
      <c r="B13" s="1304"/>
      <c r="C13" s="1305"/>
      <c r="D13" s="1306"/>
      <c r="E13" s="1307"/>
      <c r="F13" s="1317"/>
      <c r="G13" s="1317"/>
      <c r="H13" s="1317"/>
      <c r="I13" s="1317"/>
      <c r="J13" s="1317"/>
      <c r="K13" s="1317"/>
      <c r="L13" s="1318"/>
      <c r="M13" s="1056"/>
    </row>
    <row r="14" spans="2:13" ht="3" customHeight="1">
      <c r="B14" s="1295"/>
      <c r="C14" s="1296"/>
      <c r="D14" s="1297"/>
      <c r="E14" s="1298"/>
      <c r="F14" s="1284"/>
      <c r="G14" s="1284"/>
      <c r="H14" s="1284"/>
      <c r="I14" s="1284"/>
      <c r="J14" s="1284"/>
      <c r="K14" s="1284"/>
      <c r="L14" s="1318"/>
      <c r="M14" s="1056"/>
    </row>
    <row r="15" spans="2:13" ht="9" customHeight="1">
      <c r="B15" s="1295"/>
      <c r="C15" s="1296" t="s">
        <v>695</v>
      </c>
      <c r="D15" s="1297"/>
      <c r="E15" s="1298"/>
      <c r="F15" s="1319">
        <v>575.70000000000005</v>
      </c>
      <c r="G15" s="1319">
        <v>1499.5</v>
      </c>
      <c r="H15" s="1319">
        <v>651.79999999999995</v>
      </c>
      <c r="I15" s="1319">
        <v>407.5</v>
      </c>
      <c r="J15" s="1319">
        <v>1105.8</v>
      </c>
      <c r="K15" s="1319">
        <v>1120.8</v>
      </c>
      <c r="L15" s="1320">
        <v>1169.7</v>
      </c>
      <c r="M15" s="1056"/>
    </row>
    <row r="16" spans="2:13" ht="9" customHeight="1">
      <c r="B16" s="1295"/>
      <c r="C16" s="1296" t="s">
        <v>696</v>
      </c>
      <c r="D16" s="1297"/>
      <c r="E16" s="1298"/>
      <c r="F16" s="1301">
        <v>297.7</v>
      </c>
      <c r="G16" s="1301">
        <v>377.9</v>
      </c>
      <c r="H16" s="1301">
        <v>7.1</v>
      </c>
      <c r="I16" s="1301">
        <v>61.9</v>
      </c>
      <c r="J16" s="1301">
        <v>13.2</v>
      </c>
      <c r="K16" s="1301">
        <v>134.1</v>
      </c>
      <c r="L16" s="1302">
        <v>23.6</v>
      </c>
      <c r="M16" s="1056"/>
    </row>
    <row r="17" spans="2:13" ht="8.1" customHeight="1">
      <c r="B17" s="1295"/>
      <c r="C17" s="1296" t="s">
        <v>714</v>
      </c>
      <c r="D17" s="1297" t="s">
        <v>657</v>
      </c>
      <c r="E17" s="1298"/>
      <c r="F17" s="1301">
        <v>873.4</v>
      </c>
      <c r="G17" s="1301">
        <v>1877.4</v>
      </c>
      <c r="H17" s="1301">
        <v>658.9</v>
      </c>
      <c r="I17" s="1301">
        <v>469.4</v>
      </c>
      <c r="J17" s="1301">
        <v>1119</v>
      </c>
      <c r="K17" s="1301">
        <v>1254.9000000000001</v>
      </c>
      <c r="L17" s="1302">
        <v>1193.3</v>
      </c>
      <c r="M17" s="1056"/>
    </row>
    <row r="18" spans="2:13" ht="8.1" customHeight="1">
      <c r="B18" s="1295"/>
      <c r="C18" s="1296" t="s">
        <v>698</v>
      </c>
      <c r="D18" s="1297"/>
      <c r="E18" s="1298"/>
      <c r="F18" s="1301">
        <v>68.099999999999994</v>
      </c>
      <c r="G18" s="1301">
        <v>70.7</v>
      </c>
      <c r="H18" s="1301">
        <v>23.7</v>
      </c>
      <c r="I18" s="1301">
        <v>29.5</v>
      </c>
      <c r="J18" s="1301">
        <v>28.5</v>
      </c>
      <c r="K18" s="1301">
        <v>38.299999999999997</v>
      </c>
      <c r="L18" s="1302">
        <v>26</v>
      </c>
      <c r="M18" s="1056"/>
    </row>
    <row r="19" spans="2:13" ht="9" customHeight="1">
      <c r="B19" s="1295"/>
      <c r="C19" s="1296" t="s">
        <v>699</v>
      </c>
      <c r="D19" s="1297"/>
      <c r="E19" s="1298"/>
      <c r="F19" s="1301" t="s">
        <v>607</v>
      </c>
      <c r="G19" s="1301">
        <v>4.0999999999999996</v>
      </c>
      <c r="H19" s="1301" t="s">
        <v>607</v>
      </c>
      <c r="I19" s="1301" t="s">
        <v>607</v>
      </c>
      <c r="J19" s="1301" t="s">
        <v>607</v>
      </c>
      <c r="K19" s="1301" t="s">
        <v>607</v>
      </c>
      <c r="L19" s="1302" t="s">
        <v>607</v>
      </c>
      <c r="M19" s="1056"/>
    </row>
    <row r="20" spans="2:13" ht="8.1" customHeight="1">
      <c r="B20" s="1295"/>
      <c r="C20" s="1296" t="s">
        <v>586</v>
      </c>
      <c r="D20" s="1297"/>
      <c r="E20" s="1298"/>
      <c r="F20" s="1301">
        <v>130.69999999999999</v>
      </c>
      <c r="G20" s="1301">
        <v>362</v>
      </c>
      <c r="H20" s="1301">
        <v>121.4</v>
      </c>
      <c r="I20" s="1301">
        <v>119.5</v>
      </c>
      <c r="J20" s="1301">
        <v>71.5</v>
      </c>
      <c r="K20" s="1301">
        <v>280.2</v>
      </c>
      <c r="L20" s="1302">
        <v>372.8</v>
      </c>
      <c r="M20" s="1056"/>
    </row>
    <row r="21" spans="2:13" ht="3" customHeight="1">
      <c r="B21" s="1304"/>
      <c r="C21" s="1305"/>
      <c r="D21" s="1306"/>
      <c r="E21" s="1307"/>
      <c r="F21" s="1317"/>
      <c r="G21" s="1317"/>
      <c r="H21" s="1317"/>
      <c r="I21" s="1317"/>
      <c r="J21" s="1317"/>
      <c r="K21" s="1317"/>
      <c r="L21" s="1318"/>
      <c r="M21" s="1056"/>
    </row>
    <row r="22" spans="2:13" ht="3" customHeight="1">
      <c r="B22" s="1295"/>
      <c r="C22" s="1296"/>
      <c r="D22" s="1297"/>
      <c r="E22" s="1298"/>
      <c r="F22" s="1319"/>
      <c r="G22" s="1319"/>
      <c r="H22" s="1319"/>
      <c r="I22" s="1319"/>
      <c r="J22" s="1319"/>
      <c r="K22" s="1319"/>
      <c r="L22" s="1320"/>
      <c r="M22" s="1056"/>
    </row>
    <row r="23" spans="2:13" ht="8.1" customHeight="1">
      <c r="B23" s="1295"/>
      <c r="C23" s="1296" t="s">
        <v>703</v>
      </c>
      <c r="D23" s="1297" t="s">
        <v>657</v>
      </c>
      <c r="E23" s="1298"/>
      <c r="L23" s="1353"/>
      <c r="M23" s="1056"/>
    </row>
    <row r="24" spans="2:13" ht="9" customHeight="1">
      <c r="B24" s="1295"/>
      <c r="C24" s="1296" t="s">
        <v>721</v>
      </c>
      <c r="D24" s="1297"/>
      <c r="E24" s="1298"/>
      <c r="F24" s="1380">
        <v>2718.4</v>
      </c>
      <c r="G24" s="1380">
        <v>6078.6</v>
      </c>
      <c r="H24" s="1380">
        <v>2374.1</v>
      </c>
      <c r="I24" s="1380">
        <v>1745.5</v>
      </c>
      <c r="J24" s="1380">
        <v>3709.4</v>
      </c>
      <c r="K24" s="1380">
        <v>5366.8</v>
      </c>
      <c r="L24" s="1381">
        <v>3912.8</v>
      </c>
      <c r="M24" s="1056"/>
    </row>
    <row r="25" spans="2:13" ht="3" customHeight="1">
      <c r="B25" s="1304"/>
      <c r="C25" s="1305"/>
      <c r="D25" s="1306"/>
      <c r="E25" s="1307"/>
      <c r="F25" s="1317"/>
      <c r="G25" s="1317"/>
      <c r="H25" s="1317"/>
      <c r="I25" s="1317"/>
      <c r="J25" s="1317"/>
      <c r="K25" s="1317"/>
      <c r="L25" s="1318"/>
      <c r="M25" s="1056"/>
    </row>
    <row r="26" spans="2:13" ht="3" customHeight="1">
      <c r="B26" s="1295"/>
      <c r="C26" s="1296"/>
      <c r="D26" s="1297"/>
      <c r="E26" s="1298"/>
      <c r="F26" s="1319"/>
      <c r="G26" s="1319"/>
      <c r="H26" s="1319"/>
      <c r="I26" s="1319"/>
      <c r="J26" s="1319"/>
      <c r="K26" s="1319"/>
      <c r="L26" s="1320"/>
      <c r="M26" s="1056"/>
    </row>
    <row r="27" spans="2:13" ht="8.1" customHeight="1">
      <c r="B27" s="1295"/>
      <c r="C27" s="1296" t="s">
        <v>702</v>
      </c>
      <c r="D27" s="1297"/>
      <c r="E27" s="1298"/>
      <c r="F27" s="1301">
        <v>529.9</v>
      </c>
      <c r="G27" s="1301">
        <v>1081</v>
      </c>
      <c r="H27" s="1301">
        <v>159.6</v>
      </c>
      <c r="I27" s="1301">
        <v>102.7</v>
      </c>
      <c r="J27" s="1301">
        <v>86.5</v>
      </c>
      <c r="K27" s="1301">
        <v>1133.5999999999999</v>
      </c>
      <c r="L27" s="1302">
        <v>801.8</v>
      </c>
      <c r="M27" s="1056"/>
    </row>
    <row r="28" spans="2:13" ht="3" customHeight="1">
      <c r="B28" s="1304"/>
      <c r="C28" s="1305"/>
      <c r="D28" s="1306"/>
      <c r="E28" s="1307"/>
      <c r="F28" s="1317"/>
      <c r="G28" s="1317"/>
      <c r="H28" s="1317"/>
      <c r="I28" s="1317"/>
      <c r="J28" s="1317"/>
      <c r="K28" s="1317"/>
      <c r="L28" s="1318"/>
      <c r="M28" s="1056"/>
    </row>
    <row r="29" spans="2:13" ht="3" customHeight="1">
      <c r="B29" s="1295"/>
      <c r="C29" s="1296"/>
      <c r="D29" s="1297"/>
      <c r="E29" s="1298"/>
      <c r="F29" s="1319"/>
      <c r="G29" s="1319"/>
      <c r="H29" s="1319"/>
      <c r="I29" s="1319"/>
      <c r="J29" s="1319"/>
      <c r="K29" s="1319"/>
      <c r="L29" s="1320"/>
      <c r="M29" s="1056"/>
    </row>
    <row r="30" spans="2:13" ht="9" customHeight="1">
      <c r="B30" s="1295"/>
      <c r="C30" s="1296" t="s">
        <v>703</v>
      </c>
      <c r="D30" s="1297" t="s">
        <v>570</v>
      </c>
      <c r="E30" s="1298"/>
      <c r="F30" s="1380"/>
      <c r="G30" s="1380"/>
      <c r="H30" s="1380"/>
      <c r="I30" s="1380"/>
      <c r="J30" s="1380"/>
      <c r="K30" s="1380"/>
      <c r="L30" s="1381"/>
      <c r="M30" s="1056"/>
    </row>
    <row r="31" spans="2:13" ht="9" customHeight="1">
      <c r="B31" s="1295"/>
      <c r="C31" s="1296" t="s">
        <v>722</v>
      </c>
      <c r="D31" s="1297"/>
      <c r="E31" s="1298"/>
      <c r="F31" s="1301">
        <v>3248.3</v>
      </c>
      <c r="G31" s="1301">
        <v>7159.6</v>
      </c>
      <c r="H31" s="1301">
        <v>2533.6999999999998</v>
      </c>
      <c r="I31" s="1301">
        <v>1848.2</v>
      </c>
      <c r="J31" s="1301">
        <v>3795.9</v>
      </c>
      <c r="K31" s="1301">
        <v>6500.4</v>
      </c>
      <c r="L31" s="1302">
        <v>4714.6000000000004</v>
      </c>
      <c r="M31" s="1056"/>
    </row>
    <row r="32" spans="2:13" ht="3" customHeight="1">
      <c r="B32" s="1304"/>
      <c r="C32" s="1305"/>
      <c r="D32" s="1306"/>
      <c r="E32" s="1307"/>
      <c r="F32" s="1317"/>
      <c r="G32" s="1317"/>
      <c r="H32" s="1317"/>
      <c r="I32" s="1317"/>
      <c r="J32" s="1317"/>
      <c r="K32" s="1317"/>
      <c r="L32" s="1318"/>
      <c r="M32" s="1056"/>
    </row>
    <row r="33" spans="2:16" ht="3" customHeight="1">
      <c r="B33" s="1295"/>
      <c r="C33" s="1355"/>
      <c r="D33" s="1297"/>
      <c r="E33" s="1298"/>
      <c r="F33" s="1382"/>
      <c r="G33" s="1382"/>
      <c r="H33" s="1382"/>
      <c r="I33" s="1382"/>
      <c r="J33" s="1382"/>
      <c r="K33" s="1382"/>
      <c r="L33" s="1383"/>
      <c r="M33" s="1056"/>
    </row>
    <row r="34" spans="2:16" ht="9" customHeight="1">
      <c r="B34" s="1295"/>
      <c r="C34" s="1296" t="s">
        <v>706</v>
      </c>
      <c r="D34" s="1297" t="s">
        <v>570</v>
      </c>
      <c r="E34" s="1298"/>
      <c r="F34" s="1301">
        <v>170.3</v>
      </c>
      <c r="G34" s="1301">
        <v>1486.5</v>
      </c>
      <c r="H34" s="1301">
        <v>346.7</v>
      </c>
      <c r="I34" s="1301">
        <v>110.7</v>
      </c>
      <c r="J34" s="1301">
        <v>530.79999999999995</v>
      </c>
      <c r="K34" s="1301">
        <v>5519.8</v>
      </c>
      <c r="L34" s="1302">
        <v>2211</v>
      </c>
    </row>
    <row r="35" spans="2:16" ht="3" customHeight="1">
      <c r="B35" s="1295"/>
      <c r="C35" s="1296"/>
      <c r="D35" s="1297"/>
      <c r="E35" s="1298"/>
      <c r="F35" s="403"/>
      <c r="G35" s="403"/>
      <c r="H35" s="403"/>
      <c r="I35" s="403"/>
      <c r="J35" s="403"/>
      <c r="K35" s="403"/>
      <c r="L35" s="443"/>
    </row>
    <row r="36" spans="2:16" s="1293" customFormat="1" ht="16.5" customHeight="1">
      <c r="B36" s="1321" t="s">
        <v>682</v>
      </c>
      <c r="C36" s="1322"/>
      <c r="D36" s="1322"/>
      <c r="E36" s="1323"/>
      <c r="F36" s="1324" t="s">
        <v>707</v>
      </c>
      <c r="G36" s="1324" t="s">
        <v>708</v>
      </c>
      <c r="H36" s="1324" t="s">
        <v>709</v>
      </c>
      <c r="I36" s="1324" t="s">
        <v>710</v>
      </c>
      <c r="J36" s="1324" t="s">
        <v>723</v>
      </c>
      <c r="K36" s="1324" t="s">
        <v>712</v>
      </c>
      <c r="L36" s="1360" t="s">
        <v>713</v>
      </c>
      <c r="M36" s="1294"/>
      <c r="N36" s="1294"/>
      <c r="O36" s="1294"/>
      <c r="P36" s="1326"/>
    </row>
    <row r="37" spans="2:16" ht="3" customHeight="1">
      <c r="B37" s="1295"/>
      <c r="C37" s="1296"/>
      <c r="D37" s="1297"/>
      <c r="E37" s="1298"/>
      <c r="F37" s="1327"/>
      <c r="G37" s="1327"/>
      <c r="H37" s="1327"/>
      <c r="I37" s="1327"/>
      <c r="J37" s="1327"/>
      <c r="K37" s="1327"/>
      <c r="L37" s="1362"/>
    </row>
    <row r="38" spans="2:16" ht="7.5" customHeight="1">
      <c r="B38" s="1295"/>
      <c r="C38" s="1296" t="s">
        <v>690</v>
      </c>
      <c r="D38" s="1297"/>
      <c r="E38" s="1298"/>
      <c r="F38" s="1301">
        <v>704.8</v>
      </c>
      <c r="G38" s="1301">
        <v>44.9</v>
      </c>
      <c r="H38" s="1301">
        <v>1433.1</v>
      </c>
      <c r="I38" s="1301">
        <v>2078.6999999999998</v>
      </c>
      <c r="J38" s="1301">
        <v>1246.9000000000001</v>
      </c>
      <c r="K38" s="1301">
        <v>1434.1</v>
      </c>
      <c r="L38" s="1363">
        <v>21167.5</v>
      </c>
    </row>
    <row r="39" spans="2:16" ht="7.5" customHeight="1">
      <c r="B39" s="1295"/>
      <c r="C39" s="1296" t="s">
        <v>691</v>
      </c>
      <c r="D39" s="1297"/>
      <c r="E39" s="1298"/>
      <c r="F39" s="1301">
        <v>5.6</v>
      </c>
      <c r="G39" s="1301" t="s">
        <v>607</v>
      </c>
      <c r="H39" s="1301">
        <v>8</v>
      </c>
      <c r="I39" s="1301">
        <v>9.6999999999999993</v>
      </c>
      <c r="J39" s="1301">
        <v>22.1</v>
      </c>
      <c r="K39" s="1301">
        <v>9.4</v>
      </c>
      <c r="L39" s="1363">
        <v>130.4</v>
      </c>
    </row>
    <row r="40" spans="2:16" ht="7.5" customHeight="1">
      <c r="B40" s="1295"/>
      <c r="C40" s="1296" t="s">
        <v>692</v>
      </c>
      <c r="D40" s="1297"/>
      <c r="E40" s="1298"/>
      <c r="F40" s="1301">
        <v>21.2</v>
      </c>
      <c r="G40" s="1301" t="s">
        <v>607</v>
      </c>
      <c r="H40" s="1301">
        <v>14.3</v>
      </c>
      <c r="I40" s="1301">
        <v>68.8</v>
      </c>
      <c r="J40" s="1301" t="s">
        <v>607</v>
      </c>
      <c r="K40" s="1301">
        <v>83.3</v>
      </c>
      <c r="L40" s="1363">
        <v>238</v>
      </c>
    </row>
    <row r="41" spans="2:16" ht="7.5" customHeight="1">
      <c r="B41" s="1295"/>
      <c r="C41" s="1296" t="s">
        <v>693</v>
      </c>
      <c r="D41" s="1297" t="s">
        <v>657</v>
      </c>
      <c r="E41" s="1298"/>
      <c r="F41" s="1301">
        <v>731.5</v>
      </c>
      <c r="G41" s="1301">
        <v>46.7</v>
      </c>
      <c r="H41" s="1301">
        <v>1455.5</v>
      </c>
      <c r="I41" s="1301">
        <v>2157.1999999999998</v>
      </c>
      <c r="J41" s="1301">
        <v>1269</v>
      </c>
      <c r="K41" s="1301">
        <v>1526.7</v>
      </c>
      <c r="L41" s="1363">
        <v>21535.9</v>
      </c>
    </row>
    <row r="42" spans="2:16" ht="8.25" customHeight="1">
      <c r="B42" s="1295"/>
      <c r="C42" s="1296" t="s">
        <v>720</v>
      </c>
      <c r="D42" s="1297"/>
      <c r="E42" s="1298"/>
      <c r="F42" s="1301">
        <v>56.6</v>
      </c>
      <c r="G42" s="1301">
        <v>11.1</v>
      </c>
      <c r="H42" s="1301">
        <v>179.8</v>
      </c>
      <c r="I42" s="1301">
        <v>234.6</v>
      </c>
      <c r="J42" s="1301">
        <v>209.2</v>
      </c>
      <c r="K42" s="1301">
        <v>62.8</v>
      </c>
      <c r="L42" s="1363">
        <v>3124.2</v>
      </c>
    </row>
    <row r="43" spans="2:16" ht="3" customHeight="1">
      <c r="B43" s="1304"/>
      <c r="C43" s="1305"/>
      <c r="D43" s="1306"/>
      <c r="E43" s="1307"/>
      <c r="F43" s="1317"/>
      <c r="G43" s="1317"/>
      <c r="H43" s="1317"/>
      <c r="I43" s="1317"/>
      <c r="J43" s="1317"/>
      <c r="K43" s="1317"/>
      <c r="L43" s="1366"/>
    </row>
    <row r="44" spans="2:16" ht="3" customHeight="1">
      <c r="B44" s="1295"/>
      <c r="C44" s="1296"/>
      <c r="D44" s="1297"/>
      <c r="E44" s="1298"/>
      <c r="F44" s="1284"/>
      <c r="G44" s="1284"/>
      <c r="H44" s="1284"/>
      <c r="I44" s="1284"/>
      <c r="J44" s="1284"/>
      <c r="K44" s="1284"/>
      <c r="L44" s="1368"/>
    </row>
    <row r="45" spans="2:16" ht="8.25" customHeight="1">
      <c r="B45" s="1295"/>
      <c r="C45" s="1296" t="s">
        <v>695</v>
      </c>
      <c r="D45" s="1297"/>
      <c r="E45" s="1298"/>
      <c r="F45" s="1319">
        <v>311.89999999999998</v>
      </c>
      <c r="G45" s="1319">
        <v>16.399999999999999</v>
      </c>
      <c r="H45" s="1319">
        <v>758.4</v>
      </c>
      <c r="I45" s="1319">
        <v>793.3</v>
      </c>
      <c r="J45" s="1319">
        <v>575.1</v>
      </c>
      <c r="K45" s="1319">
        <v>591.29999999999995</v>
      </c>
      <c r="L45" s="1363">
        <v>9583.2000000000007</v>
      </c>
    </row>
    <row r="46" spans="2:16" ht="8.25" customHeight="1">
      <c r="B46" s="1295"/>
      <c r="C46" s="1296" t="s">
        <v>696</v>
      </c>
      <c r="D46" s="1297"/>
      <c r="E46" s="1298"/>
      <c r="F46" s="1301">
        <v>149.5</v>
      </c>
      <c r="G46" s="1301">
        <v>5.7</v>
      </c>
      <c r="H46" s="1301">
        <v>102.5</v>
      </c>
      <c r="I46" s="1301">
        <v>47.9</v>
      </c>
      <c r="J46" s="1301">
        <v>26.1</v>
      </c>
      <c r="K46" s="1301">
        <v>168.9</v>
      </c>
      <c r="L46" s="1363">
        <v>1416.7</v>
      </c>
    </row>
    <row r="47" spans="2:16" ht="7.5" customHeight="1">
      <c r="B47" s="1295"/>
      <c r="C47" s="1296" t="s">
        <v>714</v>
      </c>
      <c r="D47" s="1297" t="s">
        <v>657</v>
      </c>
      <c r="E47" s="1298"/>
      <c r="F47" s="1301">
        <v>461.5</v>
      </c>
      <c r="G47" s="1301">
        <v>22.1</v>
      </c>
      <c r="H47" s="1301">
        <v>860.9</v>
      </c>
      <c r="I47" s="1301">
        <v>841.2</v>
      </c>
      <c r="J47" s="1301">
        <v>601.29999999999995</v>
      </c>
      <c r="K47" s="1301">
        <v>760.1</v>
      </c>
      <c r="L47" s="1363">
        <v>10999.9</v>
      </c>
    </row>
    <row r="48" spans="2:16" ht="7.5" customHeight="1">
      <c r="B48" s="1295"/>
      <c r="C48" s="1296" t="s">
        <v>698</v>
      </c>
      <c r="D48" s="1297"/>
      <c r="E48" s="1298"/>
      <c r="F48" s="1301">
        <v>14</v>
      </c>
      <c r="G48" s="1301">
        <v>4.8</v>
      </c>
      <c r="H48" s="1301">
        <v>45.7</v>
      </c>
      <c r="I48" s="1301" t="s">
        <v>607</v>
      </c>
      <c r="J48" s="1301">
        <v>67.5</v>
      </c>
      <c r="K48" s="1301">
        <v>19.5</v>
      </c>
      <c r="L48" s="1363">
        <v>452</v>
      </c>
    </row>
    <row r="49" spans="2:15" ht="8.25" customHeight="1">
      <c r="B49" s="1295"/>
      <c r="C49" s="1296" t="s">
        <v>699</v>
      </c>
      <c r="D49" s="1297"/>
      <c r="E49" s="1298"/>
      <c r="F49" s="1301" t="s">
        <v>607</v>
      </c>
      <c r="G49" s="1301" t="s">
        <v>607</v>
      </c>
      <c r="H49" s="1301" t="s">
        <v>607</v>
      </c>
      <c r="I49" s="1301" t="s">
        <v>607</v>
      </c>
      <c r="J49" s="1301" t="s">
        <v>607</v>
      </c>
      <c r="K49" s="1301">
        <v>0.1</v>
      </c>
      <c r="L49" s="1363">
        <v>19.5</v>
      </c>
    </row>
    <row r="50" spans="2:15" ht="7.5" customHeight="1">
      <c r="B50" s="1295"/>
      <c r="C50" s="1296" t="s">
        <v>586</v>
      </c>
      <c r="D50" s="1297"/>
      <c r="E50" s="1298"/>
      <c r="F50" s="1301">
        <v>100.1</v>
      </c>
      <c r="G50" s="1301">
        <v>9.9</v>
      </c>
      <c r="H50" s="1301">
        <v>83.3</v>
      </c>
      <c r="I50" s="1301">
        <v>60.3</v>
      </c>
      <c r="J50" s="1301">
        <v>57.5</v>
      </c>
      <c r="K50" s="1301">
        <v>61</v>
      </c>
      <c r="L50" s="1363">
        <v>1832.4</v>
      </c>
      <c r="M50" s="1384"/>
      <c r="N50" s="1384"/>
      <c r="O50" s="1384"/>
    </row>
    <row r="51" spans="2:15" ht="3" customHeight="1">
      <c r="B51" s="1304"/>
      <c r="C51" s="1305"/>
      <c r="D51" s="1306"/>
      <c r="E51" s="1307"/>
      <c r="F51" s="1317"/>
      <c r="G51" s="1317"/>
      <c r="H51" s="1317"/>
      <c r="I51" s="1317"/>
      <c r="J51" s="1317"/>
      <c r="K51" s="1317"/>
      <c r="L51" s="1366"/>
    </row>
    <row r="52" spans="2:15" ht="3" customHeight="1">
      <c r="B52" s="1295"/>
      <c r="C52" s="1296"/>
      <c r="D52" s="1297"/>
      <c r="E52" s="1298"/>
      <c r="F52" s="1319"/>
      <c r="G52" s="1319"/>
      <c r="H52" s="1319"/>
      <c r="I52" s="1319"/>
      <c r="J52" s="1319"/>
      <c r="K52" s="1319"/>
      <c r="L52" s="1368"/>
    </row>
    <row r="53" spans="2:15" ht="7.5" customHeight="1">
      <c r="B53" s="1295"/>
      <c r="C53" s="1296" t="s">
        <v>703</v>
      </c>
      <c r="D53" s="1297" t="s">
        <v>657</v>
      </c>
      <c r="E53" s="1298"/>
      <c r="L53" s="1369"/>
    </row>
    <row r="54" spans="2:15" ht="9" customHeight="1">
      <c r="B54" s="1295"/>
      <c r="C54" s="1296" t="s">
        <v>721</v>
      </c>
      <c r="D54" s="1297"/>
      <c r="E54" s="1298"/>
      <c r="F54" s="1380">
        <v>1365.6</v>
      </c>
      <c r="G54" s="1380">
        <v>95.3</v>
      </c>
      <c r="H54" s="1380">
        <v>2625.5</v>
      </c>
      <c r="I54" s="1380">
        <v>3308.4</v>
      </c>
      <c r="J54" s="1380">
        <v>2206.6999999999998</v>
      </c>
      <c r="K54" s="1380">
        <v>2430.4</v>
      </c>
      <c r="L54" s="1363">
        <v>37963.9</v>
      </c>
    </row>
    <row r="55" spans="2:15" ht="3" customHeight="1">
      <c r="B55" s="1304"/>
      <c r="C55" s="1305"/>
      <c r="D55" s="1306"/>
      <c r="E55" s="1307"/>
      <c r="F55" s="1317"/>
      <c r="G55" s="1317"/>
      <c r="H55" s="1317"/>
      <c r="I55" s="1317"/>
      <c r="J55" s="1317"/>
      <c r="K55" s="1317"/>
      <c r="L55" s="1366"/>
    </row>
    <row r="56" spans="2:15" ht="3" customHeight="1">
      <c r="B56" s="1295"/>
      <c r="C56" s="1296"/>
      <c r="D56" s="1297"/>
      <c r="E56" s="1298"/>
      <c r="F56" s="1319"/>
      <c r="G56" s="1319"/>
      <c r="H56" s="1319"/>
      <c r="I56" s="1319"/>
      <c r="J56" s="1319"/>
      <c r="K56" s="1319"/>
      <c r="L56" s="1368"/>
    </row>
    <row r="57" spans="2:15" ht="7.5" customHeight="1">
      <c r="B57" s="1295"/>
      <c r="C57" s="1296" t="s">
        <v>702</v>
      </c>
      <c r="D57" s="1297"/>
      <c r="E57" s="1298"/>
      <c r="F57" s="1301">
        <v>78.900000000000006</v>
      </c>
      <c r="G57" s="1301" t="s">
        <v>607</v>
      </c>
      <c r="H57" s="1301">
        <v>134.19999999999999</v>
      </c>
      <c r="I57" s="1301">
        <v>319.2</v>
      </c>
      <c r="J57" s="1301">
        <v>17.2</v>
      </c>
      <c r="K57" s="1301">
        <v>52.6</v>
      </c>
      <c r="L57" s="1363">
        <v>4498.8999999999996</v>
      </c>
    </row>
    <row r="58" spans="2:15" ht="3" customHeight="1">
      <c r="B58" s="1304"/>
      <c r="C58" s="1305"/>
      <c r="D58" s="1306"/>
      <c r="E58" s="1307"/>
      <c r="F58" s="1317"/>
      <c r="G58" s="1317"/>
      <c r="H58" s="1317"/>
      <c r="I58" s="1317"/>
      <c r="J58" s="1317"/>
      <c r="K58" s="1317"/>
      <c r="L58" s="1366"/>
    </row>
    <row r="59" spans="2:15" ht="3" customHeight="1">
      <c r="B59" s="1295"/>
      <c r="C59" s="1296"/>
      <c r="D59" s="1297"/>
      <c r="E59" s="1298"/>
      <c r="F59" s="1319"/>
      <c r="G59" s="1319"/>
      <c r="H59" s="1319"/>
      <c r="I59" s="1319"/>
      <c r="J59" s="1319"/>
      <c r="K59" s="1319"/>
      <c r="L59" s="1368"/>
    </row>
    <row r="60" spans="2:15" ht="8.25" customHeight="1">
      <c r="B60" s="1295"/>
      <c r="C60" s="1296" t="s">
        <v>703</v>
      </c>
      <c r="D60" s="1297" t="s">
        <v>570</v>
      </c>
      <c r="E60" s="1298"/>
      <c r="F60" s="1380"/>
      <c r="G60" s="1380"/>
      <c r="H60" s="1380"/>
      <c r="I60" s="1380"/>
      <c r="J60" s="1380"/>
      <c r="K60" s="1380"/>
      <c r="L60" s="1369"/>
    </row>
    <row r="61" spans="2:15" ht="9" customHeight="1">
      <c r="B61" s="1295"/>
      <c r="C61" s="1296" t="s">
        <v>726</v>
      </c>
      <c r="D61" s="1297"/>
      <c r="E61" s="1298"/>
      <c r="F61" s="1301">
        <v>1444.5</v>
      </c>
      <c r="G61" s="1301">
        <v>96.7</v>
      </c>
      <c r="H61" s="1301">
        <v>2759.7</v>
      </c>
      <c r="I61" s="1301">
        <v>3627.7</v>
      </c>
      <c r="J61" s="1301">
        <v>2224</v>
      </c>
      <c r="K61" s="1301">
        <v>2483</v>
      </c>
      <c r="L61" s="1363">
        <v>42462.8</v>
      </c>
    </row>
    <row r="62" spans="2:15" ht="3" customHeight="1">
      <c r="B62" s="1304"/>
      <c r="C62" s="1305"/>
      <c r="D62" s="1306"/>
      <c r="E62" s="1307"/>
      <c r="F62" s="1317"/>
      <c r="G62" s="1317"/>
      <c r="H62" s="1317"/>
      <c r="I62" s="1317"/>
      <c r="J62" s="1317"/>
      <c r="K62" s="1317"/>
      <c r="L62" s="1366"/>
    </row>
    <row r="63" spans="2:15" ht="3" customHeight="1">
      <c r="B63" s="1295"/>
      <c r="C63" s="1355"/>
      <c r="D63" s="1297"/>
      <c r="E63" s="1298"/>
      <c r="F63" s="1382"/>
      <c r="G63" s="1382"/>
      <c r="H63" s="1382"/>
      <c r="I63" s="1382"/>
      <c r="J63" s="1382"/>
      <c r="K63" s="1382"/>
      <c r="L63" s="1372"/>
    </row>
    <row r="64" spans="2:15" ht="8.25" customHeight="1">
      <c r="B64" s="1295"/>
      <c r="C64" s="1296" t="s">
        <v>706</v>
      </c>
      <c r="D64" s="1297" t="s">
        <v>570</v>
      </c>
      <c r="E64" s="1298"/>
      <c r="F64" s="1301">
        <v>231.6</v>
      </c>
      <c r="G64" s="1301">
        <v>2.7</v>
      </c>
      <c r="H64" s="1301">
        <v>209.7</v>
      </c>
      <c r="I64" s="1301">
        <v>519.5</v>
      </c>
      <c r="J64" s="1301">
        <v>219.4</v>
      </c>
      <c r="K64" s="1301">
        <v>48.2</v>
      </c>
      <c r="L64" s="1363">
        <v>11607.3</v>
      </c>
    </row>
    <row r="65" spans="2:12" ht="3" customHeight="1">
      <c r="B65" s="1334"/>
      <c r="C65" s="1335"/>
      <c r="D65" s="1336"/>
      <c r="E65" s="1337"/>
      <c r="F65" s="1335"/>
      <c r="G65" s="1335"/>
      <c r="H65" s="1335"/>
      <c r="I65" s="1335"/>
      <c r="J65" s="1335"/>
      <c r="K65" s="1335"/>
      <c r="L65" s="1385"/>
    </row>
    <row r="66" spans="2:12">
      <c r="B66" s="1296"/>
      <c r="C66" s="1296"/>
      <c r="D66" s="1297"/>
      <c r="E66" s="1296"/>
      <c r="F66" s="1296"/>
      <c r="G66" s="1296"/>
      <c r="H66" s="1296"/>
      <c r="I66" s="1296"/>
      <c r="J66" s="1296"/>
      <c r="K66" s="1296"/>
    </row>
    <row r="67" spans="2:12">
      <c r="B67" s="1296"/>
      <c r="C67" s="1296"/>
      <c r="D67" s="1297"/>
      <c r="E67" s="1296"/>
      <c r="F67" s="1296"/>
      <c r="G67" s="1296"/>
      <c r="H67" s="1296"/>
      <c r="I67" s="1296"/>
      <c r="J67" s="1296"/>
      <c r="K67" s="1296"/>
    </row>
    <row r="68" spans="2:12">
      <c r="J68" s="1386"/>
      <c r="L68" s="1387" t="s">
        <v>727</v>
      </c>
    </row>
    <row r="69" spans="2:12" ht="15">
      <c r="C69" s="2519" t="s">
        <v>1019</v>
      </c>
    </row>
  </sheetData>
  <hyperlinks>
    <hyperlink ref="C69" location="Inhaltsverzeichnis!A1" display="Zurück zum Inhaltsverzeichnis"/>
  </hyperlinks>
  <pageMargins left="0.59055118110236227" right="0.39370078740157483" top="0.39370078740157483" bottom="0.19685039370078741" header="0.19685039370078741" footer="0.19685039370078741"/>
  <pageSetup paperSize="9" scale="97" orientation="portrait" r:id="rId1"/>
  <headerFooter alignWithMargins="0">
    <oddFooter>&amp;L&amp;D/&amp;T&amp;R&amp;A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4">
    <tabColor rgb="FF00854A"/>
  </sheetPr>
  <dimension ref="A1:X33"/>
  <sheetViews>
    <sheetView showGridLines="0" zoomScaleNormal="100" workbookViewId="0"/>
  </sheetViews>
  <sheetFormatPr baseColWidth="10" defaultColWidth="9.85546875" defaultRowHeight="9.9499999999999993" customHeight="1"/>
  <cols>
    <col min="1" max="1" width="28.42578125" style="119" customWidth="1"/>
    <col min="2" max="2" width="23.28515625" style="119" customWidth="1"/>
    <col min="3" max="3" width="14.42578125" style="119" customWidth="1"/>
    <col min="4" max="4" width="9.28515625" style="119" customWidth="1"/>
    <col min="5" max="10" width="8.140625" style="119" customWidth="1"/>
    <col min="11" max="14" width="8.140625" style="120" customWidth="1"/>
    <col min="15" max="15" width="8.140625" style="121" customWidth="1"/>
    <col min="16" max="17" width="8.140625" style="88" customWidth="1"/>
    <col min="18" max="18" width="9.85546875" style="88" customWidth="1"/>
    <col min="19" max="24" width="9.85546875" style="88"/>
    <col min="25" max="16384" width="9.85546875" style="119"/>
  </cols>
  <sheetData>
    <row r="1" spans="1:19" ht="33.75" customHeight="1">
      <c r="A1" s="81" t="s">
        <v>73</v>
      </c>
      <c r="B1" s="82"/>
      <c r="C1" s="83"/>
      <c r="D1" s="83"/>
      <c r="E1" s="83"/>
      <c r="F1" s="83"/>
      <c r="G1" s="83"/>
      <c r="H1" s="83"/>
      <c r="I1" s="83"/>
      <c r="J1" s="83"/>
      <c r="K1" s="84"/>
      <c r="L1" s="84"/>
      <c r="M1" s="84"/>
      <c r="N1" s="84"/>
      <c r="O1" s="85"/>
      <c r="P1" s="86"/>
      <c r="Q1" s="86"/>
      <c r="R1" s="87"/>
      <c r="S1" s="87"/>
    </row>
    <row r="2" spans="1:19" ht="16.5" customHeight="1">
      <c r="A2" s="89" t="s">
        <v>74</v>
      </c>
      <c r="B2" s="83"/>
      <c r="C2" s="83"/>
      <c r="D2" s="83"/>
      <c r="E2" s="83"/>
      <c r="F2" s="83"/>
      <c r="G2" s="83"/>
      <c r="H2" s="83"/>
      <c r="I2" s="83"/>
      <c r="J2" s="83"/>
      <c r="K2" s="84"/>
      <c r="L2" s="84"/>
      <c r="M2" s="84"/>
      <c r="N2" s="84"/>
      <c r="O2" s="85"/>
      <c r="P2" s="86"/>
      <c r="Q2" s="86"/>
      <c r="R2" s="87"/>
      <c r="S2" s="87"/>
    </row>
    <row r="3" spans="1:19" ht="26.25" customHeight="1">
      <c r="A3" s="90" t="s">
        <v>2</v>
      </c>
      <c r="B3" s="91" t="s">
        <v>75</v>
      </c>
      <c r="C3" s="90" t="s">
        <v>3</v>
      </c>
      <c r="D3" s="90" t="s">
        <v>4</v>
      </c>
      <c r="E3" s="92" t="s">
        <v>5</v>
      </c>
      <c r="F3" s="93" t="s">
        <v>50</v>
      </c>
      <c r="G3" s="92" t="s">
        <v>7</v>
      </c>
      <c r="H3" s="92" t="s">
        <v>8</v>
      </c>
      <c r="I3" s="92" t="s">
        <v>9</v>
      </c>
      <c r="J3" s="92" t="s">
        <v>10</v>
      </c>
      <c r="K3" s="92" t="s">
        <v>11</v>
      </c>
      <c r="L3" s="92" t="s">
        <v>12</v>
      </c>
      <c r="M3" s="92" t="s">
        <v>13</v>
      </c>
      <c r="N3" s="92" t="s">
        <v>14</v>
      </c>
      <c r="O3" s="92" t="s">
        <v>15</v>
      </c>
      <c r="P3" s="92" t="s">
        <v>16</v>
      </c>
      <c r="Q3" s="94" t="s">
        <v>76</v>
      </c>
      <c r="R3" s="87"/>
      <c r="S3" s="87"/>
    </row>
    <row r="4" spans="1:19" ht="13.5" customHeight="1">
      <c r="A4" s="95" t="s">
        <v>77</v>
      </c>
      <c r="B4" s="96"/>
      <c r="C4" s="97" t="s">
        <v>17</v>
      </c>
      <c r="D4" s="98">
        <v>2023</v>
      </c>
      <c r="E4" s="99">
        <v>35</v>
      </c>
      <c r="F4" s="99">
        <v>36</v>
      </c>
      <c r="G4" s="99">
        <v>41</v>
      </c>
      <c r="H4" s="99">
        <v>45</v>
      </c>
      <c r="I4" s="99">
        <v>44</v>
      </c>
      <c r="J4" s="99">
        <v>44</v>
      </c>
      <c r="K4" s="99">
        <v>43</v>
      </c>
      <c r="L4" s="99">
        <v>38</v>
      </c>
      <c r="M4" s="99">
        <v>32</v>
      </c>
      <c r="N4" s="99">
        <v>30</v>
      </c>
      <c r="O4" s="99">
        <v>29</v>
      </c>
      <c r="P4" s="99">
        <v>31</v>
      </c>
      <c r="Q4" s="100">
        <v>46</v>
      </c>
      <c r="R4" s="87"/>
      <c r="S4" s="87"/>
    </row>
    <row r="5" spans="1:19" ht="13.5" customHeight="1">
      <c r="A5" s="101" t="s">
        <v>78</v>
      </c>
      <c r="B5" s="96"/>
      <c r="C5" s="102" t="s">
        <v>17</v>
      </c>
      <c r="D5" s="98" t="s">
        <v>54</v>
      </c>
      <c r="E5" s="99">
        <v>32</v>
      </c>
      <c r="F5" s="99">
        <v>33</v>
      </c>
      <c r="G5" s="99">
        <v>38</v>
      </c>
      <c r="H5" s="99">
        <v>41</v>
      </c>
      <c r="I5" s="99">
        <v>40</v>
      </c>
      <c r="J5" s="99"/>
      <c r="K5" s="99"/>
      <c r="L5" s="99"/>
      <c r="M5" s="99"/>
      <c r="N5" s="99"/>
      <c r="O5" s="99"/>
      <c r="P5" s="99"/>
      <c r="Q5" s="99"/>
      <c r="R5" s="87"/>
      <c r="S5" s="87"/>
    </row>
    <row r="6" spans="1:19" ht="13.5" customHeight="1">
      <c r="A6" s="103" t="s">
        <v>79</v>
      </c>
      <c r="B6" s="104" t="s">
        <v>80</v>
      </c>
      <c r="C6" s="97" t="s">
        <v>81</v>
      </c>
      <c r="D6" s="98">
        <f>D4</f>
        <v>2023</v>
      </c>
      <c r="E6" s="99">
        <v>4288.7460000000001</v>
      </c>
      <c r="F6" s="99">
        <v>4389.4409999999998</v>
      </c>
      <c r="G6" s="99">
        <v>5296.6930000000002</v>
      </c>
      <c r="H6" s="99">
        <v>4212.3469999999998</v>
      </c>
      <c r="I6" s="99">
        <v>3126.288</v>
      </c>
      <c r="J6" s="99">
        <v>4721.5569999999998</v>
      </c>
      <c r="K6" s="99">
        <v>4421.8500000000004</v>
      </c>
      <c r="L6" s="99">
        <v>3872.0909999999999</v>
      </c>
      <c r="M6" s="99">
        <v>4514.4430000000002</v>
      </c>
      <c r="N6" s="99">
        <v>3526.3809999999999</v>
      </c>
      <c r="O6" s="99">
        <v>1637.4559999999999</v>
      </c>
      <c r="P6" s="99">
        <v>3740.3270000000002</v>
      </c>
      <c r="Q6" s="105">
        <v>47747.62</v>
      </c>
      <c r="R6" s="87"/>
      <c r="S6" s="87"/>
    </row>
    <row r="7" spans="1:19" ht="13.5" customHeight="1">
      <c r="A7" s="106" t="s">
        <v>82</v>
      </c>
      <c r="B7" s="107" t="s">
        <v>80</v>
      </c>
      <c r="C7" s="102" t="s">
        <v>81</v>
      </c>
      <c r="D7" s="98" t="str">
        <f t="shared" ref="D7:D25" si="0">D5</f>
        <v>2024 v</v>
      </c>
      <c r="E7" s="99">
        <v>5031.991</v>
      </c>
      <c r="F7" s="99">
        <v>4901.5619999999999</v>
      </c>
      <c r="G7" s="99">
        <v>5046.4589999999998</v>
      </c>
      <c r="H7" s="99">
        <v>5637.6549999999997</v>
      </c>
      <c r="I7" s="99">
        <v>7588.7389999999996</v>
      </c>
      <c r="J7" s="99"/>
      <c r="K7" s="99"/>
      <c r="L7" s="99"/>
      <c r="M7" s="99"/>
      <c r="N7" s="99"/>
      <c r="O7" s="99"/>
      <c r="P7" s="99"/>
      <c r="Q7" s="99"/>
      <c r="R7" s="87"/>
      <c r="S7" s="87"/>
    </row>
    <row r="8" spans="1:19" ht="13.5" customHeight="1">
      <c r="A8" s="106" t="s">
        <v>82</v>
      </c>
      <c r="B8" s="104" t="s">
        <v>83</v>
      </c>
      <c r="C8" s="97" t="s">
        <v>81</v>
      </c>
      <c r="D8" s="98">
        <f t="shared" si="0"/>
        <v>2023</v>
      </c>
      <c r="E8" s="99">
        <v>62797.828000000001</v>
      </c>
      <c r="F8" s="99">
        <v>60725.313000000002</v>
      </c>
      <c r="G8" s="99">
        <v>66304.108999999997</v>
      </c>
      <c r="H8" s="99">
        <v>59225.175000000003</v>
      </c>
      <c r="I8" s="99">
        <v>69744.379000000001</v>
      </c>
      <c r="J8" s="99">
        <v>65705.687999999995</v>
      </c>
      <c r="K8" s="99">
        <v>64129.862000000001</v>
      </c>
      <c r="L8" s="99">
        <v>62533.726000000002</v>
      </c>
      <c r="M8" s="99">
        <v>62541.201000000001</v>
      </c>
      <c r="N8" s="99">
        <v>62661.440999999999</v>
      </c>
      <c r="O8" s="99">
        <v>62495.15</v>
      </c>
      <c r="P8" s="99">
        <v>61575.781999999999</v>
      </c>
      <c r="Q8" s="99">
        <v>760439.65399999998</v>
      </c>
      <c r="R8" s="87"/>
      <c r="S8" s="87"/>
    </row>
    <row r="9" spans="1:19" ht="13.5" customHeight="1">
      <c r="A9" s="106" t="s">
        <v>82</v>
      </c>
      <c r="B9" s="107" t="s">
        <v>83</v>
      </c>
      <c r="C9" s="102" t="s">
        <v>81</v>
      </c>
      <c r="D9" s="98" t="str">
        <f t="shared" si="0"/>
        <v>2024 v</v>
      </c>
      <c r="E9" s="99">
        <v>67004.061000000002</v>
      </c>
      <c r="F9" s="99">
        <v>64639.175000000003</v>
      </c>
      <c r="G9" s="99">
        <v>64084.455999999998</v>
      </c>
      <c r="H9" s="99">
        <v>66340.411999999997</v>
      </c>
      <c r="I9" s="99">
        <v>67482.941000000006</v>
      </c>
      <c r="J9" s="99"/>
      <c r="K9" s="99"/>
      <c r="L9" s="99"/>
      <c r="M9" s="99"/>
      <c r="N9" s="99"/>
      <c r="O9" s="99"/>
      <c r="P9" s="99"/>
      <c r="Q9" s="99"/>
      <c r="R9" s="87"/>
      <c r="S9" s="87"/>
    </row>
    <row r="10" spans="1:19" ht="13.5" customHeight="1">
      <c r="A10" s="106" t="s">
        <v>82</v>
      </c>
      <c r="B10" s="104" t="s">
        <v>84</v>
      </c>
      <c r="C10" s="97" t="s">
        <v>81</v>
      </c>
      <c r="D10" s="98">
        <f t="shared" si="0"/>
        <v>2023</v>
      </c>
      <c r="E10" s="99" t="s">
        <v>62</v>
      </c>
      <c r="F10" s="99" t="s">
        <v>62</v>
      </c>
      <c r="G10" s="99" t="s">
        <v>62</v>
      </c>
      <c r="H10" s="99">
        <v>32.686999999999998</v>
      </c>
      <c r="I10" s="99">
        <v>56.027000000000001</v>
      </c>
      <c r="J10" s="99" t="s">
        <v>62</v>
      </c>
      <c r="K10" s="99" t="s">
        <v>62</v>
      </c>
      <c r="L10" s="99" t="s">
        <v>62</v>
      </c>
      <c r="M10" s="99" t="s">
        <v>62</v>
      </c>
      <c r="N10" s="99" t="s">
        <v>62</v>
      </c>
      <c r="O10" s="99" t="s">
        <v>62</v>
      </c>
      <c r="P10" s="99" t="s">
        <v>62</v>
      </c>
      <c r="Q10" s="99">
        <v>373.44</v>
      </c>
      <c r="R10" s="87"/>
      <c r="S10" s="87"/>
    </row>
    <row r="11" spans="1:19" ht="13.5" customHeight="1">
      <c r="A11" s="106" t="s">
        <v>82</v>
      </c>
      <c r="B11" s="107" t="s">
        <v>84</v>
      </c>
      <c r="C11" s="102" t="s">
        <v>81</v>
      </c>
      <c r="D11" s="98" t="str">
        <f t="shared" si="0"/>
        <v>2024 v</v>
      </c>
      <c r="E11" s="99" t="s">
        <v>62</v>
      </c>
      <c r="F11" s="99" t="s">
        <v>62</v>
      </c>
      <c r="G11" s="99" t="s">
        <v>62</v>
      </c>
      <c r="H11" s="99" t="s">
        <v>62</v>
      </c>
      <c r="I11" s="99" t="s">
        <v>62</v>
      </c>
      <c r="J11" s="99"/>
      <c r="K11" s="99"/>
      <c r="L11" s="99"/>
      <c r="M11" s="99"/>
      <c r="N11" s="99"/>
      <c r="O11" s="99"/>
      <c r="P11" s="99"/>
      <c r="Q11" s="99"/>
      <c r="R11" s="87"/>
      <c r="S11" s="87"/>
    </row>
    <row r="12" spans="1:19" ht="13.5" customHeight="1">
      <c r="A12" s="106" t="s">
        <v>82</v>
      </c>
      <c r="B12" s="104" t="s">
        <v>85</v>
      </c>
      <c r="C12" s="97" t="s">
        <v>81</v>
      </c>
      <c r="D12" s="98">
        <f t="shared" si="0"/>
        <v>2023</v>
      </c>
      <c r="E12" s="99" t="s">
        <v>86</v>
      </c>
      <c r="F12" s="99" t="s">
        <v>62</v>
      </c>
      <c r="G12" s="99">
        <v>185.93199999999999</v>
      </c>
      <c r="H12" s="99">
        <v>393.77199999999999</v>
      </c>
      <c r="I12" s="99">
        <v>370.26600000000002</v>
      </c>
      <c r="J12" s="99">
        <v>282.89600000000002</v>
      </c>
      <c r="K12" s="99">
        <v>163.614</v>
      </c>
      <c r="L12" s="99" t="s">
        <v>62</v>
      </c>
      <c r="M12" s="99" t="s">
        <v>86</v>
      </c>
      <c r="N12" s="99" t="s">
        <v>86</v>
      </c>
      <c r="O12" s="99" t="s">
        <v>86</v>
      </c>
      <c r="P12" s="99" t="s">
        <v>86</v>
      </c>
      <c r="Q12" s="99">
        <v>1435.252</v>
      </c>
      <c r="R12" s="87"/>
      <c r="S12" s="87"/>
    </row>
    <row r="13" spans="1:19" ht="13.5" customHeight="1">
      <c r="A13" s="106" t="s">
        <v>82</v>
      </c>
      <c r="B13" s="107" t="s">
        <v>85</v>
      </c>
      <c r="C13" s="102" t="s">
        <v>81</v>
      </c>
      <c r="D13" s="98" t="str">
        <f t="shared" si="0"/>
        <v>2024 v</v>
      </c>
      <c r="E13" s="99" t="s">
        <v>86</v>
      </c>
      <c r="F13" s="99" t="s">
        <v>62</v>
      </c>
      <c r="G13" s="99">
        <v>171.74299999999999</v>
      </c>
      <c r="H13" s="99">
        <v>393.91800000000001</v>
      </c>
      <c r="I13" s="99">
        <v>385.88299999999998</v>
      </c>
      <c r="J13" s="99"/>
      <c r="K13" s="99"/>
      <c r="L13" s="99"/>
      <c r="M13" s="99"/>
      <c r="N13" s="99"/>
      <c r="O13" s="99"/>
      <c r="P13" s="99"/>
      <c r="Q13" s="99"/>
      <c r="R13" s="87"/>
      <c r="S13" s="87"/>
    </row>
    <row r="14" spans="1:19" ht="13.5" customHeight="1">
      <c r="A14" s="106" t="s">
        <v>82</v>
      </c>
      <c r="B14" s="104" t="s">
        <v>87</v>
      </c>
      <c r="C14" s="97" t="s">
        <v>81</v>
      </c>
      <c r="D14" s="98">
        <f t="shared" si="0"/>
        <v>2023</v>
      </c>
      <c r="E14" s="99">
        <v>4982.8819999999996</v>
      </c>
      <c r="F14" s="99">
        <v>4232</v>
      </c>
      <c r="G14" s="99">
        <v>4814.3829999999998</v>
      </c>
      <c r="H14" s="99">
        <v>4270.1130000000003</v>
      </c>
      <c r="I14" s="99">
        <v>5242.62</v>
      </c>
      <c r="J14" s="99">
        <v>5066.0159999999996</v>
      </c>
      <c r="K14" s="99">
        <v>4452.5649999999996</v>
      </c>
      <c r="L14" s="99">
        <v>4811.1880000000001</v>
      </c>
      <c r="M14" s="99">
        <v>4831.8050000000003</v>
      </c>
      <c r="N14" s="99">
        <v>4721.5290000000005</v>
      </c>
      <c r="O14" s="99">
        <v>4278.9070000000002</v>
      </c>
      <c r="P14" s="99">
        <v>4662.9120000000003</v>
      </c>
      <c r="Q14" s="99">
        <v>56366.92</v>
      </c>
      <c r="R14" s="87"/>
      <c r="S14" s="87"/>
    </row>
    <row r="15" spans="1:19" ht="13.5" customHeight="1">
      <c r="A15" s="106" t="s">
        <v>82</v>
      </c>
      <c r="B15" s="107" t="s">
        <v>87</v>
      </c>
      <c r="C15" s="102" t="s">
        <v>81</v>
      </c>
      <c r="D15" s="98" t="str">
        <f t="shared" si="0"/>
        <v>2024 v</v>
      </c>
      <c r="E15" s="108">
        <v>4986.3249999999998</v>
      </c>
      <c r="F15" s="108">
        <v>4836.2460000000001</v>
      </c>
      <c r="G15" s="108">
        <v>4242.0469999999996</v>
      </c>
      <c r="H15" s="108">
        <v>4744.5770000000002</v>
      </c>
      <c r="I15" s="108">
        <v>4778.1880000000001</v>
      </c>
      <c r="J15" s="108"/>
      <c r="K15" s="109"/>
      <c r="L15" s="109"/>
      <c r="M15" s="109"/>
      <c r="N15" s="109"/>
      <c r="O15" s="109"/>
      <c r="P15" s="108"/>
      <c r="Q15" s="108"/>
      <c r="R15" s="87"/>
      <c r="S15" s="87"/>
    </row>
    <row r="16" spans="1:19" ht="13.5" customHeight="1">
      <c r="A16" s="103" t="s">
        <v>88</v>
      </c>
      <c r="B16" s="104" t="s">
        <v>80</v>
      </c>
      <c r="C16" s="97" t="s">
        <v>81</v>
      </c>
      <c r="D16" s="98">
        <f t="shared" si="0"/>
        <v>2023</v>
      </c>
      <c r="E16" s="99">
        <v>1572.7339999999999</v>
      </c>
      <c r="F16" s="99">
        <v>1545.2639999999999</v>
      </c>
      <c r="G16" s="99">
        <v>2063.973</v>
      </c>
      <c r="H16" s="99">
        <v>1571.0309999999999</v>
      </c>
      <c r="I16" s="99">
        <v>1263.298</v>
      </c>
      <c r="J16" s="99">
        <v>1897.617</v>
      </c>
      <c r="K16" s="99">
        <v>1568.7239999999999</v>
      </c>
      <c r="L16" s="99">
        <v>1096.3800000000001</v>
      </c>
      <c r="M16" s="99">
        <v>1878.681</v>
      </c>
      <c r="N16" s="99">
        <v>1567.396</v>
      </c>
      <c r="O16" s="99">
        <v>518.25300000000004</v>
      </c>
      <c r="P16" s="99">
        <v>1766.386</v>
      </c>
      <c r="Q16" s="99">
        <v>18309.737000000001</v>
      </c>
      <c r="R16" s="87"/>
      <c r="S16" s="87"/>
    </row>
    <row r="17" spans="1:19" ht="13.5" customHeight="1">
      <c r="A17" s="106" t="s">
        <v>88</v>
      </c>
      <c r="B17" s="107" t="s">
        <v>80</v>
      </c>
      <c r="C17" s="102" t="s">
        <v>81</v>
      </c>
      <c r="D17" s="98" t="str">
        <f t="shared" si="0"/>
        <v>2024 v</v>
      </c>
      <c r="E17" s="108">
        <v>1751.74</v>
      </c>
      <c r="F17" s="108">
        <v>1841.134</v>
      </c>
      <c r="G17" s="108">
        <v>1922.106</v>
      </c>
      <c r="H17" s="108">
        <v>1854.223</v>
      </c>
      <c r="I17" s="108">
        <v>2707.7620000000002</v>
      </c>
      <c r="J17" s="108"/>
      <c r="K17" s="109"/>
      <c r="L17" s="109"/>
      <c r="M17" s="109"/>
      <c r="N17" s="109"/>
      <c r="O17" s="109"/>
      <c r="P17" s="108"/>
      <c r="Q17" s="108"/>
      <c r="R17" s="87"/>
      <c r="S17" s="87"/>
    </row>
    <row r="18" spans="1:19" ht="13.5" customHeight="1">
      <c r="A18" s="106" t="s">
        <v>88</v>
      </c>
      <c r="B18" s="104" t="s">
        <v>89</v>
      </c>
      <c r="C18" s="97" t="s">
        <v>81</v>
      </c>
      <c r="D18" s="98">
        <f t="shared" si="0"/>
        <v>2023</v>
      </c>
      <c r="E18" s="99">
        <v>51610.159</v>
      </c>
      <c r="F18" s="99">
        <v>47825.866000000002</v>
      </c>
      <c r="G18" s="99">
        <v>53591.8</v>
      </c>
      <c r="H18" s="99">
        <v>46919.857000000004</v>
      </c>
      <c r="I18" s="99">
        <v>56920.027999999998</v>
      </c>
      <c r="J18" s="99">
        <v>51604.260999999999</v>
      </c>
      <c r="K18" s="99">
        <v>53914.436999999998</v>
      </c>
      <c r="L18" s="99">
        <v>53723.531999999999</v>
      </c>
      <c r="M18" s="99">
        <v>50175.552000000003</v>
      </c>
      <c r="N18" s="99">
        <v>55512.4</v>
      </c>
      <c r="O18" s="99">
        <v>52405.154000000002</v>
      </c>
      <c r="P18" s="99">
        <v>50230.51</v>
      </c>
      <c r="Q18" s="99">
        <v>624433.55599999998</v>
      </c>
      <c r="R18" s="87"/>
      <c r="S18" s="87"/>
    </row>
    <row r="19" spans="1:19" ht="13.5" customHeight="1">
      <c r="A19" s="106" t="s">
        <v>88</v>
      </c>
      <c r="B19" s="107" t="s">
        <v>90</v>
      </c>
      <c r="C19" s="102" t="s">
        <v>81</v>
      </c>
      <c r="D19" s="98" t="str">
        <f t="shared" si="0"/>
        <v>2024 v</v>
      </c>
      <c r="E19" s="108">
        <v>58730.258000000002</v>
      </c>
      <c r="F19" s="108">
        <v>52155.692000000003</v>
      </c>
      <c r="G19" s="108">
        <v>57501.567999999999</v>
      </c>
      <c r="H19" s="108">
        <v>56502.658000000003</v>
      </c>
      <c r="I19" s="108">
        <v>56610.752</v>
      </c>
      <c r="J19" s="108"/>
      <c r="K19" s="109"/>
      <c r="L19" s="109"/>
      <c r="M19" s="109"/>
      <c r="N19" s="109"/>
      <c r="O19" s="109"/>
      <c r="P19" s="108"/>
      <c r="Q19" s="108"/>
      <c r="R19" s="87"/>
      <c r="S19" s="87"/>
    </row>
    <row r="20" spans="1:19" ht="13.5" customHeight="1">
      <c r="A20" s="106" t="s">
        <v>88</v>
      </c>
      <c r="B20" s="104" t="s">
        <v>84</v>
      </c>
      <c r="C20" s="97" t="s">
        <v>81</v>
      </c>
      <c r="D20" s="98">
        <f t="shared" si="0"/>
        <v>2023</v>
      </c>
      <c r="E20" s="99" t="s">
        <v>62</v>
      </c>
      <c r="F20" s="99" t="s">
        <v>62</v>
      </c>
      <c r="G20" s="99" t="s">
        <v>62</v>
      </c>
      <c r="H20" s="99" t="s">
        <v>62</v>
      </c>
      <c r="I20" s="99">
        <v>34.695</v>
      </c>
      <c r="J20" s="99">
        <v>27.84</v>
      </c>
      <c r="K20" s="99" t="s">
        <v>62</v>
      </c>
      <c r="L20" s="99" t="s">
        <v>62</v>
      </c>
      <c r="M20" s="99" t="s">
        <v>62</v>
      </c>
      <c r="N20" s="99" t="s">
        <v>62</v>
      </c>
      <c r="O20" s="99" t="s">
        <v>62</v>
      </c>
      <c r="P20" s="99" t="s">
        <v>62</v>
      </c>
      <c r="Q20" s="99">
        <v>237.42599999999999</v>
      </c>
      <c r="R20" s="87"/>
      <c r="S20" s="87"/>
    </row>
    <row r="21" spans="1:19" ht="13.5" customHeight="1">
      <c r="A21" s="106" t="s">
        <v>88</v>
      </c>
      <c r="B21" s="107" t="s">
        <v>84</v>
      </c>
      <c r="C21" s="102" t="s">
        <v>81</v>
      </c>
      <c r="D21" s="98" t="str">
        <f t="shared" si="0"/>
        <v>2024 v</v>
      </c>
      <c r="E21" s="99" t="s">
        <v>62</v>
      </c>
      <c r="F21" s="99" t="s">
        <v>62</v>
      </c>
      <c r="G21" s="99" t="s">
        <v>62</v>
      </c>
      <c r="H21" s="108" t="s">
        <v>62</v>
      </c>
      <c r="I21" s="108" t="s">
        <v>62</v>
      </c>
      <c r="J21" s="108"/>
      <c r="K21" s="109"/>
      <c r="L21" s="109"/>
      <c r="M21" s="109"/>
      <c r="N21" s="109"/>
      <c r="O21" s="109"/>
      <c r="P21" s="108"/>
      <c r="Q21" s="108"/>
      <c r="R21" s="87"/>
      <c r="S21" s="87"/>
    </row>
    <row r="22" spans="1:19" ht="13.5" customHeight="1">
      <c r="A22" s="106" t="s">
        <v>88</v>
      </c>
      <c r="B22" s="104" t="s">
        <v>85</v>
      </c>
      <c r="C22" s="97" t="s">
        <v>81</v>
      </c>
      <c r="D22" s="98">
        <f t="shared" si="0"/>
        <v>2023</v>
      </c>
      <c r="E22" s="99" t="s">
        <v>86</v>
      </c>
      <c r="F22" s="99" t="s">
        <v>86</v>
      </c>
      <c r="G22" s="99" t="s">
        <v>62</v>
      </c>
      <c r="H22" s="99">
        <v>136.47900000000001</v>
      </c>
      <c r="I22" s="99">
        <v>323.21499999999997</v>
      </c>
      <c r="J22" s="99">
        <v>242.47900000000001</v>
      </c>
      <c r="K22" s="99">
        <v>166.29</v>
      </c>
      <c r="L22" s="99" t="s">
        <v>62</v>
      </c>
      <c r="M22" s="99" t="s">
        <v>86</v>
      </c>
      <c r="N22" s="99" t="s">
        <v>86</v>
      </c>
      <c r="O22" s="99" t="s">
        <v>86</v>
      </c>
      <c r="P22" s="99" t="s">
        <v>86</v>
      </c>
      <c r="Q22" s="99">
        <v>951.28099999999995</v>
      </c>
      <c r="R22" s="87"/>
      <c r="S22" s="87"/>
    </row>
    <row r="23" spans="1:19" ht="13.5" customHeight="1">
      <c r="A23" s="106" t="s">
        <v>88</v>
      </c>
      <c r="B23" s="107" t="s">
        <v>85</v>
      </c>
      <c r="C23" s="102" t="s">
        <v>81</v>
      </c>
      <c r="D23" s="98" t="str">
        <f t="shared" si="0"/>
        <v>2024 v</v>
      </c>
      <c r="E23" s="99" t="s">
        <v>86</v>
      </c>
      <c r="F23" s="99" t="s">
        <v>86</v>
      </c>
      <c r="G23" s="99" t="s">
        <v>62</v>
      </c>
      <c r="H23" s="108">
        <v>142.535</v>
      </c>
      <c r="I23" s="108">
        <v>295.42099999999999</v>
      </c>
      <c r="J23" s="108"/>
      <c r="K23" s="109"/>
      <c r="L23" s="109"/>
      <c r="M23" s="109"/>
      <c r="N23" s="109"/>
      <c r="O23" s="109"/>
      <c r="P23" s="108"/>
      <c r="Q23" s="108"/>
      <c r="R23" s="87"/>
      <c r="S23" s="87"/>
    </row>
    <row r="24" spans="1:19" ht="13.5" customHeight="1">
      <c r="A24" s="106" t="s">
        <v>88</v>
      </c>
      <c r="B24" s="104" t="s">
        <v>87</v>
      </c>
      <c r="C24" s="97" t="s">
        <v>81</v>
      </c>
      <c r="D24" s="98">
        <f t="shared" si="0"/>
        <v>2023</v>
      </c>
      <c r="E24" s="99">
        <v>4239.3590000000004</v>
      </c>
      <c r="F24" s="99">
        <v>3871.123</v>
      </c>
      <c r="G24" s="99">
        <v>3880.7</v>
      </c>
      <c r="H24" s="99">
        <v>3780.0709999999999</v>
      </c>
      <c r="I24" s="99">
        <v>4116.4930000000004</v>
      </c>
      <c r="J24" s="99">
        <v>4252.3770000000004</v>
      </c>
      <c r="K24" s="99">
        <v>4124.8239999999996</v>
      </c>
      <c r="L24" s="99">
        <v>4106.8059999999996</v>
      </c>
      <c r="M24" s="99">
        <v>3662.6370000000002</v>
      </c>
      <c r="N24" s="99">
        <v>4203.5910000000003</v>
      </c>
      <c r="O24" s="99">
        <v>4262.491</v>
      </c>
      <c r="P24" s="99">
        <v>3498.8319999999999</v>
      </c>
      <c r="Q24" s="99">
        <v>47999.303999999996</v>
      </c>
      <c r="R24" s="87"/>
      <c r="S24" s="87"/>
    </row>
    <row r="25" spans="1:19" ht="13.5" customHeight="1">
      <c r="A25" s="106" t="s">
        <v>88</v>
      </c>
      <c r="B25" s="107" t="s">
        <v>87</v>
      </c>
      <c r="C25" s="102" t="s">
        <v>81</v>
      </c>
      <c r="D25" s="98" t="str">
        <f t="shared" si="0"/>
        <v>2024 v</v>
      </c>
      <c r="E25" s="99">
        <v>4289.6710000000003</v>
      </c>
      <c r="F25" s="99">
        <v>4076.134</v>
      </c>
      <c r="G25" s="99">
        <v>3791.3339999999998</v>
      </c>
      <c r="H25" s="99">
        <v>3901.7660000000001</v>
      </c>
      <c r="I25" s="99">
        <v>3937.8240000000001</v>
      </c>
      <c r="J25" s="99"/>
      <c r="K25" s="99"/>
      <c r="L25" s="99"/>
      <c r="M25" s="99"/>
      <c r="N25" s="99"/>
      <c r="O25" s="99"/>
      <c r="P25" s="99"/>
      <c r="Q25" s="99"/>
      <c r="R25" s="87"/>
      <c r="S25" s="87"/>
    </row>
    <row r="26" spans="1:19" s="113" customFormat="1" ht="9.9499999999999993" customHeight="1">
      <c r="A26" s="110" t="s">
        <v>91</v>
      </c>
      <c r="B26" s="111"/>
      <c r="C26" s="111"/>
      <c r="D26" s="111"/>
      <c r="E26" s="111"/>
      <c r="F26" s="111"/>
      <c r="G26" s="111"/>
      <c r="H26" s="111"/>
      <c r="I26" s="111"/>
      <c r="J26" s="111"/>
      <c r="K26" s="112"/>
      <c r="L26" s="112"/>
      <c r="M26" s="112"/>
      <c r="N26" s="112"/>
      <c r="O26" s="112"/>
      <c r="P26" s="111"/>
      <c r="Q26" s="111"/>
      <c r="R26" s="111"/>
      <c r="S26" s="111"/>
    </row>
    <row r="27" spans="1:19" s="113" customFormat="1" ht="9.9499999999999993" customHeight="1">
      <c r="A27" s="110" t="s">
        <v>92</v>
      </c>
      <c r="B27" s="111"/>
      <c r="C27" s="111"/>
      <c r="D27" s="111"/>
      <c r="E27" s="111"/>
      <c r="F27" s="111"/>
      <c r="G27" s="111"/>
      <c r="H27" s="111"/>
      <c r="I27" s="111"/>
      <c r="J27" s="111"/>
      <c r="K27" s="112"/>
      <c r="L27" s="112"/>
      <c r="M27" s="112"/>
      <c r="N27" s="112"/>
      <c r="O27" s="112"/>
      <c r="P27" s="111"/>
      <c r="Q27" s="111"/>
      <c r="R27" s="111"/>
      <c r="S27" s="111"/>
    </row>
    <row r="28" spans="1:19" s="113" customFormat="1" ht="9.9499999999999993" customHeight="1">
      <c r="A28" s="110" t="s">
        <v>93</v>
      </c>
      <c r="B28" s="111"/>
      <c r="C28" s="111"/>
      <c r="D28" s="111"/>
      <c r="E28" s="111"/>
      <c r="F28" s="111"/>
      <c r="G28" s="111"/>
      <c r="H28" s="111"/>
      <c r="I28" s="111"/>
      <c r="J28" s="111"/>
      <c r="K28" s="112"/>
      <c r="L28" s="112"/>
      <c r="M28" s="112"/>
      <c r="N28" s="112"/>
      <c r="O28" s="112"/>
      <c r="P28" s="111"/>
      <c r="Q28" s="111"/>
      <c r="R28" s="111"/>
      <c r="S28" s="111"/>
    </row>
    <row r="29" spans="1:19" s="113" customFormat="1" ht="9.9499999999999993" customHeight="1">
      <c r="A29" s="114" t="s">
        <v>94</v>
      </c>
      <c r="B29" s="111"/>
      <c r="C29" s="111"/>
      <c r="D29" s="111"/>
      <c r="E29" s="111"/>
      <c r="F29" s="111"/>
      <c r="G29" s="111"/>
      <c r="H29" s="111"/>
      <c r="I29" s="111"/>
      <c r="J29" s="111"/>
      <c r="K29" s="112"/>
      <c r="L29" s="112"/>
      <c r="M29" s="112"/>
      <c r="N29" s="112"/>
      <c r="O29" s="112"/>
      <c r="P29" s="111"/>
      <c r="Q29" s="111"/>
      <c r="R29" s="111"/>
      <c r="S29" s="111"/>
    </row>
    <row r="30" spans="1:19" s="113" customFormat="1" ht="9.9499999999999993" customHeight="1">
      <c r="A30" s="115" t="s">
        <v>95</v>
      </c>
      <c r="B30" s="111"/>
      <c r="C30" s="111"/>
      <c r="D30" s="111"/>
      <c r="E30" s="111"/>
      <c r="F30" s="111"/>
      <c r="G30" s="111"/>
      <c r="H30" s="111"/>
      <c r="I30" s="111"/>
      <c r="J30" s="111"/>
      <c r="K30" s="112"/>
      <c r="L30" s="112"/>
      <c r="M30" s="112"/>
      <c r="N30" s="112"/>
      <c r="O30" s="112"/>
      <c r="P30" s="111"/>
      <c r="Q30" s="111"/>
      <c r="R30" s="111"/>
      <c r="S30" s="111"/>
    </row>
    <row r="31" spans="1:19" ht="9.9499999999999993" customHeight="1">
      <c r="A31" s="10"/>
      <c r="B31" s="116"/>
      <c r="C31" s="116"/>
      <c r="D31" s="116"/>
      <c r="E31" s="116"/>
      <c r="F31" s="116"/>
      <c r="G31" s="116"/>
      <c r="H31" s="116"/>
      <c r="I31" s="116"/>
      <c r="J31" s="116"/>
      <c r="K31" s="117"/>
      <c r="L31" s="117"/>
      <c r="M31" s="117"/>
      <c r="N31" s="117"/>
      <c r="O31" s="118"/>
      <c r="P31" s="87"/>
      <c r="Q31" s="87"/>
      <c r="R31" s="87"/>
      <c r="S31" s="87"/>
    </row>
    <row r="32" spans="1:19" ht="9.9499999999999993" customHeight="1">
      <c r="A32" s="116"/>
      <c r="B32" s="116"/>
      <c r="C32" s="116"/>
      <c r="D32" s="116"/>
      <c r="E32" s="116"/>
      <c r="F32" s="116"/>
      <c r="G32" s="116"/>
      <c r="H32" s="116"/>
      <c r="I32" s="116"/>
      <c r="J32" s="116"/>
      <c r="K32" s="117"/>
      <c r="L32" s="117"/>
      <c r="M32" s="117"/>
      <c r="N32" s="117"/>
      <c r="O32" s="118"/>
      <c r="P32" s="87"/>
      <c r="Q32" s="87"/>
      <c r="R32" s="87"/>
      <c r="S32" s="87"/>
    </row>
    <row r="33" spans="1:19" ht="15" customHeight="1">
      <c r="A33" s="2523" t="s">
        <v>1019</v>
      </c>
      <c r="B33" s="116"/>
      <c r="C33" s="116"/>
      <c r="D33" s="116"/>
      <c r="E33" s="116"/>
      <c r="F33" s="116"/>
      <c r="G33" s="116"/>
      <c r="H33" s="116"/>
      <c r="I33" s="116"/>
      <c r="J33" s="116"/>
      <c r="K33" s="117"/>
      <c r="L33" s="117"/>
      <c r="M33" s="117"/>
      <c r="N33" s="117"/>
      <c r="O33" s="118"/>
      <c r="P33" s="87"/>
      <c r="Q33" s="87"/>
      <c r="R33" s="87"/>
      <c r="S33" s="87"/>
    </row>
  </sheetData>
  <hyperlinks>
    <hyperlink ref="A33" location="Inhaltsverzeichnis!A1" display="Zurück zum Inhaltsverzeichnis"/>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00854A"/>
  </sheetPr>
  <dimension ref="A1:Q37"/>
  <sheetViews>
    <sheetView showGridLines="0" zoomScaleNormal="100" zoomScaleSheetLayoutView="130" workbookViewId="0"/>
  </sheetViews>
  <sheetFormatPr baseColWidth="10" defaultRowHeight="15"/>
  <cols>
    <col min="1" max="1" width="2" style="1388" customWidth="1"/>
    <col min="2" max="2" width="44.5703125" style="1388" customWidth="1"/>
    <col min="3" max="3" width="5.7109375" style="1431" customWidth="1"/>
    <col min="4" max="14" width="5.7109375" style="1390" customWidth="1"/>
    <col min="15" max="15" width="5.7109375" style="1433" customWidth="1"/>
    <col min="16" max="16" width="7.140625" style="1390" customWidth="1"/>
    <col min="17" max="17" width="4" style="1344" customWidth="1"/>
    <col min="18" max="18" width="1.85546875" style="1344" customWidth="1"/>
    <col min="19" max="19" width="1" style="1344" customWidth="1"/>
    <col min="20" max="16384" width="11.42578125" style="1344"/>
  </cols>
  <sheetData>
    <row r="1" spans="2:17" ht="14.25">
      <c r="C1" s="1389"/>
      <c r="D1" s="1389"/>
      <c r="E1" s="1389" t="s">
        <v>728</v>
      </c>
      <c r="G1" s="1389"/>
      <c r="H1" s="1389"/>
      <c r="I1" s="1389"/>
      <c r="J1" s="1389"/>
      <c r="K1" s="1389"/>
      <c r="L1" s="1389"/>
      <c r="M1" s="1389"/>
      <c r="N1" s="1389"/>
      <c r="O1" s="1389"/>
      <c r="P1" s="1389"/>
    </row>
    <row r="2" spans="2:17" ht="14.25">
      <c r="B2" s="1391"/>
      <c r="C2" s="1392"/>
      <c r="D2" s="1392"/>
      <c r="E2" s="1392" t="s">
        <v>729</v>
      </c>
      <c r="F2" s="1392"/>
      <c r="G2" s="1392"/>
      <c r="H2" s="1392"/>
      <c r="I2" s="1392"/>
      <c r="J2" s="1392"/>
      <c r="K2" s="1392"/>
      <c r="L2" s="1392"/>
      <c r="M2" s="1392"/>
      <c r="N2" s="1392"/>
      <c r="O2" s="1392"/>
      <c r="P2" s="1392"/>
    </row>
    <row r="3" spans="2:17" ht="14.25">
      <c r="B3" s="1393"/>
      <c r="C3" s="1394"/>
      <c r="D3" s="1395"/>
      <c r="E3" s="1395" t="s">
        <v>730</v>
      </c>
      <c r="F3" s="1396"/>
      <c r="G3" s="1396"/>
      <c r="H3" s="1397"/>
      <c r="I3" s="1396"/>
      <c r="J3" s="1398"/>
      <c r="K3" s="1399"/>
      <c r="L3" s="1400"/>
      <c r="N3" s="1401"/>
      <c r="O3" s="1402" t="s">
        <v>731</v>
      </c>
      <c r="P3" s="1401"/>
      <c r="Q3" s="1403"/>
    </row>
    <row r="4" spans="2:17" ht="14.25">
      <c r="B4" s="1404"/>
      <c r="C4" s="1405" t="s">
        <v>732</v>
      </c>
      <c r="D4" s="1405" t="s">
        <v>6</v>
      </c>
      <c r="E4" s="1405" t="s">
        <v>7</v>
      </c>
      <c r="F4" s="1405" t="s">
        <v>8</v>
      </c>
      <c r="G4" s="1405" t="s">
        <v>9</v>
      </c>
      <c r="H4" s="1405" t="s">
        <v>10</v>
      </c>
      <c r="I4" s="1405" t="s">
        <v>11</v>
      </c>
      <c r="J4" s="1405" t="s">
        <v>12</v>
      </c>
      <c r="K4" s="1405" t="s">
        <v>13</v>
      </c>
      <c r="L4" s="1405" t="s">
        <v>14</v>
      </c>
      <c r="M4" s="1405" t="s">
        <v>15</v>
      </c>
      <c r="N4" s="1406" t="s">
        <v>16</v>
      </c>
      <c r="O4" s="1407" t="s">
        <v>4</v>
      </c>
      <c r="P4" s="1406"/>
    </row>
    <row r="5" spans="2:17" ht="14.25">
      <c r="B5" s="1408"/>
      <c r="C5" s="1409">
        <v>2024</v>
      </c>
      <c r="D5" s="1410"/>
      <c r="E5" s="1410"/>
      <c r="F5" s="1410"/>
      <c r="G5" s="1410"/>
      <c r="H5" s="1410"/>
      <c r="I5" s="1410"/>
      <c r="J5" s="1410"/>
      <c r="K5" s="1410"/>
      <c r="L5" s="1410"/>
      <c r="M5" s="1410"/>
      <c r="N5" s="1411"/>
      <c r="O5" s="1412">
        <v>2024</v>
      </c>
      <c r="P5" s="1413">
        <v>2023</v>
      </c>
    </row>
    <row r="6" spans="2:17" ht="15.75" customHeight="1">
      <c r="B6" s="1414" t="s">
        <v>733</v>
      </c>
      <c r="C6" s="1415">
        <v>13</v>
      </c>
      <c r="D6" s="1415">
        <v>30</v>
      </c>
      <c r="E6" s="1415">
        <v>17</v>
      </c>
      <c r="F6" s="1416">
        <v>21</v>
      </c>
      <c r="G6" s="1416">
        <v>25</v>
      </c>
      <c r="H6" s="1416">
        <v>18</v>
      </c>
      <c r="I6" s="1416"/>
      <c r="J6" s="1416"/>
      <c r="K6" s="1416"/>
      <c r="L6" s="1416"/>
      <c r="M6" s="1416"/>
      <c r="N6" s="1417"/>
      <c r="O6" s="1418">
        <f>SUM(C6:N6)</f>
        <v>124</v>
      </c>
      <c r="P6" s="1419">
        <v>887</v>
      </c>
    </row>
    <row r="7" spans="2:17" ht="15.75" customHeight="1">
      <c r="B7" s="1414" t="s">
        <v>734</v>
      </c>
      <c r="C7" s="1415" t="s">
        <v>86</v>
      </c>
      <c r="D7" s="1415" t="s">
        <v>86</v>
      </c>
      <c r="E7" s="1415" t="s">
        <v>86</v>
      </c>
      <c r="F7" s="1416" t="s">
        <v>86</v>
      </c>
      <c r="G7" s="1416" t="s">
        <v>86</v>
      </c>
      <c r="H7" s="1416">
        <v>1</v>
      </c>
      <c r="I7" s="1416"/>
      <c r="J7" s="1416"/>
      <c r="K7" s="1416"/>
      <c r="L7" s="1416"/>
      <c r="M7" s="1416"/>
      <c r="N7" s="1417"/>
      <c r="O7" s="1418">
        <f>SUM(H7:N7)</f>
        <v>1</v>
      </c>
      <c r="P7" s="1420">
        <v>1</v>
      </c>
    </row>
    <row r="8" spans="2:17" ht="15.75" customHeight="1">
      <c r="B8" s="1414" t="s">
        <v>735</v>
      </c>
      <c r="C8" s="1415" t="s">
        <v>86</v>
      </c>
      <c r="D8" s="1415" t="s">
        <v>86</v>
      </c>
      <c r="E8" s="1415">
        <v>3</v>
      </c>
      <c r="F8" s="1416">
        <v>21</v>
      </c>
      <c r="G8" s="1416">
        <v>14</v>
      </c>
      <c r="H8" s="1416">
        <v>5</v>
      </c>
      <c r="I8" s="1416"/>
      <c r="J8" s="1416"/>
      <c r="K8" s="1416"/>
      <c r="L8" s="1416"/>
      <c r="M8" s="1416"/>
      <c r="N8" s="1417"/>
      <c r="O8" s="1418">
        <f>SUM(E8:N8)</f>
        <v>43</v>
      </c>
      <c r="P8" s="1420">
        <v>87</v>
      </c>
    </row>
    <row r="9" spans="2:17" ht="15.75" customHeight="1">
      <c r="B9" s="1414" t="s">
        <v>736</v>
      </c>
      <c r="C9" s="1415" t="s">
        <v>86</v>
      </c>
      <c r="D9" s="1415" t="s">
        <v>86</v>
      </c>
      <c r="E9" s="1415">
        <v>1</v>
      </c>
      <c r="F9" s="1416" t="s">
        <v>86</v>
      </c>
      <c r="G9" s="1416" t="s">
        <v>86</v>
      </c>
      <c r="H9" s="1416"/>
      <c r="I9" s="1416"/>
      <c r="J9" s="1416"/>
      <c r="K9" s="1416"/>
      <c r="L9" s="1416"/>
      <c r="M9" s="1416"/>
      <c r="N9" s="1417"/>
      <c r="O9" s="1418">
        <f>SUM(E9:N9)</f>
        <v>1</v>
      </c>
      <c r="P9" s="1420"/>
    </row>
    <row r="10" spans="2:17" ht="15.75" customHeight="1">
      <c r="B10" s="1421" t="s">
        <v>737</v>
      </c>
      <c r="C10" s="1415">
        <v>13</v>
      </c>
      <c r="D10" s="1415">
        <v>7</v>
      </c>
      <c r="E10" s="1415">
        <v>9</v>
      </c>
      <c r="F10" s="1416">
        <v>9</v>
      </c>
      <c r="G10" s="1416">
        <v>34</v>
      </c>
      <c r="H10" s="1416">
        <v>12</v>
      </c>
      <c r="I10" s="1416"/>
      <c r="J10" s="1416"/>
      <c r="K10" s="1416"/>
      <c r="L10" s="1416"/>
      <c r="M10" s="1416"/>
      <c r="N10" s="1417"/>
      <c r="O10" s="1418">
        <f>SUM(C10:N10)</f>
        <v>84</v>
      </c>
      <c r="P10" s="1420">
        <v>24</v>
      </c>
    </row>
    <row r="11" spans="2:17" ht="15.75" customHeight="1">
      <c r="B11" s="1414" t="s">
        <v>738</v>
      </c>
      <c r="C11" s="1415" t="s">
        <v>86</v>
      </c>
      <c r="D11" s="1415">
        <v>1</v>
      </c>
      <c r="E11" s="1415">
        <v>4</v>
      </c>
      <c r="F11" s="1416">
        <v>4</v>
      </c>
      <c r="G11" s="1416">
        <v>3</v>
      </c>
      <c r="H11" s="1416">
        <v>1</v>
      </c>
      <c r="I11" s="1416"/>
      <c r="J11" s="1416"/>
      <c r="K11" s="1416"/>
      <c r="L11" s="1416"/>
      <c r="M11" s="1416"/>
      <c r="N11" s="1417"/>
      <c r="O11" s="1418">
        <f>SUM(C11:N11)</f>
        <v>13</v>
      </c>
      <c r="P11" s="1420">
        <v>4</v>
      </c>
    </row>
    <row r="12" spans="2:17" ht="15.75" customHeight="1">
      <c r="B12" s="1414" t="s">
        <v>739</v>
      </c>
      <c r="C12" s="1415">
        <v>3</v>
      </c>
      <c r="D12" s="1415">
        <v>2</v>
      </c>
      <c r="E12" s="1415" t="s">
        <v>86</v>
      </c>
      <c r="F12" s="1416" t="s">
        <v>86</v>
      </c>
      <c r="G12" s="1416">
        <v>1</v>
      </c>
      <c r="H12" s="1416">
        <v>2</v>
      </c>
      <c r="I12" s="1416"/>
      <c r="J12" s="1416"/>
      <c r="K12" s="1416"/>
      <c r="L12" s="1416"/>
      <c r="M12" s="1416"/>
      <c r="N12" s="1417"/>
      <c r="O12" s="1418">
        <f>SUM(C12:N12)</f>
        <v>8</v>
      </c>
      <c r="P12" s="1420">
        <v>9</v>
      </c>
    </row>
    <row r="13" spans="2:17" ht="15.75" customHeight="1">
      <c r="B13" s="1414" t="s">
        <v>740</v>
      </c>
      <c r="C13" s="1415" t="s">
        <v>86</v>
      </c>
      <c r="D13" s="1415" t="s">
        <v>86</v>
      </c>
      <c r="E13" s="1415" t="s">
        <v>86</v>
      </c>
      <c r="F13" s="1416" t="s">
        <v>86</v>
      </c>
      <c r="G13" s="1416" t="s">
        <v>86</v>
      </c>
      <c r="H13" s="1416">
        <v>1</v>
      </c>
      <c r="I13" s="1416"/>
      <c r="J13" s="1416"/>
      <c r="K13" s="1416"/>
      <c r="L13" s="1416"/>
      <c r="M13" s="1416"/>
      <c r="N13" s="1417"/>
      <c r="O13" s="1422">
        <f>SUM(H13:N13)</f>
        <v>1</v>
      </c>
      <c r="P13" s="1420"/>
    </row>
    <row r="14" spans="2:17" ht="15.75" customHeight="1">
      <c r="B14" s="1414" t="s">
        <v>741</v>
      </c>
      <c r="C14" s="1416" t="s">
        <v>742</v>
      </c>
      <c r="D14" s="1415" t="s">
        <v>743</v>
      </c>
      <c r="E14" s="1416" t="s">
        <v>744</v>
      </c>
      <c r="F14" s="1416" t="s">
        <v>745</v>
      </c>
      <c r="G14" s="1416" t="s">
        <v>86</v>
      </c>
      <c r="H14" s="1416"/>
      <c r="I14" s="1416"/>
      <c r="J14" s="1416"/>
      <c r="K14" s="1416"/>
      <c r="L14" s="1416"/>
      <c r="M14" s="1416"/>
      <c r="N14" s="1417"/>
      <c r="O14" s="1422">
        <v>143</v>
      </c>
      <c r="P14" s="1420" t="s">
        <v>746</v>
      </c>
    </row>
    <row r="15" spans="2:17" ht="15.75" customHeight="1">
      <c r="B15" s="1414" t="s">
        <v>747</v>
      </c>
      <c r="C15" s="1416">
        <v>1</v>
      </c>
      <c r="D15" s="1415" t="s">
        <v>86</v>
      </c>
      <c r="E15" s="1416" t="s">
        <v>86</v>
      </c>
      <c r="F15" s="1416" t="s">
        <v>86</v>
      </c>
      <c r="G15" s="1416" t="s">
        <v>86</v>
      </c>
      <c r="H15" s="1416"/>
      <c r="I15" s="1416"/>
      <c r="J15" s="1416"/>
      <c r="K15" s="1416"/>
      <c r="L15" s="1416"/>
      <c r="M15" s="1416"/>
      <c r="N15" s="1417"/>
      <c r="O15" s="1422">
        <f>SUM(C15:N15)</f>
        <v>1</v>
      </c>
      <c r="P15" s="1420" t="s">
        <v>86</v>
      </c>
    </row>
    <row r="16" spans="2:17" ht="15.75" customHeight="1">
      <c r="B16" s="1421" t="s">
        <v>748</v>
      </c>
      <c r="C16" s="1415">
        <v>1</v>
      </c>
      <c r="D16" s="1415" t="s">
        <v>86</v>
      </c>
      <c r="E16" s="1415">
        <v>5</v>
      </c>
      <c r="F16" s="1416">
        <v>2</v>
      </c>
      <c r="G16" s="1416" t="s">
        <v>86</v>
      </c>
      <c r="H16" s="1416"/>
      <c r="I16" s="1416"/>
      <c r="J16" s="1416"/>
      <c r="K16" s="1416"/>
      <c r="L16" s="1416"/>
      <c r="M16" s="1416"/>
      <c r="N16" s="1417"/>
      <c r="O16" s="1418">
        <f>SUM(C16:N16)</f>
        <v>8</v>
      </c>
      <c r="P16" s="1420">
        <v>19</v>
      </c>
    </row>
    <row r="17" spans="2:16" ht="15.75" customHeight="1">
      <c r="B17" s="1414" t="s">
        <v>749</v>
      </c>
      <c r="C17" s="1415" t="s">
        <v>86</v>
      </c>
      <c r="D17" s="1415" t="s">
        <v>86</v>
      </c>
      <c r="E17" s="1415" t="s">
        <v>86</v>
      </c>
      <c r="F17" s="1416">
        <v>1</v>
      </c>
      <c r="G17" s="1416" t="s">
        <v>86</v>
      </c>
      <c r="H17" s="1416"/>
      <c r="I17" s="1416"/>
      <c r="J17" s="1416"/>
      <c r="K17" s="1416"/>
      <c r="L17" s="1416"/>
      <c r="M17" s="1416"/>
      <c r="N17" s="1417"/>
      <c r="O17" s="1418">
        <f>SUM(C17:N17)</f>
        <v>1</v>
      </c>
      <c r="P17" s="1420">
        <v>35</v>
      </c>
    </row>
    <row r="18" spans="2:16" ht="15.75" customHeight="1">
      <c r="B18" s="1414" t="s">
        <v>750</v>
      </c>
      <c r="C18" s="1415" t="s">
        <v>86</v>
      </c>
      <c r="D18" s="1415" t="s">
        <v>86</v>
      </c>
      <c r="E18" s="1415" t="s">
        <v>86</v>
      </c>
      <c r="F18" s="1416" t="s">
        <v>86</v>
      </c>
      <c r="G18" s="1416" t="s">
        <v>86</v>
      </c>
      <c r="H18" s="1416"/>
      <c r="I18" s="1416"/>
      <c r="J18" s="1416"/>
      <c r="K18" s="1416"/>
      <c r="L18" s="1416"/>
      <c r="M18" s="1416"/>
      <c r="N18" s="1417"/>
      <c r="O18" s="1418"/>
      <c r="P18" s="1420" t="s">
        <v>86</v>
      </c>
    </row>
    <row r="19" spans="2:16" ht="15.75" customHeight="1">
      <c r="B19" s="1414" t="s">
        <v>751</v>
      </c>
      <c r="C19" s="1415" t="s">
        <v>86</v>
      </c>
      <c r="D19" s="1415" t="s">
        <v>86</v>
      </c>
      <c r="E19" s="1415" t="s">
        <v>86</v>
      </c>
      <c r="F19" s="1416" t="s">
        <v>86</v>
      </c>
      <c r="G19" s="1416" t="s">
        <v>86</v>
      </c>
      <c r="H19" s="1416"/>
      <c r="I19" s="1416"/>
      <c r="J19" s="1416"/>
      <c r="K19" s="1416"/>
      <c r="L19" s="1416"/>
      <c r="M19" s="1416"/>
      <c r="N19" s="1417"/>
      <c r="O19" s="1418"/>
      <c r="P19" s="1420">
        <v>1</v>
      </c>
    </row>
    <row r="20" spans="2:16" ht="15.75" customHeight="1">
      <c r="B20" s="1421" t="s">
        <v>752</v>
      </c>
      <c r="C20" s="1415" t="s">
        <v>86</v>
      </c>
      <c r="D20" s="1415" t="s">
        <v>86</v>
      </c>
      <c r="E20" s="1415" t="s">
        <v>86</v>
      </c>
      <c r="F20" s="1416" t="s">
        <v>86</v>
      </c>
      <c r="G20" s="1416" t="s">
        <v>86</v>
      </c>
      <c r="H20" s="1416"/>
      <c r="I20" s="1416"/>
      <c r="J20" s="1416"/>
      <c r="K20" s="1416"/>
      <c r="L20" s="1416"/>
      <c r="M20" s="1416"/>
      <c r="N20" s="1417"/>
      <c r="O20" s="1418"/>
      <c r="P20" s="1420">
        <v>3</v>
      </c>
    </row>
    <row r="21" spans="2:16" ht="15.75" customHeight="1">
      <c r="B21" s="1421" t="s">
        <v>753</v>
      </c>
      <c r="C21" s="1415">
        <v>2</v>
      </c>
      <c r="D21" s="1415">
        <v>3</v>
      </c>
      <c r="E21" s="1415">
        <v>5</v>
      </c>
      <c r="F21" s="1416" t="s">
        <v>86</v>
      </c>
      <c r="G21" s="1416">
        <v>1</v>
      </c>
      <c r="H21" s="1416"/>
      <c r="I21" s="1416"/>
      <c r="J21" s="1416"/>
      <c r="K21" s="1416"/>
      <c r="L21" s="1416"/>
      <c r="M21" s="1416"/>
      <c r="N21" s="1417"/>
      <c r="O21" s="1418">
        <f>SUM(C21:N21)</f>
        <v>11</v>
      </c>
      <c r="P21" s="1420">
        <v>20</v>
      </c>
    </row>
    <row r="22" spans="2:16" ht="15.75" customHeight="1">
      <c r="B22" s="1414" t="s">
        <v>754</v>
      </c>
      <c r="C22" s="1415" t="s">
        <v>86</v>
      </c>
      <c r="D22" s="1415" t="s">
        <v>86</v>
      </c>
      <c r="E22" s="1415" t="s">
        <v>86</v>
      </c>
      <c r="F22" s="1416" t="s">
        <v>86</v>
      </c>
      <c r="G22" s="1416" t="s">
        <v>86</v>
      </c>
      <c r="H22" s="1416"/>
      <c r="I22" s="1416"/>
      <c r="J22" s="1416"/>
      <c r="K22" s="1416"/>
      <c r="L22" s="1416"/>
      <c r="M22" s="1416"/>
      <c r="N22" s="1417"/>
      <c r="O22" s="1418"/>
      <c r="P22" s="1420">
        <v>1</v>
      </c>
    </row>
    <row r="23" spans="2:16" ht="15.75" customHeight="1">
      <c r="B23" s="1414" t="s">
        <v>755</v>
      </c>
      <c r="C23" s="1415">
        <v>7</v>
      </c>
      <c r="D23" s="1415">
        <v>5</v>
      </c>
      <c r="E23" s="1415">
        <v>3</v>
      </c>
      <c r="F23" s="1416">
        <v>3</v>
      </c>
      <c r="G23" s="1416">
        <v>1</v>
      </c>
      <c r="H23" s="1416"/>
      <c r="I23" s="1416"/>
      <c r="J23" s="1416"/>
      <c r="K23" s="1416"/>
      <c r="L23" s="1416"/>
      <c r="M23" s="1416"/>
      <c r="N23" s="1417"/>
      <c r="O23" s="1418">
        <f>SUM(C23:N23)</f>
        <v>19</v>
      </c>
      <c r="P23" s="1420">
        <v>84</v>
      </c>
    </row>
    <row r="24" spans="2:16" ht="15.75" customHeight="1">
      <c r="B24" s="1414" t="s">
        <v>756</v>
      </c>
      <c r="C24" s="1415" t="s">
        <v>86</v>
      </c>
      <c r="D24" s="1415" t="s">
        <v>86</v>
      </c>
      <c r="E24" s="1415" t="s">
        <v>86</v>
      </c>
      <c r="F24" s="1416" t="s">
        <v>86</v>
      </c>
      <c r="G24" s="1416" t="s">
        <v>86</v>
      </c>
      <c r="H24" s="1416"/>
      <c r="I24" s="1416"/>
      <c r="J24" s="1416"/>
      <c r="K24" s="1416"/>
      <c r="L24" s="1416"/>
      <c r="M24" s="1416"/>
      <c r="N24" s="1417"/>
      <c r="O24" s="1418"/>
      <c r="P24" s="1420">
        <v>18</v>
      </c>
    </row>
    <row r="25" spans="2:16" ht="15.75" customHeight="1">
      <c r="B25" s="1414" t="s">
        <v>757</v>
      </c>
      <c r="C25" s="1415">
        <v>1</v>
      </c>
      <c r="D25" s="1415">
        <v>3</v>
      </c>
      <c r="E25" s="1415" t="s">
        <v>86</v>
      </c>
      <c r="F25" s="1416">
        <v>1</v>
      </c>
      <c r="G25" s="1416">
        <v>1</v>
      </c>
      <c r="H25" s="1416"/>
      <c r="I25" s="1416"/>
      <c r="J25" s="1416"/>
      <c r="K25" s="1416"/>
      <c r="L25" s="1416"/>
      <c r="M25" s="1416"/>
      <c r="N25" s="1417"/>
      <c r="O25" s="1418">
        <f>SUM(C25:N25)</f>
        <v>6</v>
      </c>
      <c r="P25" s="1420">
        <v>6</v>
      </c>
    </row>
    <row r="26" spans="2:16" ht="24" customHeight="1">
      <c r="B26" s="1421" t="s">
        <v>758</v>
      </c>
      <c r="C26" s="1415">
        <v>1</v>
      </c>
      <c r="D26" s="1415">
        <v>1</v>
      </c>
      <c r="E26" s="1415" t="s">
        <v>86</v>
      </c>
      <c r="F26" s="1416" t="s">
        <v>86</v>
      </c>
      <c r="G26" s="1416" t="s">
        <v>86</v>
      </c>
      <c r="H26" s="1416"/>
      <c r="I26" s="1416"/>
      <c r="J26" s="1416"/>
      <c r="K26" s="1416"/>
      <c r="L26" s="1416"/>
      <c r="M26" s="1416"/>
      <c r="N26" s="1417"/>
      <c r="O26" s="1418">
        <f>SUM(C26:N26)</f>
        <v>2</v>
      </c>
      <c r="P26" s="1420">
        <v>3</v>
      </c>
    </row>
    <row r="27" spans="2:16" ht="16.5" customHeight="1">
      <c r="B27" s="1421" t="s">
        <v>759</v>
      </c>
      <c r="C27" s="1415" t="s">
        <v>86</v>
      </c>
      <c r="D27" s="1415" t="s">
        <v>86</v>
      </c>
      <c r="E27" s="1415" t="s">
        <v>86</v>
      </c>
      <c r="F27" s="1416">
        <v>1</v>
      </c>
      <c r="G27" s="1416" t="s">
        <v>86</v>
      </c>
      <c r="H27" s="1416"/>
      <c r="I27" s="1416"/>
      <c r="J27" s="1416"/>
      <c r="K27" s="1416"/>
      <c r="L27" s="1416"/>
      <c r="M27" s="1416"/>
      <c r="N27" s="1417"/>
      <c r="O27" s="1422">
        <f>SUM(C27:N27)</f>
        <v>1</v>
      </c>
      <c r="P27" s="1420">
        <v>9</v>
      </c>
    </row>
    <row r="28" spans="2:16" ht="15.75" customHeight="1">
      <c r="B28" s="1423" t="s">
        <v>760</v>
      </c>
      <c r="C28" s="1424">
        <v>1</v>
      </c>
      <c r="D28" s="1425" t="s">
        <v>86</v>
      </c>
      <c r="E28" s="1426" t="s">
        <v>86</v>
      </c>
      <c r="F28" s="1427" t="s">
        <v>86</v>
      </c>
      <c r="G28" s="1427" t="s">
        <v>86</v>
      </c>
      <c r="H28" s="1427"/>
      <c r="I28" s="1427"/>
      <c r="J28" s="1427"/>
      <c r="K28" s="1427"/>
      <c r="L28" s="1427"/>
      <c r="M28" s="1427"/>
      <c r="N28" s="1428"/>
      <c r="O28" s="1429">
        <f>SUM(C28:N28)</f>
        <v>1</v>
      </c>
      <c r="P28" s="1429">
        <v>35</v>
      </c>
    </row>
    <row r="29" spans="2:16" ht="9.9499999999999993" customHeight="1">
      <c r="B29" s="1430" t="s">
        <v>761</v>
      </c>
      <c r="O29" s="1432"/>
    </row>
    <row r="30" spans="2:16" ht="9.9499999999999993" customHeight="1">
      <c r="B30" s="1430" t="s">
        <v>762</v>
      </c>
    </row>
    <row r="31" spans="2:16" ht="9.9499999999999993" customHeight="1">
      <c r="B31" s="1430" t="s">
        <v>763</v>
      </c>
    </row>
    <row r="32" spans="2:16" s="1434" customFormat="1" ht="9.9499999999999993" customHeight="1">
      <c r="B32" s="1430"/>
      <c r="O32" s="1435" t="s">
        <v>764</v>
      </c>
    </row>
    <row r="33" spans="1:2" s="1434" customFormat="1" ht="11.25"/>
    <row r="34" spans="1:2" ht="12.75" customHeight="1">
      <c r="A34" s="1434"/>
      <c r="B34" s="2521" t="s">
        <v>1019</v>
      </c>
    </row>
    <row r="35" spans="1:2" ht="12" customHeight="1">
      <c r="A35" s="1434"/>
      <c r="B35" s="1434"/>
    </row>
    <row r="36" spans="1:2" ht="12" customHeight="1">
      <c r="A36" s="1434"/>
      <c r="B36" s="1434"/>
    </row>
    <row r="37" spans="1:2" ht="11.25" customHeight="1">
      <c r="B37" s="1434"/>
    </row>
  </sheetData>
  <hyperlinks>
    <hyperlink ref="B34" location="Inhaltsverzeichnis!A1" display="Zurück zum Inhaltsverzeichnis"/>
  </hyperlinks>
  <pageMargins left="0.78740157480314965" right="0.78740157480314965" top="0.98425196850393704" bottom="0.98425196850393704" header="0.51181102362204722" footer="0.51181102362204722"/>
  <pageSetup paperSize="9" scale="9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I104"/>
  <sheetViews>
    <sheetView showGridLines="0" showZeros="0" zoomScale="140" zoomScaleNormal="140" workbookViewId="0"/>
  </sheetViews>
  <sheetFormatPr baseColWidth="10" defaultRowHeight="12.75"/>
  <cols>
    <col min="1" max="1" width="10.28515625" style="242" customWidth="1"/>
    <col min="2" max="2" width="7" style="242" customWidth="1"/>
    <col min="3" max="10" width="7.28515625" style="242" customWidth="1"/>
    <col min="11" max="11" width="7.85546875" style="242" customWidth="1"/>
    <col min="12" max="12" width="7.5703125" style="242" customWidth="1"/>
    <col min="13" max="15" width="7.85546875" style="242" customWidth="1"/>
    <col min="16" max="17" width="9.28515625" style="242" customWidth="1"/>
    <col min="18" max="18" width="11.42578125" style="1891" customWidth="1"/>
    <col min="19" max="20" width="5.7109375" style="1857" customWidth="1"/>
    <col min="21" max="34" width="5.7109375" style="242" customWidth="1"/>
    <col min="35" max="16384" width="11.42578125" style="242"/>
  </cols>
  <sheetData>
    <row r="1" spans="1:35" ht="78" customHeight="1">
      <c r="A1" s="2451" t="s">
        <v>2143</v>
      </c>
      <c r="B1" s="2452"/>
      <c r="C1" s="2452"/>
      <c r="D1" s="2452"/>
      <c r="E1" s="2452"/>
      <c r="F1" s="2452"/>
      <c r="G1" s="2452"/>
      <c r="H1" s="2452"/>
      <c r="I1" s="2452"/>
      <c r="J1" s="2452"/>
      <c r="K1" s="2452"/>
      <c r="L1" s="2452"/>
      <c r="M1" s="2452"/>
      <c r="N1" s="2452"/>
      <c r="O1" s="2452"/>
      <c r="P1" s="2452"/>
    </row>
    <row r="2" spans="1:35" s="1881" customFormat="1" ht="11.25">
      <c r="A2" s="2453" t="s">
        <v>101</v>
      </c>
      <c r="B2" s="2453"/>
      <c r="C2" s="2453"/>
      <c r="D2" s="2453"/>
      <c r="E2" s="2453"/>
      <c r="F2" s="2453"/>
      <c r="G2" s="2453"/>
      <c r="H2" s="2453"/>
      <c r="I2" s="2453"/>
      <c r="J2" s="2453"/>
      <c r="K2" s="2453"/>
      <c r="L2" s="2453"/>
      <c r="M2" s="2453"/>
      <c r="N2" s="2453"/>
      <c r="O2" s="2453"/>
      <c r="P2" s="2453"/>
      <c r="R2" s="2454"/>
      <c r="S2" s="2455"/>
      <c r="T2" s="2455"/>
    </row>
    <row r="3" spans="1:35" s="1881" customFormat="1" ht="13.5" customHeight="1">
      <c r="A3" s="2453" t="s">
        <v>128</v>
      </c>
      <c r="B3" s="2453"/>
      <c r="C3" s="2453"/>
      <c r="D3" s="2453"/>
      <c r="E3" s="2453"/>
      <c r="F3" s="2453"/>
      <c r="G3" s="2453"/>
      <c r="H3" s="2453"/>
      <c r="I3" s="2453"/>
      <c r="J3" s="2453"/>
      <c r="K3" s="2453"/>
      <c r="L3" s="2453"/>
      <c r="M3" s="2453"/>
      <c r="N3" s="2453"/>
      <c r="O3" s="2456"/>
      <c r="P3" s="2453"/>
      <c r="R3" s="2454"/>
      <c r="S3" s="2455"/>
      <c r="T3" s="2455"/>
    </row>
    <row r="4" spans="1:35" s="1881" customFormat="1" ht="13.5" customHeight="1">
      <c r="A4" s="2453" t="s">
        <v>2144</v>
      </c>
      <c r="B4" s="2453"/>
      <c r="C4" s="2453"/>
      <c r="D4" s="2453"/>
      <c r="E4" s="2453"/>
      <c r="F4" s="2453"/>
      <c r="G4" s="2453"/>
      <c r="H4" s="2453"/>
      <c r="I4" s="2453"/>
      <c r="J4" s="2453"/>
      <c r="K4" s="2453"/>
      <c r="L4" s="2453"/>
      <c r="M4" s="2453"/>
      <c r="N4" s="2453"/>
      <c r="O4" s="2453"/>
      <c r="P4" s="2453"/>
      <c r="R4" s="2454"/>
      <c r="S4" s="2455"/>
      <c r="T4" s="2455"/>
    </row>
    <row r="5" spans="1:35" s="1881" customFormat="1" ht="13.5" customHeight="1">
      <c r="A5" s="2453" t="s">
        <v>966</v>
      </c>
      <c r="B5" s="2453"/>
      <c r="C5" s="2453"/>
      <c r="D5" s="2453"/>
      <c r="E5" s="2453"/>
      <c r="F5" s="2453"/>
      <c r="G5" s="2453"/>
      <c r="H5" s="2453"/>
      <c r="I5" s="2453"/>
      <c r="J5" s="2453"/>
      <c r="K5" s="2453"/>
      <c r="L5" s="2453"/>
      <c r="M5" s="2453"/>
      <c r="N5" s="2453"/>
      <c r="O5" s="2456"/>
      <c r="P5" s="2456"/>
      <c r="R5" s="2454"/>
      <c r="S5" s="2455"/>
      <c r="T5" s="2455"/>
    </row>
    <row r="6" spans="1:35" s="1881" customFormat="1" ht="13.5" customHeight="1">
      <c r="A6" s="2457" t="s">
        <v>2145</v>
      </c>
      <c r="B6" s="2457"/>
      <c r="C6" s="2457"/>
      <c r="D6" s="2457"/>
      <c r="E6" s="2457"/>
      <c r="F6" s="2457"/>
      <c r="G6" s="2457"/>
      <c r="H6" s="2457"/>
      <c r="I6" s="2457"/>
      <c r="J6" s="2457"/>
      <c r="K6" s="2457"/>
      <c r="L6" s="2457"/>
      <c r="M6" s="2457"/>
      <c r="N6" s="2457"/>
      <c r="O6" s="2457"/>
      <c r="P6" s="2457"/>
      <c r="R6" s="2454"/>
      <c r="S6" s="2455"/>
      <c r="T6" s="2455"/>
    </row>
    <row r="7" spans="1:35" ht="30" customHeight="1">
      <c r="A7" s="2458" t="s">
        <v>1042</v>
      </c>
      <c r="B7" s="506" t="s">
        <v>11</v>
      </c>
      <c r="C7" s="507" t="s">
        <v>12</v>
      </c>
      <c r="D7" s="507" t="s">
        <v>13</v>
      </c>
      <c r="E7" s="507" t="s">
        <v>14</v>
      </c>
      <c r="F7" s="507" t="s">
        <v>15</v>
      </c>
      <c r="G7" s="507" t="s">
        <v>16</v>
      </c>
      <c r="H7" s="507" t="s">
        <v>5</v>
      </c>
      <c r="I7" s="507" t="s">
        <v>50</v>
      </c>
      <c r="J7" s="507" t="s">
        <v>7</v>
      </c>
      <c r="K7" s="2459" t="s">
        <v>8</v>
      </c>
      <c r="L7" s="2460" t="s">
        <v>9</v>
      </c>
      <c r="M7" s="506" t="s">
        <v>10</v>
      </c>
      <c r="N7" s="507" t="s">
        <v>1041</v>
      </c>
      <c r="O7" s="2461" t="s">
        <v>126</v>
      </c>
      <c r="P7" s="2462" t="s">
        <v>2146</v>
      </c>
      <c r="R7" s="2463"/>
      <c r="U7" s="2464"/>
    </row>
    <row r="8" spans="1:35" ht="11.25" customHeight="1">
      <c r="A8" s="2465" t="s">
        <v>968</v>
      </c>
      <c r="B8" s="2465"/>
      <c r="C8" s="2465"/>
      <c r="D8" s="2465"/>
      <c r="E8" s="2465"/>
      <c r="F8" s="2465"/>
      <c r="G8" s="2465"/>
      <c r="H8" s="2465"/>
      <c r="I8" s="2465"/>
      <c r="J8" s="2465"/>
      <c r="K8" s="2465"/>
      <c r="L8" s="2465"/>
      <c r="M8" s="2465"/>
      <c r="N8" s="2465"/>
      <c r="O8" s="2466"/>
      <c r="P8" s="2467"/>
      <c r="R8" s="1856"/>
      <c r="U8" s="1896"/>
      <c r="V8" s="1896"/>
      <c r="W8" s="1896"/>
      <c r="X8" s="1896"/>
      <c r="Y8" s="1896"/>
      <c r="Z8" s="1896"/>
      <c r="AA8" s="1896"/>
      <c r="AB8" s="1896"/>
      <c r="AC8" s="1896"/>
      <c r="AD8" s="1896"/>
      <c r="AE8" s="2468"/>
      <c r="AF8" s="2469"/>
      <c r="AG8" s="2066"/>
      <c r="AH8" s="2470"/>
      <c r="AI8" s="2471"/>
    </row>
    <row r="9" spans="1:35" ht="11.25" customHeight="1">
      <c r="A9" s="2472" t="s">
        <v>165</v>
      </c>
      <c r="B9" s="2473">
        <v>3788.049</v>
      </c>
      <c r="C9" s="2473">
        <v>2912.1959999999999</v>
      </c>
      <c r="D9" s="2473">
        <v>1054.3109999999999</v>
      </c>
      <c r="E9" s="2473">
        <v>664.24599999999998</v>
      </c>
      <c r="F9" s="2473">
        <v>825.09199999999998</v>
      </c>
      <c r="G9" s="2473">
        <v>688.24099999999999</v>
      </c>
      <c r="H9" s="2473">
        <v>609.55899999999997</v>
      </c>
      <c r="I9" s="2473">
        <v>601.56399999999996</v>
      </c>
      <c r="J9" s="2473">
        <v>897.44100000000003</v>
      </c>
      <c r="K9" s="2473">
        <v>587.26700000000005</v>
      </c>
      <c r="L9" s="2473">
        <v>646.45699999999999</v>
      </c>
      <c r="M9" s="2473">
        <v>832.63599999999997</v>
      </c>
      <c r="N9" s="2474">
        <v>329.952</v>
      </c>
      <c r="O9" s="2475">
        <v>13274.423000000001</v>
      </c>
      <c r="P9" s="2476">
        <v>14437.011</v>
      </c>
      <c r="Q9" s="2477"/>
      <c r="S9" s="1856"/>
      <c r="U9" s="1892"/>
      <c r="V9" s="1892"/>
      <c r="W9" s="1892"/>
      <c r="X9" s="1892"/>
      <c r="Y9" s="1892"/>
      <c r="Z9" s="1892"/>
      <c r="AA9" s="1892"/>
      <c r="AB9" s="1892"/>
      <c r="AC9" s="1892"/>
      <c r="AD9" s="1892"/>
      <c r="AE9" s="2470"/>
      <c r="AF9" s="2470"/>
      <c r="AG9" s="1892"/>
      <c r="AH9" s="1892"/>
      <c r="AI9" s="2471"/>
    </row>
    <row r="10" spans="1:35" ht="11.25" customHeight="1">
      <c r="A10" s="2472" t="s">
        <v>973</v>
      </c>
      <c r="B10" s="2473">
        <v>1843.925</v>
      </c>
      <c r="C10" s="2473">
        <v>4114.9870000000001</v>
      </c>
      <c r="D10" s="2473">
        <v>1389.943</v>
      </c>
      <c r="E10" s="2473">
        <v>653.06200000000001</v>
      </c>
      <c r="F10" s="2473">
        <v>808.56100000000004</v>
      </c>
      <c r="G10" s="2473">
        <v>685.52200000000005</v>
      </c>
      <c r="H10" s="2473">
        <v>529.39499999999998</v>
      </c>
      <c r="I10" s="2473">
        <v>861.84799999999996</v>
      </c>
      <c r="J10" s="2473">
        <v>788.28700000000003</v>
      </c>
      <c r="K10" s="2478">
        <v>813.35500000000002</v>
      </c>
      <c r="L10" s="2473">
        <v>912.37099999999998</v>
      </c>
      <c r="M10" s="2473"/>
      <c r="N10" s="2474"/>
      <c r="O10" s="2475">
        <v>13401.256000000001</v>
      </c>
      <c r="P10" s="2476" t="s">
        <v>232</v>
      </c>
      <c r="Q10" s="2477"/>
      <c r="S10" s="1856"/>
      <c r="U10" s="1896"/>
      <c r="V10" s="1896"/>
      <c r="W10" s="1896"/>
      <c r="X10" s="1896"/>
      <c r="Y10" s="1896"/>
      <c r="Z10" s="1896"/>
      <c r="AA10" s="1896"/>
      <c r="AB10" s="1896"/>
      <c r="AC10" s="1896"/>
      <c r="AD10" s="1896"/>
      <c r="AE10" s="2479"/>
      <c r="AF10" s="2469"/>
      <c r="AG10" s="2480"/>
      <c r="AH10" s="2470"/>
      <c r="AI10" s="2471"/>
    </row>
    <row r="11" spans="1:35" ht="11.25" customHeight="1">
      <c r="A11" s="2465" t="s">
        <v>2147</v>
      </c>
      <c r="B11" s="2481"/>
      <c r="C11" s="2481"/>
      <c r="D11" s="2481"/>
      <c r="E11" s="2481"/>
      <c r="F11" s="2481"/>
      <c r="G11" s="2481"/>
      <c r="H11" s="2481"/>
      <c r="I11" s="2481"/>
      <c r="J11" s="2481"/>
      <c r="K11" s="2481"/>
      <c r="L11" s="2481"/>
      <c r="M11" s="2481"/>
      <c r="N11" s="2482"/>
      <c r="O11" s="2466"/>
      <c r="P11" s="2483"/>
      <c r="Q11" s="1010"/>
      <c r="S11" s="1856"/>
      <c r="U11" s="1892"/>
      <c r="V11" s="1892"/>
      <c r="W11" s="1892"/>
      <c r="X11" s="1892"/>
      <c r="Y11" s="1892"/>
      <c r="Z11" s="1892"/>
      <c r="AA11" s="1892"/>
      <c r="AB11" s="1892"/>
      <c r="AC11" s="1892"/>
      <c r="AD11" s="1892"/>
      <c r="AE11" s="2470"/>
      <c r="AF11" s="2470"/>
      <c r="AG11" s="1892"/>
      <c r="AH11" s="1892"/>
      <c r="AI11" s="2471"/>
    </row>
    <row r="12" spans="1:35" ht="11.25" customHeight="1">
      <c r="A12" s="2472" t="s">
        <v>165</v>
      </c>
      <c r="B12" s="2473">
        <v>90.397000000000006</v>
      </c>
      <c r="C12" s="2473">
        <v>35.176000000000002</v>
      </c>
      <c r="D12" s="2473">
        <v>62.82</v>
      </c>
      <c r="E12" s="2473">
        <v>28.167999999999999</v>
      </c>
      <c r="F12" s="2473">
        <v>19.93</v>
      </c>
      <c r="G12" s="2473">
        <v>7.7640000000000002</v>
      </c>
      <c r="H12" s="2473">
        <v>6.92</v>
      </c>
      <c r="I12" s="2473">
        <v>7.2270000000000003</v>
      </c>
      <c r="J12" s="2473">
        <v>4.2229999999999999</v>
      </c>
      <c r="K12" s="2473">
        <v>4.0529999999999999</v>
      </c>
      <c r="L12" s="2473">
        <v>3.2989999999999999</v>
      </c>
      <c r="M12" s="2473">
        <v>5.0279999999999996</v>
      </c>
      <c r="N12" s="2474">
        <v>0.19900000000000001</v>
      </c>
      <c r="O12" s="2475">
        <v>269.97699999999998</v>
      </c>
      <c r="P12" s="2476">
        <v>275.20400000000001</v>
      </c>
      <c r="Q12" s="1010"/>
      <c r="S12" s="1856"/>
      <c r="U12" s="1896"/>
      <c r="V12" s="1896"/>
      <c r="W12" s="1896"/>
      <c r="X12" s="1896"/>
      <c r="Y12" s="1896"/>
      <c r="Z12" s="1896"/>
      <c r="AA12" s="1896"/>
      <c r="AB12" s="1896"/>
      <c r="AC12" s="1896"/>
      <c r="AD12" s="1896"/>
      <c r="AE12" s="2479"/>
      <c r="AF12" s="2469"/>
      <c r="AG12" s="2066"/>
      <c r="AH12" s="2066"/>
      <c r="AI12" s="2471"/>
    </row>
    <row r="13" spans="1:35" ht="11.25" customHeight="1">
      <c r="A13" s="2472" t="s">
        <v>973</v>
      </c>
      <c r="B13" s="2473">
        <v>65.650000000000006</v>
      </c>
      <c r="C13" s="2473">
        <v>37.811999999999998</v>
      </c>
      <c r="D13" s="2473">
        <v>13.166</v>
      </c>
      <c r="E13" s="2473">
        <v>16.824000000000002</v>
      </c>
      <c r="F13" s="2473">
        <v>13.361000000000001</v>
      </c>
      <c r="G13" s="2473">
        <v>12.805</v>
      </c>
      <c r="H13" s="2473">
        <v>3.9830000000000001</v>
      </c>
      <c r="I13" s="2473">
        <v>9.0229999999999997</v>
      </c>
      <c r="J13" s="2473">
        <v>7.6950000000000003</v>
      </c>
      <c r="K13" s="2478">
        <v>8.7129999999999992</v>
      </c>
      <c r="L13" s="2473">
        <v>3.88</v>
      </c>
      <c r="M13" s="2473"/>
      <c r="N13" s="2474"/>
      <c r="O13" s="2475">
        <v>192.91199999999998</v>
      </c>
      <c r="P13" s="2476" t="s">
        <v>232</v>
      </c>
      <c r="Q13" s="1010"/>
      <c r="S13" s="1856"/>
      <c r="U13" s="1892"/>
      <c r="V13" s="1892"/>
      <c r="W13" s="1892"/>
      <c r="X13" s="1892"/>
      <c r="Y13" s="1892"/>
      <c r="Z13" s="1892"/>
      <c r="AA13" s="1892"/>
      <c r="AB13" s="1892"/>
      <c r="AC13" s="1892"/>
      <c r="AD13" s="1892"/>
      <c r="AE13" s="2470"/>
      <c r="AF13" s="2470"/>
      <c r="AG13" s="1892"/>
      <c r="AH13" s="1892"/>
      <c r="AI13" s="2471"/>
    </row>
    <row r="14" spans="1:35" ht="11.25" customHeight="1">
      <c r="A14" s="2465" t="s">
        <v>970</v>
      </c>
      <c r="B14" s="2481"/>
      <c r="C14" s="2481"/>
      <c r="D14" s="2481"/>
      <c r="E14" s="2481"/>
      <c r="F14" s="2481"/>
      <c r="G14" s="2481"/>
      <c r="H14" s="2481"/>
      <c r="I14" s="2481"/>
      <c r="J14" s="2481"/>
      <c r="K14" s="2481"/>
      <c r="L14" s="2481"/>
      <c r="M14" s="2481"/>
      <c r="N14" s="2482"/>
      <c r="O14" s="2466"/>
      <c r="P14" s="2483"/>
      <c r="S14" s="1856"/>
      <c r="U14" s="1896"/>
      <c r="V14" s="1896"/>
      <c r="W14" s="1896"/>
      <c r="X14" s="1896"/>
      <c r="Y14" s="1896"/>
      <c r="Z14" s="1896"/>
      <c r="AA14" s="1896"/>
      <c r="AB14" s="1896"/>
      <c r="AC14" s="1896"/>
      <c r="AD14" s="1896"/>
      <c r="AE14" s="2479"/>
      <c r="AF14" s="2469"/>
      <c r="AG14" s="2066"/>
      <c r="AH14" s="2066"/>
      <c r="AI14" s="2471"/>
    </row>
    <row r="15" spans="1:35" ht="11.25" customHeight="1">
      <c r="A15" s="2472" t="s">
        <v>165</v>
      </c>
      <c r="B15" s="2473">
        <v>719.90800000000002</v>
      </c>
      <c r="C15" s="2473">
        <v>707.62199999999996</v>
      </c>
      <c r="D15" s="2473">
        <v>133.102</v>
      </c>
      <c r="E15" s="2473">
        <v>39.448</v>
      </c>
      <c r="F15" s="2473">
        <v>60.462000000000003</v>
      </c>
      <c r="G15" s="2473">
        <v>42.671999999999997</v>
      </c>
      <c r="H15" s="2473">
        <v>42.683</v>
      </c>
      <c r="I15" s="2473">
        <v>36.561</v>
      </c>
      <c r="J15" s="2473">
        <v>42.564</v>
      </c>
      <c r="K15" s="2473">
        <v>31.358000000000001</v>
      </c>
      <c r="L15" s="2473">
        <v>39.201000000000001</v>
      </c>
      <c r="M15" s="2473">
        <v>42.396000000000001</v>
      </c>
      <c r="N15" s="2474">
        <v>72.991</v>
      </c>
      <c r="O15" s="2475">
        <v>1895.5810000000001</v>
      </c>
      <c r="P15" s="2476">
        <v>2010.9680000000001</v>
      </c>
      <c r="S15" s="1856"/>
      <c r="U15" s="1896"/>
      <c r="V15" s="1896"/>
      <c r="W15" s="1896"/>
      <c r="X15" s="1896"/>
      <c r="Y15" s="1896"/>
      <c r="Z15" s="1896"/>
      <c r="AA15" s="1896"/>
      <c r="AB15" s="1896"/>
      <c r="AC15" s="1896"/>
      <c r="AD15" s="1896"/>
      <c r="AE15" s="2470"/>
      <c r="AF15" s="2469"/>
      <c r="AG15" s="2066"/>
      <c r="AH15" s="2066"/>
      <c r="AI15" s="2471"/>
    </row>
    <row r="16" spans="1:35" ht="11.25" customHeight="1">
      <c r="A16" s="2472" t="s">
        <v>973</v>
      </c>
      <c r="B16" s="2473">
        <v>185.65899999999999</v>
      </c>
      <c r="C16" s="2473">
        <v>919.505</v>
      </c>
      <c r="D16" s="2473">
        <v>195.30699999999999</v>
      </c>
      <c r="E16" s="2473">
        <v>51.219000000000001</v>
      </c>
      <c r="F16" s="2473">
        <v>53.356999999999999</v>
      </c>
      <c r="G16" s="2473">
        <v>33.710999999999999</v>
      </c>
      <c r="H16" s="2473">
        <v>35.042000000000002</v>
      </c>
      <c r="I16" s="2473">
        <v>49.798000000000002</v>
      </c>
      <c r="J16" s="2484">
        <v>41.04</v>
      </c>
      <c r="K16" s="2484">
        <v>69.247</v>
      </c>
      <c r="L16" s="2473">
        <v>48.923999999999999</v>
      </c>
      <c r="M16" s="2473"/>
      <c r="N16" s="2474"/>
      <c r="O16" s="2475">
        <v>1682.809</v>
      </c>
      <c r="P16" s="2476" t="s">
        <v>232</v>
      </c>
      <c r="S16" s="1856"/>
      <c r="U16" s="1896"/>
      <c r="V16" s="1896"/>
      <c r="W16" s="1896"/>
      <c r="X16" s="1896"/>
      <c r="Y16" s="1896"/>
      <c r="Z16" s="1896"/>
      <c r="AA16" s="1896"/>
      <c r="AB16" s="1896"/>
      <c r="AC16" s="1896"/>
      <c r="AD16" s="1896"/>
      <c r="AE16" s="2470"/>
      <c r="AF16" s="2469"/>
      <c r="AG16" s="2066"/>
      <c r="AH16" s="2066"/>
      <c r="AI16" s="2471"/>
    </row>
    <row r="17" spans="1:35" ht="11.25" customHeight="1">
      <c r="A17" s="2465" t="s">
        <v>978</v>
      </c>
      <c r="B17" s="2481"/>
      <c r="C17" s="2481"/>
      <c r="D17" s="2481"/>
      <c r="E17" s="2481"/>
      <c r="F17" s="2481"/>
      <c r="G17" s="2481"/>
      <c r="H17" s="2481"/>
      <c r="I17" s="2481"/>
      <c r="J17" s="2481"/>
      <c r="K17" s="2481"/>
      <c r="L17" s="2481"/>
      <c r="M17" s="2481"/>
      <c r="N17" s="2482"/>
      <c r="O17" s="2485"/>
      <c r="P17" s="2467"/>
      <c r="S17" s="1856"/>
      <c r="U17" s="1896"/>
      <c r="V17" s="1896"/>
      <c r="W17" s="1896"/>
      <c r="X17" s="1896"/>
      <c r="Y17" s="1896"/>
      <c r="Z17" s="1896"/>
      <c r="AA17" s="1896"/>
      <c r="AB17" s="1896"/>
      <c r="AC17" s="1896"/>
      <c r="AD17" s="1896"/>
      <c r="AE17" s="2479"/>
      <c r="AF17" s="2469"/>
      <c r="AG17" s="2066"/>
      <c r="AH17" s="2066"/>
      <c r="AI17" s="2471"/>
    </row>
    <row r="18" spans="1:35" ht="11.25" customHeight="1">
      <c r="A18" s="2472" t="s">
        <v>165</v>
      </c>
      <c r="B18" s="2473">
        <v>492.75900000000001</v>
      </c>
      <c r="C18" s="2473">
        <v>280.666</v>
      </c>
      <c r="D18" s="2473">
        <v>99.203999999999994</v>
      </c>
      <c r="E18" s="2473">
        <v>37.82</v>
      </c>
      <c r="F18" s="2473">
        <v>45.621000000000002</v>
      </c>
      <c r="G18" s="2473">
        <v>38.29</v>
      </c>
      <c r="H18" s="2473">
        <v>27.972999999999999</v>
      </c>
      <c r="I18" s="2473">
        <v>27.132999999999999</v>
      </c>
      <c r="J18" s="2473">
        <v>38.405999999999999</v>
      </c>
      <c r="K18" s="2473">
        <v>25.536999999999999</v>
      </c>
      <c r="L18" s="2473">
        <v>29.527999999999999</v>
      </c>
      <c r="M18" s="2473">
        <v>59.667000000000002</v>
      </c>
      <c r="N18" s="2474">
        <v>73.182000000000002</v>
      </c>
      <c r="O18" s="2475">
        <v>1142.9369999999999</v>
      </c>
      <c r="P18" s="2476">
        <v>1275.7859999999998</v>
      </c>
      <c r="S18" s="1856"/>
      <c r="U18" s="1892"/>
      <c r="V18" s="1892"/>
      <c r="W18" s="1892"/>
      <c r="X18" s="1892"/>
      <c r="Y18" s="1892"/>
      <c r="Z18" s="1892"/>
      <c r="AA18" s="1892"/>
      <c r="AB18" s="1892"/>
      <c r="AC18" s="1892"/>
      <c r="AD18" s="1892"/>
      <c r="AE18" s="2470"/>
      <c r="AF18" s="2470"/>
      <c r="AG18" s="1892"/>
      <c r="AH18" s="1892"/>
      <c r="AI18" s="2471"/>
    </row>
    <row r="19" spans="1:35" ht="11.25" customHeight="1">
      <c r="A19" s="2472" t="s">
        <v>973</v>
      </c>
      <c r="B19" s="2473">
        <v>287.92899999999997</v>
      </c>
      <c r="C19" s="2473">
        <v>244.77699999999999</v>
      </c>
      <c r="D19" s="2473">
        <v>88.878</v>
      </c>
      <c r="E19" s="2473">
        <v>41.27</v>
      </c>
      <c r="F19" s="2473">
        <v>31.556999999999999</v>
      </c>
      <c r="G19" s="2473">
        <v>27.818999999999999</v>
      </c>
      <c r="H19" s="2473">
        <v>7.1230000000000002</v>
      </c>
      <c r="I19" s="2473">
        <v>25.422000000000001</v>
      </c>
      <c r="J19" s="2473">
        <v>20.234999999999999</v>
      </c>
      <c r="K19" s="2478">
        <v>39.287999999999997</v>
      </c>
      <c r="L19" s="2473">
        <v>33.311999999999998</v>
      </c>
      <c r="M19" s="2473"/>
      <c r="N19" s="2474"/>
      <c r="O19" s="2475">
        <v>847.61</v>
      </c>
      <c r="P19" s="2476" t="s">
        <v>232</v>
      </c>
      <c r="S19" s="1856"/>
      <c r="U19" s="1896"/>
      <c r="V19" s="1896"/>
      <c r="W19" s="1896"/>
      <c r="X19" s="1896"/>
      <c r="Y19" s="1896"/>
      <c r="Z19" s="1896"/>
      <c r="AA19" s="1896"/>
      <c r="AB19" s="1896"/>
      <c r="AC19" s="1896"/>
      <c r="AD19" s="1896"/>
      <c r="AE19" s="2479"/>
      <c r="AF19" s="2469"/>
      <c r="AG19" s="2066"/>
      <c r="AH19" s="2066"/>
      <c r="AI19" s="2471"/>
    </row>
    <row r="20" spans="1:35" ht="11.25" customHeight="1">
      <c r="A20" s="2465" t="s">
        <v>2148</v>
      </c>
      <c r="B20" s="2481"/>
      <c r="C20" s="2481"/>
      <c r="D20" s="2481"/>
      <c r="E20" s="2481"/>
      <c r="F20" s="2481"/>
      <c r="G20" s="2481"/>
      <c r="H20" s="2481"/>
      <c r="I20" s="2481"/>
      <c r="J20" s="2481"/>
      <c r="K20" s="2481"/>
      <c r="L20" s="2481"/>
      <c r="M20" s="2481"/>
      <c r="N20" s="2482"/>
      <c r="O20" s="2485"/>
      <c r="P20" s="2467"/>
      <c r="S20" s="1856"/>
      <c r="U20" s="1892"/>
      <c r="V20" s="1892"/>
      <c r="W20" s="1892"/>
      <c r="X20" s="1892"/>
      <c r="Y20" s="1892"/>
      <c r="Z20" s="1892"/>
      <c r="AA20" s="1892"/>
      <c r="AB20" s="1892"/>
      <c r="AC20" s="1892"/>
      <c r="AD20" s="1892"/>
      <c r="AE20" s="2470"/>
      <c r="AF20" s="2470"/>
      <c r="AG20" s="1892"/>
      <c r="AH20" s="1892"/>
      <c r="AI20" s="2471"/>
    </row>
    <row r="21" spans="1:35" ht="11.25" customHeight="1">
      <c r="A21" s="2472" t="s">
        <v>165</v>
      </c>
      <c r="B21" s="2473">
        <v>3009.9569999999999</v>
      </c>
      <c r="C21" s="2473">
        <v>370.858</v>
      </c>
      <c r="D21" s="2473">
        <v>152.81</v>
      </c>
      <c r="E21" s="2473">
        <v>78.771000000000001</v>
      </c>
      <c r="F21" s="2473">
        <v>154.41399999999999</v>
      </c>
      <c r="G21" s="2473">
        <v>105.214</v>
      </c>
      <c r="H21" s="2473">
        <v>112.84699999999999</v>
      </c>
      <c r="I21" s="2473">
        <v>240.19</v>
      </c>
      <c r="J21" s="2473">
        <v>200.065</v>
      </c>
      <c r="K21" s="2473">
        <v>190.06299999999999</v>
      </c>
      <c r="L21" s="2473">
        <v>210.899</v>
      </c>
      <c r="M21" s="2473">
        <v>233.87100000000001</v>
      </c>
      <c r="N21" s="2474">
        <v>109.777</v>
      </c>
      <c r="O21" s="2475">
        <v>4826.0880000000006</v>
      </c>
      <c r="P21" s="2476">
        <v>5169.7360000000008</v>
      </c>
      <c r="Q21" s="490"/>
      <c r="S21" s="1856"/>
      <c r="U21" s="1896"/>
      <c r="V21" s="1896"/>
      <c r="W21" s="1896"/>
      <c r="X21" s="1896"/>
      <c r="Y21" s="1896"/>
      <c r="Z21" s="1896"/>
      <c r="AA21" s="1896"/>
      <c r="AB21" s="1896"/>
      <c r="AC21" s="1896"/>
      <c r="AD21" s="1896"/>
      <c r="AE21" s="2479"/>
      <c r="AF21" s="2469"/>
      <c r="AG21" s="2480"/>
      <c r="AH21" s="2066"/>
      <c r="AI21" s="2471"/>
    </row>
    <row r="22" spans="1:35" ht="11.25" customHeight="1">
      <c r="A22" s="2472" t="s">
        <v>973</v>
      </c>
      <c r="B22" s="2473">
        <v>3064.377</v>
      </c>
      <c r="C22" s="2473">
        <v>343.887</v>
      </c>
      <c r="D22" s="2473">
        <v>207.46899999999999</v>
      </c>
      <c r="E22" s="2473">
        <v>96.698999999999998</v>
      </c>
      <c r="F22" s="2473">
        <v>146.5</v>
      </c>
      <c r="G22" s="2473">
        <v>164.10400000000001</v>
      </c>
      <c r="H22" s="2473">
        <v>131.08199999999999</v>
      </c>
      <c r="I22" s="2473">
        <v>209.03800000000001</v>
      </c>
      <c r="J22" s="2473">
        <v>212.82400000000001</v>
      </c>
      <c r="K22" s="2478">
        <v>270.70100000000002</v>
      </c>
      <c r="L22" s="2473">
        <v>227.43299999999999</v>
      </c>
      <c r="M22" s="2473"/>
      <c r="N22" s="2474"/>
      <c r="O22" s="2475">
        <v>5074.1140000000005</v>
      </c>
      <c r="P22" s="2476" t="s">
        <v>232</v>
      </c>
      <c r="R22" s="1856"/>
      <c r="U22" s="1892"/>
      <c r="V22" s="1892"/>
      <c r="W22" s="1892"/>
      <c r="X22" s="1892"/>
      <c r="Y22" s="1892"/>
      <c r="Z22" s="1892"/>
      <c r="AA22" s="1892"/>
      <c r="AB22" s="1892"/>
      <c r="AC22" s="1892"/>
      <c r="AD22" s="1892"/>
      <c r="AE22" s="2470"/>
      <c r="AF22" s="2470"/>
      <c r="AG22" s="2066"/>
      <c r="AH22" s="2066"/>
      <c r="AI22" s="2471"/>
    </row>
    <row r="23" spans="1:35" ht="11.25" customHeight="1">
      <c r="A23" s="2465" t="s">
        <v>698</v>
      </c>
      <c r="B23" s="2481"/>
      <c r="C23" s="2481"/>
      <c r="D23" s="2481"/>
      <c r="E23" s="2481"/>
      <c r="F23" s="2481"/>
      <c r="G23" s="2481"/>
      <c r="H23" s="2481"/>
      <c r="I23" s="2481"/>
      <c r="J23" s="2481"/>
      <c r="K23" s="2481"/>
      <c r="L23" s="2481"/>
      <c r="M23" s="2481"/>
      <c r="N23" s="2482"/>
      <c r="O23" s="2485"/>
      <c r="P23" s="2467"/>
      <c r="R23" s="1856"/>
      <c r="U23" s="2486"/>
      <c r="V23" s="2486"/>
      <c r="W23" s="2486"/>
      <c r="X23" s="2486"/>
      <c r="Y23" s="2486"/>
      <c r="Z23" s="2486"/>
      <c r="AA23" s="2486"/>
      <c r="AB23" s="2486"/>
      <c r="AC23" s="2486"/>
      <c r="AD23" s="2486"/>
      <c r="AE23" s="2487"/>
      <c r="AF23" s="2488"/>
      <c r="AG23" s="2489"/>
      <c r="AH23" s="2490"/>
      <c r="AI23" s="2471"/>
    </row>
    <row r="24" spans="1:35" ht="11.25" customHeight="1">
      <c r="A24" s="2472" t="s">
        <v>165</v>
      </c>
      <c r="B24" s="2473">
        <v>59.301000000000002</v>
      </c>
      <c r="C24" s="2473">
        <v>117.48</v>
      </c>
      <c r="D24" s="2473">
        <v>32.710999999999999</v>
      </c>
      <c r="E24" s="2473">
        <v>13.707000000000001</v>
      </c>
      <c r="F24" s="2473">
        <v>14.847</v>
      </c>
      <c r="G24" s="2473">
        <v>11.068</v>
      </c>
      <c r="H24" s="2473">
        <v>13.148999999999999</v>
      </c>
      <c r="I24" s="2473">
        <v>12.888999999999999</v>
      </c>
      <c r="J24" s="2473">
        <v>14.976000000000001</v>
      </c>
      <c r="K24" s="2473">
        <v>12.529</v>
      </c>
      <c r="L24" s="2473">
        <v>12.815</v>
      </c>
      <c r="M24" s="2473">
        <v>12.381</v>
      </c>
      <c r="N24" s="2474">
        <v>35.384999999999998</v>
      </c>
      <c r="O24" s="2475">
        <v>315.47200000000004</v>
      </c>
      <c r="P24" s="2476">
        <v>363.23800000000006</v>
      </c>
      <c r="R24" s="1856"/>
      <c r="U24" s="2471"/>
      <c r="V24" s="2471"/>
      <c r="W24" s="2471"/>
      <c r="X24" s="2471"/>
      <c r="Y24" s="2471"/>
      <c r="Z24" s="2471"/>
      <c r="AA24" s="2471"/>
      <c r="AB24" s="2471"/>
      <c r="AC24" s="2471"/>
      <c r="AD24" s="2471"/>
      <c r="AE24" s="2471"/>
      <c r="AF24" s="2471"/>
      <c r="AG24" s="2471"/>
      <c r="AH24" s="2471"/>
      <c r="AI24" s="2471"/>
    </row>
    <row r="25" spans="1:35" ht="11.25" customHeight="1">
      <c r="A25" s="2472" t="s">
        <v>973</v>
      </c>
      <c r="B25" s="2473">
        <v>26.497</v>
      </c>
      <c r="C25" s="2473">
        <v>55.719000000000001</v>
      </c>
      <c r="D25" s="2473">
        <v>30.096</v>
      </c>
      <c r="E25" s="2473">
        <v>11.172000000000001</v>
      </c>
      <c r="F25" s="2473">
        <v>12.638</v>
      </c>
      <c r="G25" s="2473">
        <v>9.5470000000000006</v>
      </c>
      <c r="H25" s="2473">
        <v>5.7110000000000003</v>
      </c>
      <c r="I25" s="2473">
        <v>8.8010000000000002</v>
      </c>
      <c r="J25" s="2478">
        <v>9.2080000000000002</v>
      </c>
      <c r="K25" s="2478">
        <v>7.798</v>
      </c>
      <c r="L25" s="2473">
        <v>6.399</v>
      </c>
      <c r="M25" s="2473"/>
      <c r="N25" s="2474"/>
      <c r="O25" s="2475">
        <v>183.58600000000001</v>
      </c>
      <c r="P25" s="2476" t="s">
        <v>232</v>
      </c>
      <c r="R25" s="1856"/>
    </row>
    <row r="26" spans="1:35" ht="11.25" customHeight="1">
      <c r="A26" s="2465" t="s">
        <v>2009</v>
      </c>
      <c r="B26" s="2481"/>
      <c r="C26" s="2481"/>
      <c r="D26" s="2481"/>
      <c r="E26" s="2481"/>
      <c r="F26" s="2481"/>
      <c r="G26" s="2481"/>
      <c r="H26" s="2481"/>
      <c r="I26" s="2481"/>
      <c r="J26" s="2481"/>
      <c r="K26" s="2481"/>
      <c r="L26" s="2481"/>
      <c r="M26" s="2481"/>
      <c r="N26" s="2482"/>
      <c r="O26" s="2485"/>
      <c r="P26" s="2467"/>
      <c r="R26" s="1856"/>
    </row>
    <row r="27" spans="1:35" ht="11.25" customHeight="1">
      <c r="A27" s="2472" t="s">
        <v>165</v>
      </c>
      <c r="B27" s="2473">
        <v>37.686999999999998</v>
      </c>
      <c r="C27" s="2473">
        <v>27.917000000000002</v>
      </c>
      <c r="D27" s="2473">
        <v>139.63399999999999</v>
      </c>
      <c r="E27" s="2473">
        <v>442.34199999999998</v>
      </c>
      <c r="F27" s="2473">
        <v>179.542</v>
      </c>
      <c r="G27" s="2473">
        <v>59.625999999999998</v>
      </c>
      <c r="H27" s="2473">
        <v>31.495999999999999</v>
      </c>
      <c r="I27" s="2473">
        <v>29.765999999999998</v>
      </c>
      <c r="J27" s="2473">
        <v>34.299999999999997</v>
      </c>
      <c r="K27" s="2473">
        <v>22.885000000000002</v>
      </c>
      <c r="L27" s="2473">
        <v>35.305999999999997</v>
      </c>
      <c r="M27" s="2473">
        <v>47.497</v>
      </c>
      <c r="N27" s="2474">
        <v>63.116</v>
      </c>
      <c r="O27" s="2475">
        <v>1040.5009999999997</v>
      </c>
      <c r="P27" s="2476">
        <v>1151.1139999999998</v>
      </c>
      <c r="R27" s="1856"/>
    </row>
    <row r="28" spans="1:35" ht="11.25" customHeight="1">
      <c r="A28" s="2472" t="s">
        <v>973</v>
      </c>
      <c r="B28" s="2473">
        <v>27.527000000000001</v>
      </c>
      <c r="C28" s="2473">
        <v>22.698</v>
      </c>
      <c r="D28" s="2473">
        <v>34.936</v>
      </c>
      <c r="E28" s="2473">
        <v>397.97500000000002</v>
      </c>
      <c r="F28" s="2473">
        <v>320.74599999999998</v>
      </c>
      <c r="G28" s="2473">
        <v>70.957999999999998</v>
      </c>
      <c r="H28" s="2473">
        <v>30.202999999999999</v>
      </c>
      <c r="I28" s="2473">
        <v>67.358999999999995</v>
      </c>
      <c r="J28" s="2478">
        <v>35.475000000000001</v>
      </c>
      <c r="K28" s="2478">
        <v>39.231999999999999</v>
      </c>
      <c r="L28" s="2473">
        <v>46.576000000000001</v>
      </c>
      <c r="M28" s="2473"/>
      <c r="N28" s="2474"/>
      <c r="O28" s="2475">
        <v>1093.6850000000002</v>
      </c>
      <c r="P28" s="2476" t="s">
        <v>232</v>
      </c>
      <c r="R28" s="1856"/>
    </row>
    <row r="29" spans="1:35" ht="11.25" customHeight="1">
      <c r="A29" s="2465" t="s">
        <v>985</v>
      </c>
      <c r="B29" s="2481"/>
      <c r="C29" s="2481"/>
      <c r="D29" s="2481"/>
      <c r="E29" s="2481"/>
      <c r="F29" s="2481"/>
      <c r="G29" s="2481"/>
      <c r="H29" s="2481"/>
      <c r="I29" s="2481"/>
      <c r="J29" s="2481"/>
      <c r="K29" s="2481"/>
      <c r="L29" s="2481"/>
      <c r="M29" s="2481"/>
      <c r="N29" s="2482"/>
      <c r="O29" s="2485"/>
      <c r="P29" s="2467"/>
      <c r="R29" s="1856"/>
    </row>
    <row r="30" spans="1:35" ht="11.25" customHeight="1">
      <c r="A30" s="2472" t="s">
        <v>165</v>
      </c>
      <c r="B30" s="2473">
        <v>392.80399999999997</v>
      </c>
      <c r="C30" s="2473">
        <v>200.059</v>
      </c>
      <c r="D30" s="2473">
        <v>36.752000000000002</v>
      </c>
      <c r="E30" s="2473">
        <v>20.934999999999999</v>
      </c>
      <c r="F30" s="2473">
        <v>27.271999999999998</v>
      </c>
      <c r="G30" s="2473">
        <v>20.689</v>
      </c>
      <c r="H30" s="2473">
        <v>14.754</v>
      </c>
      <c r="I30" s="2473">
        <v>13.852</v>
      </c>
      <c r="J30" s="2473">
        <v>17.786000000000001</v>
      </c>
      <c r="K30" s="2473">
        <v>10.039999999999999</v>
      </c>
      <c r="L30" s="2473">
        <v>13.256</v>
      </c>
      <c r="M30" s="2473">
        <v>15.888999999999999</v>
      </c>
      <c r="N30" s="2474">
        <v>34.381</v>
      </c>
      <c r="O30" s="2475">
        <v>768.19899999999973</v>
      </c>
      <c r="P30" s="2476">
        <v>818.46899999999971</v>
      </c>
      <c r="R30" s="1856"/>
    </row>
    <row r="31" spans="1:35" ht="11.25" customHeight="1">
      <c r="A31" s="2472" t="s">
        <v>973</v>
      </c>
      <c r="B31" s="2473">
        <v>108.318</v>
      </c>
      <c r="C31" s="2473">
        <v>267.80700000000002</v>
      </c>
      <c r="D31" s="2473">
        <v>55.003999999999998</v>
      </c>
      <c r="E31" s="2473">
        <v>17.728000000000002</v>
      </c>
      <c r="F31" s="2473">
        <v>17.327999999999999</v>
      </c>
      <c r="G31" s="2473">
        <v>12.116</v>
      </c>
      <c r="H31" s="2473">
        <v>11.255000000000001</v>
      </c>
      <c r="I31" s="2473">
        <v>16.654</v>
      </c>
      <c r="J31" s="2478">
        <v>10.891</v>
      </c>
      <c r="K31" s="2478">
        <v>13.417999999999999</v>
      </c>
      <c r="L31" s="2473">
        <v>17.053000000000001</v>
      </c>
      <c r="M31" s="2473"/>
      <c r="N31" s="2474"/>
      <c r="O31" s="2475">
        <v>547.572</v>
      </c>
      <c r="P31" s="2476" t="s">
        <v>232</v>
      </c>
      <c r="R31" s="1856"/>
    </row>
    <row r="32" spans="1:35" ht="11.25" customHeight="1">
      <c r="A32" s="2465" t="s">
        <v>972</v>
      </c>
      <c r="B32" s="2481"/>
      <c r="C32" s="2481"/>
      <c r="D32" s="2481"/>
      <c r="E32" s="2481"/>
      <c r="F32" s="2481"/>
      <c r="G32" s="2481"/>
      <c r="H32" s="2481"/>
      <c r="I32" s="2481"/>
      <c r="J32" s="2481"/>
      <c r="K32" s="2481"/>
      <c r="L32" s="2481"/>
      <c r="M32" s="2481"/>
      <c r="N32" s="2482"/>
      <c r="O32" s="2485"/>
      <c r="P32" s="2467"/>
      <c r="R32" s="1856"/>
    </row>
    <row r="33" spans="1:18" ht="11.25" customHeight="1">
      <c r="A33" s="2472" t="s">
        <v>165</v>
      </c>
      <c r="B33" s="2473">
        <v>8590.862000000001</v>
      </c>
      <c r="C33" s="2473">
        <v>4651.9740000000002</v>
      </c>
      <c r="D33" s="2473">
        <v>1711.3439999999998</v>
      </c>
      <c r="E33" s="2473">
        <v>1325.4369999999999</v>
      </c>
      <c r="F33" s="2473">
        <v>1327.1799999999996</v>
      </c>
      <c r="G33" s="2473">
        <v>973.56399999999996</v>
      </c>
      <c r="H33" s="2473">
        <v>859.38099999999986</v>
      </c>
      <c r="I33" s="2473">
        <v>969.1819999999999</v>
      </c>
      <c r="J33" s="2473">
        <v>1249.761</v>
      </c>
      <c r="K33" s="2473">
        <v>883.73199999999997</v>
      </c>
      <c r="L33" s="2473">
        <v>990.76100000000008</v>
      </c>
      <c r="M33" s="2473">
        <v>1249.365</v>
      </c>
      <c r="N33" s="2474">
        <v>718.98299999999995</v>
      </c>
      <c r="O33" s="2475">
        <v>23533.177999999996</v>
      </c>
      <c r="P33" s="2476">
        <v>25501.525999999998</v>
      </c>
      <c r="Q33" s="1881"/>
      <c r="R33" s="1856"/>
    </row>
    <row r="34" spans="1:18" ht="11.25" customHeight="1">
      <c r="A34" s="2472" t="s">
        <v>973</v>
      </c>
      <c r="B34" s="2473">
        <v>5609.8820000000005</v>
      </c>
      <c r="C34" s="2473">
        <v>6007.192</v>
      </c>
      <c r="D34" s="2473">
        <v>2014.7989999999998</v>
      </c>
      <c r="E34" s="2473">
        <v>1285.9490000000001</v>
      </c>
      <c r="F34" s="2473">
        <v>1404.0479999999998</v>
      </c>
      <c r="G34" s="2473">
        <v>1016.582</v>
      </c>
      <c r="H34" s="2473">
        <v>753.79399999999998</v>
      </c>
      <c r="I34" s="2473">
        <v>1247.9429999999998</v>
      </c>
      <c r="J34" s="2473">
        <v>1125.6550000000002</v>
      </c>
      <c r="K34" s="2473">
        <v>1261.752</v>
      </c>
      <c r="L34" s="2473">
        <v>1295.9480000000001</v>
      </c>
      <c r="M34" s="2473"/>
      <c r="N34" s="2474"/>
      <c r="O34" s="2475">
        <v>23023.543999999998</v>
      </c>
      <c r="P34" s="2476" t="s">
        <v>232</v>
      </c>
      <c r="Q34" s="1942"/>
      <c r="R34" s="1856"/>
    </row>
    <row r="35" spans="1:18" ht="9" customHeight="1">
      <c r="A35" s="2491" t="s">
        <v>2149</v>
      </c>
      <c r="R35" s="1856"/>
    </row>
    <row r="36" spans="1:18" ht="9" customHeight="1">
      <c r="A36" s="490" t="s">
        <v>2150</v>
      </c>
    </row>
    <row r="37" spans="1:18" ht="9" customHeight="1">
      <c r="A37" s="490" t="s">
        <v>2151</v>
      </c>
      <c r="K37" s="490"/>
    </row>
    <row r="38" spans="1:18" ht="9" customHeight="1">
      <c r="A38" s="263" t="s">
        <v>133</v>
      </c>
      <c r="P38" s="2492"/>
    </row>
    <row r="39" spans="1:18">
      <c r="A39" s="277"/>
      <c r="B39" s="277"/>
      <c r="C39" s="277"/>
      <c r="D39" s="277"/>
      <c r="E39" s="277"/>
      <c r="F39" s="277"/>
      <c r="G39" s="277"/>
      <c r="H39" s="277"/>
      <c r="I39" s="277"/>
      <c r="J39" s="277"/>
      <c r="K39" s="277"/>
      <c r="L39" s="277"/>
      <c r="M39" s="2493">
        <f t="shared" ref="M39:N39" si="0">M10+M13+M16+M19+M22+M25+M28+M31</f>
        <v>0</v>
      </c>
      <c r="N39" s="2493">
        <f t="shared" si="0"/>
        <v>0</v>
      </c>
    </row>
    <row r="40" spans="1:18">
      <c r="A40" s="490"/>
    </row>
    <row r="41" spans="1:18">
      <c r="A41" s="490" t="s">
        <v>134</v>
      </c>
    </row>
    <row r="46" spans="1:18">
      <c r="A46" s="2491"/>
    </row>
    <row r="104" spans="1:1" ht="15">
      <c r="A104" s="2519" t="s">
        <v>1019</v>
      </c>
    </row>
  </sheetData>
  <hyperlinks>
    <hyperlink ref="A104" location="Inhaltsverzeichnis!A1" display="Zurück zum Inhaltsverzeichnis"/>
  </hyperlinks>
  <pageMargins left="0.78740157480314965" right="0.78740157480314965" top="0.39370078740157483" bottom="0.19685039370078741" header="0.19685039370078741" footer="0.19685039370078741"/>
  <pageSetup paperSize="9" scale="70" orientation="portrait" horizontalDpi="300" verticalDpi="300" r:id="rId1"/>
  <headerFooter alignWithMargins="0">
    <oddFooter>&amp;L&amp;D / &amp;T&amp;R&amp;F / &amp;A</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223"/>
  <sheetViews>
    <sheetView showGridLines="0" zoomScale="130" zoomScaleNormal="130" workbookViewId="0">
      <pane xSplit="12" ySplit="15" topLeftCell="M16" activePane="bottomRight" state="frozen"/>
      <selection pane="topRight" activeCell="M1" sqref="M1"/>
      <selection pane="bottomLeft" activeCell="A16" sqref="A16"/>
      <selection pane="bottomRight"/>
    </sheetView>
  </sheetViews>
  <sheetFormatPr baseColWidth="10" defaultRowHeight="12.75"/>
  <cols>
    <col min="1" max="1" width="11.42578125" style="242"/>
    <col min="2" max="11" width="8" style="242" customWidth="1"/>
    <col min="12" max="16384" width="11.42578125" style="242"/>
  </cols>
  <sheetData>
    <row r="1" spans="1:13" s="1009" customFormat="1" ht="79.5" customHeight="1">
      <c r="A1" s="1735" t="s">
        <v>964</v>
      </c>
      <c r="B1" s="1735"/>
      <c r="C1" s="1735"/>
      <c r="D1" s="1735"/>
      <c r="E1" s="1735"/>
      <c r="F1" s="1735"/>
      <c r="G1" s="1735"/>
      <c r="H1" s="1735"/>
      <c r="I1" s="1735"/>
      <c r="J1" s="1735"/>
      <c r="K1" s="1735"/>
    </row>
    <row r="2" spans="1:13" s="1009" customFormat="1" ht="15" customHeight="1">
      <c r="A2" s="1736" t="s">
        <v>101</v>
      </c>
      <c r="B2" s="1737"/>
      <c r="C2" s="1737"/>
      <c r="D2" s="1737"/>
      <c r="E2" s="1737"/>
      <c r="F2" s="1737"/>
      <c r="G2" s="1737"/>
      <c r="H2" s="1737"/>
      <c r="I2" s="1737"/>
      <c r="J2" s="1737"/>
      <c r="K2" s="1737"/>
    </row>
    <row r="3" spans="1:13" s="1009" customFormat="1" ht="13.5" customHeight="1">
      <c r="A3" s="1738" t="s">
        <v>965</v>
      </c>
      <c r="B3" s="1738"/>
      <c r="C3" s="1738"/>
      <c r="D3" s="1738"/>
      <c r="E3" s="1738"/>
      <c r="F3" s="1738"/>
      <c r="G3" s="1738"/>
      <c r="H3" s="1738"/>
      <c r="I3" s="1738"/>
      <c r="J3" s="1738"/>
      <c r="K3" s="1738"/>
    </row>
    <row r="4" spans="1:13" s="1009" customFormat="1" ht="11.25" customHeight="1">
      <c r="A4" s="1739" t="s">
        <v>966</v>
      </c>
      <c r="B4" s="1737"/>
      <c r="C4" s="1737"/>
      <c r="D4" s="1737"/>
      <c r="E4" s="1737"/>
      <c r="F4" s="1737"/>
      <c r="G4" s="1737"/>
      <c r="H4" s="1737"/>
      <c r="I4" s="1737"/>
      <c r="J4" s="1737"/>
      <c r="K4" s="1737"/>
    </row>
    <row r="5" spans="1:13" s="1009" customFormat="1" ht="12" customHeight="1">
      <c r="A5" s="1740" t="s">
        <v>967</v>
      </c>
      <c r="B5" s="1741"/>
      <c r="C5" s="1741"/>
      <c r="D5" s="1741"/>
      <c r="E5" s="1741"/>
      <c r="F5" s="1741"/>
      <c r="G5" s="1741"/>
      <c r="H5" s="1741"/>
      <c r="I5" s="1741"/>
      <c r="J5" s="1741"/>
      <c r="K5" s="1742"/>
    </row>
    <row r="6" spans="1:13" s="1009" customFormat="1" ht="12" customHeight="1">
      <c r="A6" s="1743" t="s">
        <v>139</v>
      </c>
      <c r="B6" s="1744" t="s">
        <v>968</v>
      </c>
      <c r="C6" s="1745"/>
      <c r="D6" s="1744" t="s">
        <v>969</v>
      </c>
      <c r="E6" s="1745"/>
      <c r="F6" s="1744" t="s">
        <v>970</v>
      </c>
      <c r="G6" s="1745"/>
      <c r="H6" s="1744" t="s">
        <v>971</v>
      </c>
      <c r="I6" s="1745"/>
      <c r="J6" s="1744" t="s">
        <v>972</v>
      </c>
      <c r="K6" s="1746"/>
    </row>
    <row r="7" spans="1:13" s="1009" customFormat="1" ht="12" customHeight="1">
      <c r="A7" s="1747"/>
      <c r="B7" s="1748" t="s">
        <v>165</v>
      </c>
      <c r="C7" s="1748" t="s">
        <v>973</v>
      </c>
      <c r="D7" s="1748" t="s">
        <v>165</v>
      </c>
      <c r="E7" s="1748" t="s">
        <v>973</v>
      </c>
      <c r="F7" s="1748" t="s">
        <v>165</v>
      </c>
      <c r="G7" s="1748" t="s">
        <v>973</v>
      </c>
      <c r="H7" s="1748" t="s">
        <v>165</v>
      </c>
      <c r="I7" s="1748" t="s">
        <v>973</v>
      </c>
      <c r="J7" s="1748" t="s">
        <v>165</v>
      </c>
      <c r="K7" s="1749" t="s">
        <v>973</v>
      </c>
      <c r="M7" s="1750"/>
    </row>
    <row r="8" spans="1:13" s="1009" customFormat="1" ht="8.1" customHeight="1">
      <c r="A8" s="1751" t="s">
        <v>11</v>
      </c>
      <c r="B8" s="1752">
        <v>3946.6036222000002</v>
      </c>
      <c r="C8" s="1752">
        <v>2302.2978258000003</v>
      </c>
      <c r="D8" s="1752">
        <v>267.25239999999997</v>
      </c>
      <c r="E8" s="1752">
        <v>142.24380000000002</v>
      </c>
      <c r="F8" s="1753">
        <v>866.46034999999995</v>
      </c>
      <c r="G8" s="1752">
        <v>779.61024999999995</v>
      </c>
      <c r="H8" s="1752">
        <v>4630.8460000000005</v>
      </c>
      <c r="I8" s="1752">
        <v>4072.2649999999994</v>
      </c>
      <c r="J8" s="1752">
        <v>9711.1623722000004</v>
      </c>
      <c r="K8" s="1754">
        <v>7296.4168757999996</v>
      </c>
    </row>
    <row r="9" spans="1:13" s="1009" customFormat="1" ht="8.1" customHeight="1">
      <c r="A9" s="1751" t="s">
        <v>116</v>
      </c>
      <c r="B9" s="1752">
        <v>5520.4755961999999</v>
      </c>
      <c r="C9" s="1752">
        <v>5853.5025109999997</v>
      </c>
      <c r="D9" s="1752">
        <v>274.11880000000002</v>
      </c>
      <c r="E9" s="1752">
        <v>175.6232</v>
      </c>
      <c r="F9" s="1753">
        <v>1443.2628999999999</v>
      </c>
      <c r="G9" s="1752">
        <v>1246.4844000000001</v>
      </c>
      <c r="H9" s="1752">
        <v>4707.6679999999997</v>
      </c>
      <c r="I9" s="1752">
        <v>4434.2060000000001</v>
      </c>
      <c r="J9" s="1752">
        <v>11945.5252962</v>
      </c>
      <c r="K9" s="1754">
        <v>11709.816111</v>
      </c>
    </row>
    <row r="10" spans="1:13" s="1009" customFormat="1" ht="8.1" customHeight="1">
      <c r="A10" s="1751" t="s">
        <v>117</v>
      </c>
      <c r="B10" s="1752">
        <v>5488.9451084000002</v>
      </c>
      <c r="C10" s="1752">
        <v>5313.7563152000002</v>
      </c>
      <c r="D10" s="1752">
        <v>130.32380000000001</v>
      </c>
      <c r="E10" s="1752">
        <v>157.78539999999998</v>
      </c>
      <c r="F10" s="1753">
        <v>1363.5011000000002</v>
      </c>
      <c r="G10" s="1752">
        <v>1143.67615</v>
      </c>
      <c r="H10" s="1752">
        <v>4436.0690000000004</v>
      </c>
      <c r="I10" s="1752">
        <v>3845.4300000000003</v>
      </c>
      <c r="J10" s="1752">
        <v>11418.839008400002</v>
      </c>
      <c r="K10" s="1754">
        <v>10460.647865200001</v>
      </c>
    </row>
    <row r="11" spans="1:13" s="1009" customFormat="1" ht="7.5" customHeight="1">
      <c r="A11" s="1751" t="s">
        <v>118</v>
      </c>
      <c r="B11" s="1752">
        <v>5012.8946597999993</v>
      </c>
      <c r="C11" s="1752">
        <v>5070.6432382000003</v>
      </c>
      <c r="D11" s="1752">
        <v>131.50240000000002</v>
      </c>
      <c r="E11" s="1752">
        <v>169.12440000000001</v>
      </c>
      <c r="F11" s="1753">
        <v>1252.9008000000001</v>
      </c>
      <c r="G11" s="1752">
        <v>1125.5233499999999</v>
      </c>
      <c r="H11" s="1752">
        <v>4418.63</v>
      </c>
      <c r="I11" s="1752">
        <v>3822.384</v>
      </c>
      <c r="J11" s="1752">
        <v>10815.9278598</v>
      </c>
      <c r="K11" s="1754">
        <v>10187.6749882</v>
      </c>
    </row>
    <row r="12" spans="1:13" s="1009" customFormat="1" ht="7.5" customHeight="1">
      <c r="A12" s="1751" t="s">
        <v>119</v>
      </c>
      <c r="B12" s="1752">
        <v>5043.9605345999998</v>
      </c>
      <c r="C12" s="1752">
        <v>4907.2750418000005</v>
      </c>
      <c r="D12" s="1752">
        <v>131.9794</v>
      </c>
      <c r="E12" s="1752">
        <v>175.37700000000001</v>
      </c>
      <c r="F12" s="1753">
        <v>1203.22</v>
      </c>
      <c r="G12" s="1752">
        <v>1094.3685</v>
      </c>
      <c r="H12" s="1752">
        <v>4187.5619999999999</v>
      </c>
      <c r="I12" s="1752">
        <v>3836.9419999999996</v>
      </c>
      <c r="J12" s="1752">
        <v>10566.7219346</v>
      </c>
      <c r="K12" s="1754">
        <v>10013.9625418</v>
      </c>
    </row>
    <row r="13" spans="1:13" s="1009" customFormat="1" ht="7.5" customHeight="1">
      <c r="A13" s="1751" t="s">
        <v>974</v>
      </c>
      <c r="B13" s="1752">
        <v>5402.1358852000003</v>
      </c>
      <c r="C13" s="1752">
        <v>5461.3249163999999</v>
      </c>
      <c r="D13" s="1752">
        <v>144.5316</v>
      </c>
      <c r="E13" s="1752">
        <v>210.85839999999999</v>
      </c>
      <c r="F13" s="1753">
        <v>1085.02325</v>
      </c>
      <c r="G13" s="1752">
        <v>1039.41455</v>
      </c>
      <c r="H13" s="1752">
        <v>4658.3159999999998</v>
      </c>
      <c r="I13" s="1752">
        <v>4029.2489999999998</v>
      </c>
      <c r="J13" s="1752">
        <v>11290.006735200001</v>
      </c>
      <c r="K13" s="1754">
        <v>10740.846866399999</v>
      </c>
    </row>
    <row r="14" spans="1:13" s="1009" customFormat="1" ht="6.75" customHeight="1">
      <c r="A14" s="1751" t="s">
        <v>975</v>
      </c>
      <c r="B14" s="1752">
        <v>4533.6470945999999</v>
      </c>
      <c r="C14" s="1752">
        <v>3787.4519676</v>
      </c>
      <c r="D14" s="1752">
        <v>126.93480000000001</v>
      </c>
      <c r="E14" s="1752">
        <v>160.66539999999998</v>
      </c>
      <c r="F14" s="1753">
        <v>974.86159999999995</v>
      </c>
      <c r="G14" s="1752">
        <v>847.78340000000003</v>
      </c>
      <c r="H14" s="1752">
        <v>3780.5049999999997</v>
      </c>
      <c r="I14" s="1752">
        <v>2837.08</v>
      </c>
      <c r="J14" s="1752">
        <v>9415.9484945999993</v>
      </c>
      <c r="K14" s="1754">
        <v>7632.9807676</v>
      </c>
    </row>
    <row r="15" spans="1:13" s="1009" customFormat="1" ht="7.5" customHeight="1">
      <c r="A15" s="1751" t="s">
        <v>148</v>
      </c>
      <c r="B15" s="1752">
        <v>3985.0858581999996</v>
      </c>
      <c r="C15" s="1752">
        <v>3832.5770887999997</v>
      </c>
      <c r="D15" s="1752">
        <v>128.833</v>
      </c>
      <c r="E15" s="1752">
        <v>168.30759999999998</v>
      </c>
      <c r="F15" s="1753">
        <v>808.1404</v>
      </c>
      <c r="G15" s="1752">
        <v>751.90480000000002</v>
      </c>
      <c r="H15" s="1752">
        <v>3092.2719999999999</v>
      </c>
      <c r="I15" s="1752">
        <v>2686.4230000000002</v>
      </c>
      <c r="J15" s="1752">
        <v>8014.3312581999999</v>
      </c>
      <c r="K15" s="1754">
        <v>7439.2124887999998</v>
      </c>
    </row>
    <row r="16" spans="1:13" s="1009" customFormat="1" ht="8.1" customHeight="1">
      <c r="A16" s="1751" t="s">
        <v>7</v>
      </c>
      <c r="B16" s="1752">
        <v>3550.2082333999997</v>
      </c>
      <c r="C16" s="1752">
        <v>3585.0859707999998</v>
      </c>
      <c r="D16" s="1752">
        <v>126.4418</v>
      </c>
      <c r="E16" s="1752">
        <v>172.97539999999998</v>
      </c>
      <c r="F16" s="1753">
        <v>631.82164999999998</v>
      </c>
      <c r="G16" s="1752">
        <v>642.28229999999996</v>
      </c>
      <c r="H16" s="1752">
        <v>2605.8599999999997</v>
      </c>
      <c r="I16" s="1752">
        <v>2308.6549999999997</v>
      </c>
      <c r="J16" s="1752">
        <v>6914.3316833999997</v>
      </c>
      <c r="K16" s="1754">
        <v>6708.9986707999997</v>
      </c>
      <c r="L16" s="1755"/>
    </row>
    <row r="17" spans="1:11" s="1009" customFormat="1" ht="8.1" customHeight="1">
      <c r="A17" s="1751" t="s">
        <v>8</v>
      </c>
      <c r="B17" s="1752">
        <v>2983.150729</v>
      </c>
      <c r="C17" s="1752">
        <v>3141.3007980000002</v>
      </c>
      <c r="D17" s="1752">
        <v>120.0128</v>
      </c>
      <c r="E17" s="1752">
        <v>167.9974</v>
      </c>
      <c r="F17" s="1753">
        <v>510.4384</v>
      </c>
      <c r="G17" s="1752">
        <v>512.11109999999996</v>
      </c>
      <c r="H17" s="1752">
        <v>2005.8409999999999</v>
      </c>
      <c r="I17" s="1752">
        <v>1902.028</v>
      </c>
      <c r="J17" s="1752">
        <v>5619.4429289999998</v>
      </c>
      <c r="K17" s="1754">
        <v>5723.4372980000007</v>
      </c>
    </row>
    <row r="18" spans="1:11" s="1009" customFormat="1" ht="8.1" customHeight="1">
      <c r="A18" s="1751" t="s">
        <v>9</v>
      </c>
      <c r="B18" s="1752">
        <v>2588.3616115999998</v>
      </c>
      <c r="C18" s="1752">
        <v>2755.9640725999998</v>
      </c>
      <c r="D18" s="1752">
        <v>116.79759999999999</v>
      </c>
      <c r="E18" s="1752">
        <v>159.38780000000003</v>
      </c>
      <c r="F18" s="1753">
        <v>389.46735000000001</v>
      </c>
      <c r="G18" s="1752">
        <v>459.31819999999999</v>
      </c>
      <c r="H18" s="1752">
        <v>1509.739</v>
      </c>
      <c r="I18" s="1752">
        <v>1579.6379999999999</v>
      </c>
      <c r="J18" s="1752">
        <v>4604.3655615999996</v>
      </c>
      <c r="K18" s="1754">
        <v>4954.3080725999998</v>
      </c>
    </row>
    <row r="19" spans="1:11" s="1009" customFormat="1" ht="8.1" customHeight="1">
      <c r="A19" s="1756" t="s">
        <v>976</v>
      </c>
      <c r="B19" s="1757">
        <v>3484.1176157999998</v>
      </c>
      <c r="C19" s="1757"/>
      <c r="D19" s="1757">
        <v>138.61359999999999</v>
      </c>
      <c r="E19" s="1757"/>
      <c r="F19" s="1758">
        <v>379.07664999999997</v>
      </c>
      <c r="G19" s="1757"/>
      <c r="H19" s="1757">
        <v>1798.796</v>
      </c>
      <c r="I19" s="1757"/>
      <c r="J19" s="1757">
        <v>5800.6038657999998</v>
      </c>
      <c r="K19" s="1759"/>
    </row>
    <row r="20" spans="1:11" s="1009" customFormat="1" ht="12" customHeight="1">
      <c r="A20" s="1760" t="s">
        <v>977</v>
      </c>
      <c r="B20" s="1761"/>
      <c r="C20" s="1761"/>
      <c r="D20" s="1761"/>
      <c r="E20" s="1761"/>
      <c r="F20" s="1761"/>
      <c r="G20" s="1761"/>
      <c r="H20" s="1761"/>
      <c r="I20" s="1761"/>
      <c r="J20" s="1761"/>
      <c r="K20" s="1762"/>
    </row>
    <row r="21" spans="1:11" s="1009" customFormat="1" ht="12" customHeight="1">
      <c r="A21" s="1763" t="s">
        <v>288</v>
      </c>
      <c r="B21" s="1744"/>
      <c r="C21" s="1745"/>
      <c r="D21" s="1764">
        <v>2022</v>
      </c>
      <c r="E21" s="1764">
        <v>2023</v>
      </c>
      <c r="F21" s="1744" t="s">
        <v>288</v>
      </c>
      <c r="G21" s="1744"/>
      <c r="H21" s="1744"/>
      <c r="I21" s="1745"/>
      <c r="J21" s="1764">
        <v>2022</v>
      </c>
      <c r="K21" s="1746">
        <v>2023</v>
      </c>
    </row>
    <row r="22" spans="1:11" s="1009" customFormat="1" ht="8.1" customHeight="1">
      <c r="A22" s="1765"/>
      <c r="D22" s="1766"/>
      <c r="E22" s="1766"/>
      <c r="F22" s="1767" t="s">
        <v>978</v>
      </c>
      <c r="G22" s="1768"/>
      <c r="H22" s="1768"/>
      <c r="I22" s="1768"/>
      <c r="J22" s="1769">
        <v>470.387</v>
      </c>
      <c r="K22" s="1770">
        <v>623.77199999999993</v>
      </c>
    </row>
    <row r="23" spans="1:11" s="1009" customFormat="1" ht="8.1" customHeight="1">
      <c r="A23" s="1771" t="s">
        <v>979</v>
      </c>
      <c r="B23" s="1768"/>
      <c r="C23" s="1772"/>
      <c r="D23" s="1773">
        <v>2641.799</v>
      </c>
      <c r="E23" s="1774">
        <v>3311.6650000000004</v>
      </c>
      <c r="F23" s="1767" t="s">
        <v>980</v>
      </c>
      <c r="G23" s="1768"/>
      <c r="H23" s="1768"/>
      <c r="I23" s="1768"/>
      <c r="J23" s="1769">
        <v>808.82799999999997</v>
      </c>
      <c r="K23" s="1770">
        <v>414.245</v>
      </c>
    </row>
    <row r="24" spans="1:11" s="1009" customFormat="1" ht="8.1" customHeight="1">
      <c r="A24" s="1771" t="s">
        <v>981</v>
      </c>
      <c r="B24" s="1768"/>
      <c r="C24" s="1772"/>
      <c r="D24" s="1775">
        <v>102.16200000000001</v>
      </c>
      <c r="E24" s="1776">
        <v>100.75099999999999</v>
      </c>
      <c r="F24" s="1767" t="s">
        <v>698</v>
      </c>
      <c r="G24" s="1768"/>
      <c r="H24" s="1768"/>
      <c r="I24" s="1768"/>
      <c r="J24" s="1769">
        <v>205.947</v>
      </c>
      <c r="K24" s="1770">
        <v>194.28300000000002</v>
      </c>
    </row>
    <row r="25" spans="1:11" s="1009" customFormat="1" ht="9.75" customHeight="1">
      <c r="A25" s="1771" t="s">
        <v>982</v>
      </c>
      <c r="B25" s="1768"/>
      <c r="C25" s="1772"/>
      <c r="D25" s="1775">
        <v>9.5860000000000003</v>
      </c>
      <c r="E25" s="1776">
        <v>11.084999999999999</v>
      </c>
      <c r="F25" s="1767" t="s">
        <v>983</v>
      </c>
      <c r="G25" s="1768"/>
      <c r="H25" s="1768"/>
      <c r="I25" s="1768"/>
      <c r="J25" s="1769">
        <v>711.89800000000002</v>
      </c>
      <c r="K25" s="1770">
        <v>453.45</v>
      </c>
    </row>
    <row r="26" spans="1:11" s="1009" customFormat="1" ht="8.1" customHeight="1">
      <c r="A26" s="1771" t="s">
        <v>984</v>
      </c>
      <c r="B26" s="1768"/>
      <c r="C26" s="1772"/>
      <c r="D26" s="1775">
        <v>29.177</v>
      </c>
      <c r="E26" s="1777">
        <v>15.167999999999999</v>
      </c>
      <c r="F26" s="1778" t="s">
        <v>985</v>
      </c>
      <c r="G26" s="1768"/>
      <c r="H26" s="1768"/>
      <c r="I26" s="1768"/>
      <c r="J26" s="1769">
        <v>204.59</v>
      </c>
      <c r="K26" s="1770">
        <v>102.89400000000001</v>
      </c>
    </row>
    <row r="27" spans="1:11" s="1009" customFormat="1" ht="9.75" customHeight="1">
      <c r="A27" s="1771" t="s">
        <v>986</v>
      </c>
      <c r="B27" s="1768"/>
      <c r="C27" s="1779"/>
      <c r="D27" s="1773">
        <v>2834.0531596000001</v>
      </c>
      <c r="E27" s="1769">
        <v>3484.1176157999998</v>
      </c>
      <c r="F27" s="1778" t="s">
        <v>987</v>
      </c>
      <c r="G27" s="1768"/>
      <c r="H27" s="1768"/>
      <c r="I27" s="1768"/>
      <c r="J27" s="1769">
        <v>10.478999999999999</v>
      </c>
      <c r="K27" s="1770">
        <v>12.966000000000001</v>
      </c>
    </row>
    <row r="28" spans="1:11" s="1009" customFormat="1" ht="7.5" customHeight="1">
      <c r="A28" s="1780"/>
      <c r="D28" s="1781"/>
      <c r="E28" s="1781"/>
      <c r="F28" s="1778" t="s">
        <v>988</v>
      </c>
      <c r="G28" s="1768"/>
      <c r="H28" s="1768"/>
      <c r="I28" s="1768"/>
      <c r="J28" s="1769">
        <v>115.30799999999999</v>
      </c>
      <c r="K28" s="1770">
        <v>160.178</v>
      </c>
    </row>
    <row r="29" spans="1:11" s="1009" customFormat="1" ht="9" customHeight="1">
      <c r="A29" s="1771" t="s">
        <v>989</v>
      </c>
      <c r="B29" s="1768"/>
      <c r="C29" s="1768"/>
      <c r="D29" s="1782">
        <v>178.74799999999999</v>
      </c>
      <c r="E29" s="1782">
        <v>122.58499999999999</v>
      </c>
      <c r="F29" s="1778"/>
      <c r="G29" s="1768"/>
      <c r="H29" s="1768"/>
      <c r="I29" s="1768"/>
      <c r="J29" s="1783"/>
      <c r="K29" s="1784"/>
    </row>
    <row r="30" spans="1:11" s="1009" customFormat="1" ht="7.5" customHeight="1">
      <c r="A30" s="1771" t="s">
        <v>990</v>
      </c>
      <c r="B30" s="1768"/>
      <c r="C30" s="1768"/>
      <c r="D30" s="1782">
        <v>8.9090000000000007</v>
      </c>
      <c r="E30" s="1782">
        <v>11.449</v>
      </c>
      <c r="F30" s="1778"/>
      <c r="G30" s="1768"/>
      <c r="H30" s="1768"/>
      <c r="I30" s="1768"/>
      <c r="J30" s="1769"/>
      <c r="K30" s="1770"/>
    </row>
    <row r="31" spans="1:11" s="1009" customFormat="1" ht="9.75" customHeight="1">
      <c r="A31" s="1771" t="s">
        <v>991</v>
      </c>
      <c r="B31" s="1768"/>
      <c r="C31" s="1785"/>
      <c r="D31" s="1782">
        <v>191.22060000000002</v>
      </c>
      <c r="E31" s="1782">
        <v>138.61359999999999</v>
      </c>
      <c r="F31" s="1778" t="s">
        <v>992</v>
      </c>
      <c r="G31" s="1768"/>
      <c r="H31" s="1768"/>
      <c r="I31" s="1785"/>
      <c r="J31" s="1769">
        <v>2411.5230000000001</v>
      </c>
      <c r="K31" s="1770">
        <v>1798.796</v>
      </c>
    </row>
    <row r="32" spans="1:11" s="1009" customFormat="1" ht="7.5" customHeight="1">
      <c r="A32" s="1771" t="s">
        <v>970</v>
      </c>
      <c r="B32" s="1768"/>
      <c r="C32" s="1768"/>
      <c r="D32" s="1782">
        <v>400.411</v>
      </c>
      <c r="E32" s="1782">
        <v>359.60599999999999</v>
      </c>
      <c r="F32" s="1786"/>
      <c r="J32" s="1769"/>
      <c r="K32" s="1770"/>
    </row>
    <row r="33" spans="1:11" s="1009" customFormat="1" ht="9" customHeight="1">
      <c r="A33" s="1771" t="s">
        <v>993</v>
      </c>
      <c r="B33" s="1768"/>
      <c r="C33" s="1768"/>
      <c r="D33" s="1782">
        <v>13.907</v>
      </c>
      <c r="E33" s="1782">
        <v>16.931000000000001</v>
      </c>
      <c r="F33" s="1778"/>
      <c r="G33" s="1768"/>
      <c r="H33" s="1768"/>
      <c r="I33" s="1768"/>
      <c r="J33" s="1769"/>
      <c r="K33" s="1770"/>
    </row>
    <row r="34" spans="1:11" s="1009" customFormat="1" ht="9" customHeight="1">
      <c r="A34" s="1771" t="s">
        <v>994</v>
      </c>
      <c r="B34" s="1768"/>
      <c r="C34" s="1785"/>
      <c r="D34" s="1782">
        <v>416.40404999999998</v>
      </c>
      <c r="E34" s="1782">
        <v>379.07664999999997</v>
      </c>
      <c r="F34" s="1778"/>
      <c r="G34" s="1768"/>
      <c r="H34" s="1768"/>
      <c r="I34" s="1768"/>
      <c r="J34" s="1769"/>
      <c r="K34" s="1770"/>
    </row>
    <row r="35" spans="1:11" s="1009" customFormat="1" ht="9.75" customHeight="1">
      <c r="A35" s="1787" t="s">
        <v>995</v>
      </c>
      <c r="B35" s="1788"/>
      <c r="C35" s="1788"/>
      <c r="D35" s="1789">
        <v>23.593</v>
      </c>
      <c r="E35" s="1789">
        <v>22.122</v>
      </c>
      <c r="F35" s="1790"/>
      <c r="G35" s="1791"/>
      <c r="H35" s="1791"/>
      <c r="I35" s="1791"/>
      <c r="J35" s="1792"/>
      <c r="K35" s="1793"/>
    </row>
    <row r="36" spans="1:11" s="1009" customFormat="1" ht="9.75" customHeight="1">
      <c r="A36" s="1755" t="s">
        <v>996</v>
      </c>
      <c r="B36" s="1768"/>
      <c r="C36" s="1768"/>
      <c r="D36" s="1768"/>
      <c r="E36" s="1768"/>
      <c r="F36" s="1768"/>
      <c r="G36" s="1768"/>
      <c r="H36" s="1768"/>
      <c r="I36" s="1768"/>
      <c r="J36" s="1768"/>
    </row>
    <row r="37" spans="1:11" s="1755" customFormat="1" ht="8.25" customHeight="1">
      <c r="A37" s="1755" t="s">
        <v>997</v>
      </c>
      <c r="E37" s="1769"/>
    </row>
    <row r="38" spans="1:11" s="1755" customFormat="1" ht="9.75" customHeight="1">
      <c r="A38" s="502" t="s">
        <v>998</v>
      </c>
      <c r="E38" s="1769"/>
    </row>
    <row r="39" spans="1:11" s="1755" customFormat="1" ht="9.75" customHeight="1">
      <c r="A39" s="1755" t="s">
        <v>999</v>
      </c>
    </row>
    <row r="40" spans="1:11" s="1755" customFormat="1" ht="9.75" customHeight="1">
      <c r="A40" s="277"/>
    </row>
    <row r="41" spans="1:11" s="490" customFormat="1" ht="8.25"/>
    <row r="42" spans="1:11" s="490" customFormat="1" ht="8.25" customHeight="1"/>
    <row r="43" spans="1:11" s="490" customFormat="1" ht="8.25" customHeight="1"/>
    <row r="44" spans="1:11" s="490" customFormat="1" ht="8.25" customHeight="1"/>
    <row r="45" spans="1:11" s="490" customFormat="1" ht="8.25" customHeight="1"/>
    <row r="46" spans="1:11" s="490" customFormat="1" ht="8.25" customHeight="1"/>
    <row r="47" spans="1:11" s="490" customFormat="1" ht="8.25" customHeight="1"/>
    <row r="48" spans="1:11" s="490" customFormat="1" ht="8.25" customHeight="1"/>
    <row r="49" s="490" customFormat="1" ht="8.25" customHeight="1"/>
    <row r="50" s="490" customFormat="1" ht="8.25" customHeight="1"/>
    <row r="51" s="490" customFormat="1" ht="8.25" customHeight="1"/>
    <row r="52" s="490" customFormat="1" ht="8.25" customHeight="1"/>
    <row r="53" s="490" customFormat="1" ht="8.25" customHeight="1"/>
    <row r="54" s="490" customFormat="1" ht="8.25" customHeight="1"/>
    <row r="55" s="490" customFormat="1" ht="8.25" customHeight="1"/>
    <row r="56" s="490" customFormat="1" ht="8.25" customHeight="1"/>
    <row r="57" s="490" customFormat="1" ht="8.25" customHeight="1"/>
    <row r="58" s="490" customFormat="1" ht="8.25" customHeight="1"/>
    <row r="59" s="490" customFormat="1" ht="8.25" customHeight="1"/>
    <row r="60" s="490" customFormat="1" ht="8.25" customHeight="1"/>
    <row r="61" s="490" customFormat="1" ht="8.25" customHeight="1"/>
    <row r="62" s="490" customFormat="1" ht="8.25" customHeight="1"/>
    <row r="63" s="490" customFormat="1" ht="8.25" customHeight="1"/>
    <row r="64" s="490" customFormat="1" ht="8.25"/>
    <row r="65" s="490" customFormat="1" ht="8.25" customHeight="1"/>
    <row r="66" s="490" customFormat="1" ht="8.25" customHeight="1"/>
    <row r="67" s="490" customFormat="1" ht="8.25" customHeight="1"/>
    <row r="68" s="490" customFormat="1" ht="8.25" customHeight="1"/>
    <row r="69" s="490" customFormat="1" ht="8.25" customHeight="1"/>
    <row r="70" ht="8.25" customHeight="1"/>
    <row r="71" ht="8.25" customHeight="1"/>
    <row r="72" ht="8.25" customHeight="1"/>
    <row r="73" ht="8.25" customHeight="1"/>
    <row r="74" ht="8.25" customHeight="1"/>
    <row r="75" ht="8.25" customHeight="1"/>
    <row r="76" ht="8.25" customHeight="1"/>
    <row r="77" ht="8.25" customHeight="1"/>
    <row r="78" ht="8.25" customHeight="1"/>
    <row r="79" ht="8.25" customHeight="1"/>
    <row r="80" ht="8.25" customHeight="1"/>
    <row r="81" ht="8.25" customHeight="1"/>
    <row r="82" ht="8.25" customHeight="1"/>
    <row r="83" ht="8.25" customHeight="1"/>
    <row r="84" ht="8.25" customHeight="1"/>
    <row r="85" ht="8.25" customHeight="1"/>
    <row r="86" ht="8.25" customHeight="1"/>
    <row r="87" ht="8.25" customHeight="1"/>
    <row r="88" ht="8.25" customHeight="1"/>
    <row r="89" ht="8.25" customHeight="1"/>
    <row r="90" ht="8.25" customHeight="1"/>
    <row r="91" ht="8.25" customHeight="1"/>
    <row r="92" ht="8.25" customHeight="1"/>
    <row r="93" ht="8.25" customHeight="1"/>
    <row r="94" ht="8.25" customHeight="1"/>
    <row r="95" ht="8.25" customHeight="1"/>
    <row r="96" ht="8.25" customHeight="1"/>
    <row r="97" spans="4:4" ht="8.25" customHeight="1"/>
    <row r="98" spans="4:4" ht="8.25" customHeight="1"/>
    <row r="99" spans="4:4" ht="8.25" customHeight="1"/>
    <row r="100" spans="4:4" ht="8.25" customHeight="1"/>
    <row r="101" spans="4:4" ht="8.25" customHeight="1"/>
    <row r="102" spans="4:4" ht="8.25" customHeight="1"/>
    <row r="103" spans="4:4" ht="8.25" customHeight="1"/>
    <row r="104" spans="4:4" ht="8.25" customHeight="1"/>
    <row r="105" spans="4:4" ht="8.25" customHeight="1"/>
    <row r="106" spans="4:4" ht="8.25" customHeight="1">
      <c r="D106" s="2519" t="s">
        <v>2199</v>
      </c>
    </row>
    <row r="107" spans="4:4" ht="8.25" customHeight="1">
      <c r="D107" s="2519" t="s">
        <v>2197</v>
      </c>
    </row>
    <row r="108" spans="4:4" ht="8.25" customHeight="1"/>
    <row r="109" spans="4:4" ht="8.25" customHeight="1"/>
    <row r="110" spans="4:4" ht="8.25" customHeight="1"/>
    <row r="111" spans="4:4" ht="8.25" customHeight="1"/>
    <row r="112" spans="4:4" ht="8.25" customHeight="1"/>
    <row r="113" ht="8.25" customHeight="1"/>
    <row r="114" ht="8.25" customHeight="1"/>
    <row r="115" ht="8.25" customHeight="1"/>
    <row r="116" ht="8.25" customHeight="1"/>
    <row r="117" ht="8.25" customHeight="1"/>
    <row r="118" ht="8.25" customHeight="1"/>
    <row r="119" ht="8.25" customHeight="1"/>
    <row r="120" ht="8.25" customHeight="1"/>
    <row r="121" ht="8.25" customHeight="1"/>
    <row r="122" ht="8.25" customHeight="1"/>
    <row r="123" ht="8.25" customHeight="1"/>
    <row r="124" ht="8.25" customHeight="1"/>
    <row r="125" ht="8.25" customHeight="1"/>
    <row r="126" ht="8.25" customHeight="1"/>
    <row r="127" ht="8.25" customHeight="1"/>
    <row r="128" ht="8.25" customHeight="1"/>
    <row r="129" ht="8.25" customHeight="1"/>
    <row r="130" ht="8.25" customHeight="1"/>
    <row r="131" ht="8.25" customHeight="1"/>
    <row r="132" ht="8.25" customHeight="1"/>
    <row r="133" ht="8.25" customHeight="1"/>
    <row r="134" ht="8.25" customHeight="1"/>
    <row r="135" ht="8.25" customHeight="1"/>
    <row r="136" ht="8.25" customHeight="1"/>
    <row r="137" ht="8.25" customHeight="1"/>
    <row r="138" ht="8.25" customHeight="1"/>
    <row r="139" ht="8.25" customHeight="1"/>
    <row r="140" ht="8.25" customHeight="1"/>
    <row r="141" ht="8.25" customHeight="1"/>
    <row r="142" ht="8.25" customHeight="1"/>
    <row r="143" ht="8.25" customHeight="1"/>
    <row r="144" ht="8.25" customHeight="1"/>
    <row r="145" ht="8.25" customHeight="1"/>
    <row r="146" ht="8.25" customHeight="1"/>
    <row r="147" ht="8.25" customHeight="1"/>
    <row r="148" ht="8.25" customHeight="1"/>
    <row r="149" ht="8.25" customHeight="1"/>
    <row r="150" ht="8.25" customHeight="1"/>
    <row r="151" ht="8.25" customHeight="1"/>
    <row r="152" ht="8.25" customHeight="1"/>
    <row r="153" ht="8.25" customHeight="1"/>
    <row r="154" ht="8.25" customHeight="1"/>
    <row r="155" ht="8.25" customHeight="1"/>
    <row r="156" ht="8.25" customHeight="1"/>
    <row r="157" ht="8.25" customHeight="1"/>
    <row r="158" ht="8.25" customHeight="1"/>
    <row r="159" ht="8.25" customHeight="1"/>
    <row r="160" ht="8.25" customHeight="1"/>
    <row r="161" ht="8.25" customHeight="1"/>
    <row r="162" ht="8.25" customHeight="1"/>
    <row r="163" ht="8.25" customHeight="1"/>
    <row r="164" ht="8.25" customHeight="1"/>
    <row r="165" ht="8.25" customHeight="1"/>
    <row r="166" ht="8.25" customHeight="1"/>
    <row r="167" ht="8.25" customHeight="1"/>
    <row r="168" ht="8.25" customHeight="1"/>
    <row r="169" ht="8.25" customHeight="1"/>
    <row r="170" ht="8.25" customHeight="1"/>
    <row r="171" ht="8.25" customHeight="1"/>
    <row r="172" ht="8.25" customHeight="1"/>
    <row r="173" ht="8.25" customHeight="1"/>
    <row r="174" ht="8.25" customHeight="1"/>
    <row r="175" ht="8.25" customHeight="1"/>
    <row r="176"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sheetData>
  <hyperlinks>
    <hyperlink ref="D106" location="Inhaltsverzeichnis!A1" display="Inhaltsverzeichnis!A1"/>
    <hyperlink ref="D107" location="Inhaltsverzeichnis!A1" display="zurück zum Inhaltsverzeichnis"/>
  </hyperlinks>
  <pageMargins left="0.78740157480314965" right="0.78740157480314965" top="0.39370078740157483" bottom="0.19685039370078741" header="0.19685039370078741" footer="0.19685039370078741"/>
  <pageSetup paperSize="9" scale="93" orientation="portrait" blackAndWhite="1" r:id="rId1"/>
  <headerFooter alignWithMargins="0">
    <oddFooter>&amp;L&amp;D / &amp;T&amp;R&amp;A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J93"/>
  <sheetViews>
    <sheetView showGridLines="0" showZeros="0" zoomScale="140" zoomScaleNormal="140" workbookViewId="0"/>
  </sheetViews>
  <sheetFormatPr baseColWidth="10" defaultRowHeight="12.75"/>
  <cols>
    <col min="1" max="1" width="4.7109375" style="499" customWidth="1"/>
    <col min="2" max="2" width="6.5703125" style="1794" customWidth="1"/>
    <col min="3" max="3" width="5.7109375" style="499" customWidth="1"/>
    <col min="4" max="4" width="1.42578125" style="499" customWidth="1"/>
    <col min="5" max="5" width="5.7109375" style="499" customWidth="1"/>
    <col min="6" max="6" width="1.42578125" style="499" customWidth="1"/>
    <col min="7" max="7" width="5.7109375" style="499" customWidth="1"/>
    <col min="8" max="8" width="1.42578125" style="499" customWidth="1"/>
    <col min="9" max="9" width="5.5703125" style="499" customWidth="1"/>
    <col min="10" max="10" width="1.42578125" style="499" customWidth="1"/>
    <col min="11" max="11" width="5.5703125" style="499" customWidth="1"/>
    <col min="12" max="12" width="1.42578125" style="499" customWidth="1"/>
    <col min="13" max="13" width="5.7109375" style="499" customWidth="1"/>
    <col min="14" max="14" width="1.42578125" style="499" customWidth="1"/>
    <col min="15" max="15" width="5.7109375" style="499" customWidth="1"/>
    <col min="16" max="16" width="1.42578125" style="499" customWidth="1"/>
    <col min="17" max="17" width="5.7109375" style="499" customWidth="1"/>
    <col min="18" max="18" width="1.42578125" style="499" customWidth="1"/>
    <col min="19" max="19" width="5.7109375" style="499" customWidth="1"/>
    <col min="20" max="20" width="1.42578125" style="499" customWidth="1"/>
    <col min="21" max="21" width="5.7109375" style="499" customWidth="1"/>
    <col min="22" max="22" width="1.5703125" style="499" customWidth="1"/>
    <col min="23" max="16384" width="11.42578125" style="499"/>
  </cols>
  <sheetData>
    <row r="1" spans="1:22" s="1009" customFormat="1">
      <c r="B1" s="1830" t="s">
        <v>97</v>
      </c>
      <c r="C1" s="1830"/>
      <c r="D1" s="1830"/>
      <c r="E1" s="1830"/>
      <c r="F1" s="1830"/>
      <c r="G1" s="1830"/>
      <c r="H1" s="1830"/>
      <c r="I1" s="1830"/>
    </row>
    <row r="2" spans="1:22" s="1009" customFormat="1">
      <c r="B2" s="1830" t="s">
        <v>96</v>
      </c>
      <c r="C2" s="499"/>
      <c r="D2" s="499"/>
      <c r="E2" s="499"/>
      <c r="F2" s="499"/>
      <c r="G2" s="499"/>
      <c r="H2" s="499"/>
      <c r="I2" s="499"/>
      <c r="J2" s="1768"/>
      <c r="K2" s="1768"/>
      <c r="L2" s="1768"/>
      <c r="M2" s="1768"/>
      <c r="N2" s="1768"/>
      <c r="O2" s="1768"/>
      <c r="P2" s="1768"/>
      <c r="Q2" s="1768"/>
      <c r="R2" s="1768"/>
      <c r="S2" s="1768"/>
      <c r="T2" s="1768"/>
      <c r="U2" s="1768"/>
      <c r="V2" s="1768"/>
    </row>
    <row r="3" spans="1:22" s="1009" customFormat="1">
      <c r="B3" s="1829"/>
      <c r="C3" s="499"/>
      <c r="D3" s="499"/>
      <c r="E3" s="499"/>
      <c r="F3" s="499"/>
      <c r="G3" s="499"/>
      <c r="H3" s="499"/>
      <c r="I3" s="499"/>
      <c r="J3" s="1768"/>
      <c r="K3" s="1768"/>
      <c r="L3" s="1768"/>
      <c r="M3" s="1768"/>
      <c r="N3" s="1768"/>
      <c r="O3" s="1768"/>
      <c r="P3" s="1768"/>
      <c r="Q3" s="1768"/>
      <c r="R3" s="1768"/>
      <c r="S3" s="1768"/>
      <c r="T3" s="1768"/>
      <c r="U3" s="1768"/>
      <c r="V3" s="1768"/>
    </row>
    <row r="4" spans="1:22" ht="14.25" customHeight="1">
      <c r="E4" s="1828" t="s">
        <v>1009</v>
      </c>
      <c r="G4" s="1826"/>
      <c r="H4" s="1826"/>
      <c r="I4" s="1826"/>
      <c r="J4" s="1826"/>
      <c r="K4" s="1826"/>
      <c r="L4" s="1826"/>
      <c r="M4" s="1826"/>
      <c r="N4" s="1826"/>
      <c r="O4" s="1826"/>
      <c r="P4" s="1826"/>
      <c r="Q4" s="1826"/>
      <c r="R4" s="1825"/>
      <c r="S4" s="1825"/>
      <c r="T4" s="1825"/>
      <c r="U4" s="1825"/>
      <c r="V4" s="1825"/>
    </row>
    <row r="5" spans="1:22" ht="10.5" customHeight="1">
      <c r="E5" s="1827" t="s">
        <v>1008</v>
      </c>
      <c r="G5" s="1826"/>
      <c r="H5" s="1826"/>
      <c r="I5" s="1826"/>
      <c r="J5" s="1826"/>
      <c r="K5" s="1826"/>
      <c r="L5" s="1826"/>
      <c r="M5" s="1826"/>
      <c r="N5" s="1826"/>
      <c r="O5" s="1826"/>
      <c r="P5" s="1826"/>
      <c r="Q5" s="1826"/>
      <c r="R5" s="1825"/>
      <c r="S5" s="1825"/>
      <c r="T5" s="1825"/>
      <c r="U5" s="1825"/>
      <c r="V5" s="1825"/>
    </row>
    <row r="6" spans="1:22" ht="12.75" customHeight="1">
      <c r="E6" s="1827" t="s">
        <v>1007</v>
      </c>
      <c r="G6" s="1826"/>
      <c r="H6" s="1826"/>
      <c r="I6" s="1826"/>
      <c r="J6" s="1826"/>
      <c r="K6" s="1826"/>
      <c r="L6" s="1826"/>
      <c r="M6" s="1826"/>
      <c r="N6" s="1826"/>
      <c r="O6" s="1826"/>
      <c r="P6" s="1826"/>
      <c r="Q6" s="1826"/>
      <c r="R6" s="1825"/>
      <c r="S6" s="1825"/>
      <c r="T6" s="1825"/>
      <c r="U6" s="1825"/>
      <c r="V6" s="1825"/>
    </row>
    <row r="7" spans="1:22" ht="3" customHeight="1">
      <c r="B7" s="1768"/>
      <c r="C7" s="1768"/>
      <c r="D7" s="1768"/>
      <c r="E7" s="1768"/>
      <c r="F7" s="1768"/>
      <c r="G7" s="1768"/>
      <c r="H7" s="1768"/>
      <c r="I7" s="1768"/>
      <c r="J7" s="1768"/>
      <c r="K7" s="1768"/>
      <c r="L7" s="1768"/>
      <c r="M7" s="1768"/>
      <c r="N7" s="1768"/>
      <c r="O7" s="1768"/>
      <c r="P7" s="1768"/>
      <c r="Q7" s="1768"/>
      <c r="R7" s="1768"/>
      <c r="S7" s="1768"/>
      <c r="T7" s="1768"/>
      <c r="U7" s="1768"/>
      <c r="V7" s="1768"/>
    </row>
    <row r="8" spans="1:22" ht="12" customHeight="1">
      <c r="A8" s="2545" t="s">
        <v>139</v>
      </c>
      <c r="B8" s="2546"/>
      <c r="C8" s="2551" t="s">
        <v>1006</v>
      </c>
      <c r="D8" s="2552"/>
      <c r="E8" s="2553"/>
      <c r="F8" s="2554"/>
      <c r="G8" s="2552" t="s">
        <v>1005</v>
      </c>
      <c r="H8" s="2552"/>
      <c r="I8" s="2553"/>
      <c r="J8" s="2554"/>
      <c r="K8" s="2551" t="s">
        <v>1004</v>
      </c>
      <c r="L8" s="2552"/>
      <c r="M8" s="2552"/>
      <c r="N8" s="2562"/>
      <c r="O8" s="2552" t="s">
        <v>1003</v>
      </c>
      <c r="P8" s="2552"/>
      <c r="Q8" s="2552"/>
      <c r="R8" s="2567"/>
    </row>
    <row r="9" spans="1:22" ht="12" customHeight="1">
      <c r="A9" s="2547"/>
      <c r="B9" s="2548"/>
      <c r="C9" s="2555"/>
      <c r="D9" s="2556"/>
      <c r="E9" s="2557"/>
      <c r="F9" s="2558"/>
      <c r="G9" s="2556"/>
      <c r="H9" s="2556"/>
      <c r="I9" s="2557"/>
      <c r="J9" s="2558"/>
      <c r="K9" s="2555"/>
      <c r="L9" s="2556"/>
      <c r="M9" s="2556"/>
      <c r="N9" s="2563"/>
      <c r="O9" s="2556"/>
      <c r="P9" s="2556"/>
      <c r="Q9" s="2556"/>
      <c r="R9" s="2568"/>
    </row>
    <row r="10" spans="1:22" ht="12" customHeight="1">
      <c r="A10" s="2547"/>
      <c r="B10" s="2548"/>
      <c r="C10" s="2559"/>
      <c r="D10" s="2560"/>
      <c r="E10" s="2560"/>
      <c r="F10" s="2561"/>
      <c r="G10" s="2560"/>
      <c r="H10" s="2560"/>
      <c r="I10" s="2560"/>
      <c r="J10" s="2561"/>
      <c r="K10" s="2564"/>
      <c r="L10" s="2565"/>
      <c r="M10" s="2565"/>
      <c r="N10" s="2566"/>
      <c r="O10" s="2565"/>
      <c r="P10" s="2565"/>
      <c r="Q10" s="2565"/>
      <c r="R10" s="2569"/>
    </row>
    <row r="11" spans="1:22" ht="12" customHeight="1">
      <c r="A11" s="2547"/>
      <c r="B11" s="2548"/>
      <c r="C11" s="2570" t="s">
        <v>1002</v>
      </c>
      <c r="D11" s="2571"/>
      <c r="E11" s="2570" t="s">
        <v>1001</v>
      </c>
      <c r="F11" s="2571"/>
      <c r="G11" s="2570" t="s">
        <v>1002</v>
      </c>
      <c r="H11" s="2571"/>
      <c r="I11" s="2570" t="s">
        <v>1001</v>
      </c>
      <c r="J11" s="2571"/>
      <c r="K11" s="2570" t="s">
        <v>1002</v>
      </c>
      <c r="L11" s="2575"/>
      <c r="M11" s="2570" t="s">
        <v>1001</v>
      </c>
      <c r="N11" s="2575"/>
      <c r="O11" s="2570" t="s">
        <v>1002</v>
      </c>
      <c r="P11" s="2574"/>
      <c r="Q11" s="2570" t="s">
        <v>1001</v>
      </c>
      <c r="R11" s="2574"/>
    </row>
    <row r="12" spans="1:22">
      <c r="A12" s="2549"/>
      <c r="B12" s="2550"/>
      <c r="C12" s="2559"/>
      <c r="D12" s="2561"/>
      <c r="E12" s="2559"/>
      <c r="F12" s="2561"/>
      <c r="G12" s="2559"/>
      <c r="H12" s="2561"/>
      <c r="I12" s="2559"/>
      <c r="J12" s="2561"/>
      <c r="K12" s="2564"/>
      <c r="L12" s="2566"/>
      <c r="M12" s="2564"/>
      <c r="N12" s="2566"/>
      <c r="O12" s="2559"/>
      <c r="P12" s="2569"/>
      <c r="Q12" s="2559"/>
      <c r="R12" s="2569"/>
    </row>
    <row r="13" spans="1:22" ht="3" customHeight="1">
      <c r="A13" s="1810"/>
      <c r="B13" s="1768"/>
      <c r="C13" s="1768"/>
      <c r="D13" s="1768"/>
      <c r="E13" s="1768"/>
      <c r="F13" s="1768"/>
      <c r="G13" s="1768"/>
      <c r="H13" s="1768"/>
      <c r="I13" s="1768"/>
      <c r="J13" s="1768"/>
      <c r="K13" s="1768"/>
      <c r="L13" s="1768"/>
      <c r="M13" s="1768"/>
      <c r="N13" s="1768"/>
      <c r="O13" s="1768"/>
      <c r="P13" s="1768"/>
      <c r="Q13" s="1768"/>
      <c r="R13" s="1814"/>
    </row>
    <row r="14" spans="1:22" ht="15.75" customHeight="1">
      <c r="A14" s="1810"/>
      <c r="B14" s="2576" t="s">
        <v>114</v>
      </c>
      <c r="C14" s="2576"/>
      <c r="D14" s="2576"/>
      <c r="E14" s="2576"/>
      <c r="F14" s="2576"/>
      <c r="G14" s="2576"/>
      <c r="H14" s="2576"/>
      <c r="I14" s="2576"/>
      <c r="J14" s="2576"/>
      <c r="K14" s="2576"/>
      <c r="L14" s="2576"/>
      <c r="M14" s="2576"/>
      <c r="N14" s="2576"/>
      <c r="O14" s="2576"/>
      <c r="P14" s="2576"/>
      <c r="Q14" s="2576"/>
      <c r="R14" s="1816"/>
    </row>
    <row r="15" spans="1:22" ht="3" customHeight="1">
      <c r="A15" s="1810"/>
      <c r="B15" s="1768"/>
      <c r="C15" s="1768"/>
      <c r="D15" s="1768"/>
      <c r="E15" s="1768"/>
      <c r="F15" s="1768"/>
      <c r="G15" s="1768"/>
      <c r="H15" s="1768"/>
      <c r="I15" s="1768"/>
      <c r="J15" s="1768"/>
      <c r="K15" s="1768"/>
      <c r="L15" s="1768"/>
      <c r="M15" s="1768"/>
      <c r="N15" s="1768"/>
      <c r="O15" s="1768"/>
      <c r="P15" s="1768"/>
      <c r="Q15" s="1768"/>
      <c r="R15" s="1814"/>
    </row>
    <row r="16" spans="1:22" ht="12" customHeight="1">
      <c r="A16" s="1810"/>
      <c r="B16" s="2572" t="s">
        <v>115</v>
      </c>
      <c r="C16" s="2572"/>
      <c r="D16" s="2572"/>
      <c r="E16" s="2572"/>
      <c r="F16" s="2572"/>
      <c r="G16" s="2572"/>
      <c r="H16" s="2572"/>
      <c r="I16" s="2572"/>
      <c r="J16" s="2572"/>
      <c r="K16" s="2572"/>
      <c r="L16" s="2572"/>
      <c r="M16" s="2572"/>
      <c r="N16" s="2572"/>
      <c r="O16" s="2572"/>
      <c r="P16" s="2572"/>
      <c r="Q16" s="2572"/>
      <c r="R16" s="1815"/>
    </row>
    <row r="17" spans="1:32" ht="3" customHeight="1">
      <c r="A17" s="1810"/>
      <c r="B17" s="1768"/>
      <c r="C17" s="1768"/>
      <c r="D17" s="1768"/>
      <c r="E17" s="1768"/>
      <c r="F17" s="1768"/>
      <c r="G17" s="1768"/>
      <c r="H17" s="1768"/>
      <c r="I17" s="1768"/>
      <c r="J17" s="1768"/>
      <c r="K17" s="1768"/>
      <c r="L17" s="1768"/>
      <c r="M17" s="1768"/>
      <c r="N17" s="1768"/>
      <c r="O17" s="1768"/>
      <c r="P17" s="1768"/>
      <c r="Q17" s="1768"/>
      <c r="R17" s="1814"/>
    </row>
    <row r="18" spans="1:32" ht="8.1" customHeight="1">
      <c r="A18" s="1810"/>
      <c r="B18" s="1772" t="s">
        <v>11</v>
      </c>
      <c r="C18" s="1808">
        <v>49.6</v>
      </c>
      <c r="D18" s="1807"/>
      <c r="E18" s="1808">
        <v>45.037999999999997</v>
      </c>
      <c r="F18" s="1807"/>
      <c r="G18" s="1824" t="s">
        <v>62</v>
      </c>
      <c r="H18" s="1807"/>
      <c r="I18" s="1824" t="s">
        <v>62</v>
      </c>
      <c r="J18" s="1807"/>
      <c r="K18" s="1824" t="s">
        <v>62</v>
      </c>
      <c r="L18" s="1807"/>
      <c r="M18" s="1824" t="s">
        <v>62</v>
      </c>
      <c r="N18" s="1807"/>
      <c r="O18" s="1808">
        <v>245.90799999999999</v>
      </c>
      <c r="P18" s="1807"/>
      <c r="Q18" s="1808">
        <v>261.37400000000002</v>
      </c>
      <c r="R18" s="1805"/>
      <c r="S18" s="1010"/>
      <c r="AD18" s="1824"/>
      <c r="AE18" s="1807"/>
      <c r="AF18" s="1824"/>
    </row>
    <row r="19" spans="1:32" ht="8.1" customHeight="1">
      <c r="A19" s="1810"/>
      <c r="B19" s="1772" t="s">
        <v>12</v>
      </c>
      <c r="C19" s="1811">
        <v>46.868000000000002</v>
      </c>
      <c r="D19" s="1807"/>
      <c r="E19" s="1811">
        <v>50.384</v>
      </c>
      <c r="F19" s="1807"/>
      <c r="G19" s="1824" t="s">
        <v>62</v>
      </c>
      <c r="H19" s="1807"/>
      <c r="I19" s="1824" t="s">
        <v>62</v>
      </c>
      <c r="J19" s="1807"/>
      <c r="K19" s="1824" t="s">
        <v>62</v>
      </c>
      <c r="L19" s="1807"/>
      <c r="M19" s="1824" t="s">
        <v>62</v>
      </c>
      <c r="N19" s="1807"/>
      <c r="O19" s="1808">
        <v>244.26599999999999</v>
      </c>
      <c r="P19" s="1807"/>
      <c r="Q19" s="1808">
        <v>266.93</v>
      </c>
      <c r="R19" s="1805"/>
      <c r="AD19" s="1824"/>
      <c r="AE19" s="1807"/>
      <c r="AF19" s="1824"/>
    </row>
    <row r="20" spans="1:32" ht="8.1" customHeight="1">
      <c r="A20" s="1810"/>
      <c r="B20" s="1772" t="s">
        <v>13</v>
      </c>
      <c r="C20" s="1808">
        <v>52.262</v>
      </c>
      <c r="D20" s="1807"/>
      <c r="E20" s="1808">
        <v>49.771999999999998</v>
      </c>
      <c r="F20" s="1807"/>
      <c r="G20" s="1824" t="s">
        <v>62</v>
      </c>
      <c r="H20" s="1807"/>
      <c r="I20" s="1824" t="s">
        <v>62</v>
      </c>
      <c r="J20" s="1807"/>
      <c r="K20" s="1824" t="s">
        <v>62</v>
      </c>
      <c r="L20" s="1807"/>
      <c r="M20" s="1824" t="s">
        <v>62</v>
      </c>
      <c r="N20" s="1807"/>
      <c r="O20" s="1809">
        <v>254.464</v>
      </c>
      <c r="P20" s="1807"/>
      <c r="Q20" s="1809">
        <v>256.85599999999999</v>
      </c>
      <c r="R20" s="1805"/>
      <c r="AD20" s="1824"/>
      <c r="AE20" s="1807"/>
      <c r="AF20" s="1824"/>
    </row>
    <row r="21" spans="1:32" ht="3" customHeight="1">
      <c r="A21" s="1810"/>
      <c r="B21" s="1772"/>
      <c r="C21" s="1813"/>
      <c r="D21" s="1807"/>
      <c r="E21" s="1813"/>
      <c r="F21" s="1807"/>
      <c r="G21" s="1824"/>
      <c r="H21" s="1807"/>
      <c r="I21" s="1824"/>
      <c r="J21" s="1807"/>
      <c r="K21" s="1824"/>
      <c r="L21" s="1807"/>
      <c r="M21" s="1824"/>
      <c r="N21" s="1807"/>
      <c r="O21" s="1809"/>
      <c r="P21" s="1807"/>
      <c r="Q21" s="1809"/>
      <c r="R21" s="1805"/>
    </row>
    <row r="22" spans="1:32" ht="8.1" customHeight="1">
      <c r="A22" s="1810"/>
      <c r="B22" s="1772" t="s">
        <v>14</v>
      </c>
      <c r="C22" s="1808">
        <v>58.28</v>
      </c>
      <c r="D22" s="1807"/>
      <c r="E22" s="1808">
        <v>49.921999999999997</v>
      </c>
      <c r="F22" s="1807"/>
      <c r="G22" s="1824" t="s">
        <v>62</v>
      </c>
      <c r="H22" s="1807"/>
      <c r="I22" s="1824" t="s">
        <v>62</v>
      </c>
      <c r="J22" s="1807"/>
      <c r="K22" s="1824" t="s">
        <v>62</v>
      </c>
      <c r="L22" s="1807"/>
      <c r="M22" s="1824" t="s">
        <v>62</v>
      </c>
      <c r="N22" s="1807"/>
      <c r="O22" s="1809">
        <v>270.85000000000002</v>
      </c>
      <c r="P22" s="1807"/>
      <c r="Q22" s="1809">
        <v>270.60000000000002</v>
      </c>
      <c r="R22" s="1805"/>
    </row>
    <row r="23" spans="1:32" ht="8.1" customHeight="1">
      <c r="A23" s="1810"/>
      <c r="B23" s="1772" t="s">
        <v>15</v>
      </c>
      <c r="C23" s="1808">
        <v>65.058000000000007</v>
      </c>
      <c r="D23" s="1807"/>
      <c r="E23" s="1808">
        <v>61.386000000000003</v>
      </c>
      <c r="F23" s="1807"/>
      <c r="G23" s="1824" t="s">
        <v>62</v>
      </c>
      <c r="H23" s="1807"/>
      <c r="I23" s="1824" t="s">
        <v>62</v>
      </c>
      <c r="J23" s="1807"/>
      <c r="K23" s="1824" t="s">
        <v>62</v>
      </c>
      <c r="L23" s="1807"/>
      <c r="M23" s="1824" t="s">
        <v>62</v>
      </c>
      <c r="N23" s="1807"/>
      <c r="O23" s="1809">
        <v>266.75200000000001</v>
      </c>
      <c r="P23" s="1807"/>
      <c r="Q23" s="1809">
        <v>263.49400000000003</v>
      </c>
      <c r="R23" s="1805"/>
    </row>
    <row r="24" spans="1:32" ht="8.1" customHeight="1">
      <c r="A24" s="1810"/>
      <c r="B24" s="1772" t="s">
        <v>228</v>
      </c>
      <c r="C24" s="1808">
        <v>52.305999999999997</v>
      </c>
      <c r="D24" s="1807"/>
      <c r="E24" s="1808">
        <v>45.584000000000003</v>
      </c>
      <c r="F24" s="1807"/>
      <c r="G24" s="1824" t="s">
        <v>62</v>
      </c>
      <c r="H24" s="1807"/>
      <c r="I24" s="1824" t="s">
        <v>62</v>
      </c>
      <c r="J24" s="1807"/>
      <c r="K24" s="1824" t="s">
        <v>62</v>
      </c>
      <c r="L24" s="1807"/>
      <c r="M24" s="1824" t="s">
        <v>62</v>
      </c>
      <c r="N24" s="1807"/>
      <c r="O24" s="1809">
        <v>298.88799999999998</v>
      </c>
      <c r="P24" s="1807"/>
      <c r="Q24" s="1809">
        <v>277.07600000000002</v>
      </c>
      <c r="R24" s="1805"/>
    </row>
    <row r="25" spans="1:32" ht="3" customHeight="1">
      <c r="A25" s="1810"/>
      <c r="B25" s="1772"/>
      <c r="C25" s="1813"/>
      <c r="D25" s="1807"/>
      <c r="E25" s="1813"/>
      <c r="F25" s="1807"/>
      <c r="G25" s="1824"/>
      <c r="H25" s="1807"/>
      <c r="I25" s="1824"/>
      <c r="J25" s="1807"/>
      <c r="K25" s="1824"/>
      <c r="L25" s="1807"/>
      <c r="M25" s="1824"/>
      <c r="N25" s="1807"/>
      <c r="O25" s="1809"/>
      <c r="P25" s="1807"/>
      <c r="Q25" s="1809"/>
      <c r="R25" s="1805"/>
    </row>
    <row r="26" spans="1:32" ht="8.1" customHeight="1">
      <c r="A26" s="1810"/>
      <c r="B26" s="1772" t="s">
        <v>5</v>
      </c>
      <c r="C26" s="1808">
        <v>47.537999999999997</v>
      </c>
      <c r="D26" s="1807"/>
      <c r="E26" s="1808">
        <v>43.42</v>
      </c>
      <c r="F26" s="1807"/>
      <c r="G26" s="1824" t="s">
        <v>62</v>
      </c>
      <c r="H26" s="1807"/>
      <c r="I26" s="1824" t="s">
        <v>62</v>
      </c>
      <c r="J26" s="1807"/>
      <c r="K26" s="1824" t="s">
        <v>62</v>
      </c>
      <c r="L26" s="1807"/>
      <c r="M26" s="1824" t="s">
        <v>62</v>
      </c>
      <c r="N26" s="1807"/>
      <c r="O26" s="1809">
        <v>269.25200000000001</v>
      </c>
      <c r="P26" s="1807"/>
      <c r="Q26" s="1809">
        <v>236.32599999999999</v>
      </c>
      <c r="R26" s="1805"/>
    </row>
    <row r="27" spans="1:32" ht="8.1" customHeight="1">
      <c r="A27" s="1810"/>
      <c r="B27" s="1772" t="s">
        <v>50</v>
      </c>
      <c r="C27" s="1808">
        <v>50.09</v>
      </c>
      <c r="D27" s="1807"/>
      <c r="E27" s="1808">
        <v>55.69</v>
      </c>
      <c r="F27" s="1807"/>
      <c r="G27" s="1824" t="s">
        <v>62</v>
      </c>
      <c r="H27" s="1807"/>
      <c r="I27" s="1824" t="s">
        <v>62</v>
      </c>
      <c r="J27" s="1807"/>
      <c r="K27" s="1824" t="s">
        <v>62</v>
      </c>
      <c r="L27" s="1807"/>
      <c r="M27" s="1824" t="s">
        <v>62</v>
      </c>
      <c r="N27" s="1807"/>
      <c r="O27" s="1809">
        <v>273.43599999999998</v>
      </c>
      <c r="P27" s="1807"/>
      <c r="Q27" s="1809">
        <v>254.88</v>
      </c>
      <c r="R27" s="1805"/>
    </row>
    <row r="28" spans="1:32" ht="8.1" customHeight="1">
      <c r="A28" s="1810"/>
      <c r="B28" s="1772" t="s">
        <v>7</v>
      </c>
      <c r="C28" s="1808">
        <v>59.531999999999996</v>
      </c>
      <c r="D28" s="1807"/>
      <c r="E28" s="1808">
        <v>48.936</v>
      </c>
      <c r="F28" s="1807"/>
      <c r="G28" s="1824" t="s">
        <v>62</v>
      </c>
      <c r="H28" s="1807"/>
      <c r="I28" s="1824" t="s">
        <v>62</v>
      </c>
      <c r="J28" s="1807"/>
      <c r="K28" s="1824" t="s">
        <v>62</v>
      </c>
      <c r="L28" s="1807"/>
      <c r="M28" s="1824" t="s">
        <v>62</v>
      </c>
      <c r="N28" s="1807"/>
      <c r="O28" s="1809">
        <v>267.04599999999999</v>
      </c>
      <c r="P28" s="1807"/>
      <c r="Q28" s="1809">
        <v>257.10599999999999</v>
      </c>
      <c r="R28" s="1805"/>
    </row>
    <row r="29" spans="1:32" ht="3" customHeight="1">
      <c r="A29" s="1810"/>
      <c r="B29" s="1772"/>
      <c r="C29" s="1813"/>
      <c r="D29" s="1807"/>
      <c r="E29" s="1813"/>
      <c r="F29" s="1807"/>
      <c r="G29" s="1824" t="s">
        <v>62</v>
      </c>
      <c r="H29" s="1807"/>
      <c r="I29" s="1824"/>
      <c r="J29" s="1807"/>
      <c r="K29" s="1824" t="s">
        <v>62</v>
      </c>
      <c r="L29" s="1807"/>
      <c r="M29" s="1824"/>
      <c r="N29" s="1807"/>
      <c r="O29" s="1809"/>
      <c r="P29" s="1807"/>
      <c r="Q29" s="1809"/>
      <c r="R29" s="1805"/>
    </row>
    <row r="30" spans="1:32" ht="8.1" customHeight="1">
      <c r="A30" s="1810"/>
      <c r="B30" s="1772" t="s">
        <v>8</v>
      </c>
      <c r="C30" s="1808">
        <v>58.131999999999998</v>
      </c>
      <c r="D30" s="1807"/>
      <c r="E30" s="1808">
        <v>47.213999999999999</v>
      </c>
      <c r="F30" s="1807"/>
      <c r="G30" s="1824" t="s">
        <v>62</v>
      </c>
      <c r="H30" s="1807"/>
      <c r="I30" s="1824" t="s">
        <v>62</v>
      </c>
      <c r="J30" s="1807"/>
      <c r="K30" s="1824" t="s">
        <v>62</v>
      </c>
      <c r="L30" s="1807"/>
      <c r="M30" s="1824" t="s">
        <v>62</v>
      </c>
      <c r="N30" s="1807"/>
      <c r="O30" s="1809">
        <v>258.30200000000002</v>
      </c>
      <c r="P30" s="1807"/>
      <c r="Q30" s="1809">
        <v>228.93600000000001</v>
      </c>
      <c r="R30" s="1805"/>
    </row>
    <row r="31" spans="1:32" ht="8.1" customHeight="1">
      <c r="A31" s="1810"/>
      <c r="B31" s="1772" t="s">
        <v>9</v>
      </c>
      <c r="C31" s="1808">
        <v>52.323999999999998</v>
      </c>
      <c r="D31" s="1807"/>
      <c r="E31" s="1808">
        <v>45.764000000000003</v>
      </c>
      <c r="F31" s="1807"/>
      <c r="G31" s="1824" t="s">
        <v>62</v>
      </c>
      <c r="H31" s="1807"/>
      <c r="I31" s="1824" t="s">
        <v>62</v>
      </c>
      <c r="J31" s="1807"/>
      <c r="K31" s="1824" t="s">
        <v>62</v>
      </c>
      <c r="L31" s="1807"/>
      <c r="M31" s="1824" t="s">
        <v>62</v>
      </c>
      <c r="N31" s="1807"/>
      <c r="O31" s="1809">
        <v>263.584</v>
      </c>
      <c r="P31" s="1807"/>
      <c r="Q31" s="1809">
        <v>245.488</v>
      </c>
      <c r="R31" s="1805"/>
    </row>
    <row r="32" spans="1:32" ht="8.1" customHeight="1">
      <c r="A32" s="1810"/>
      <c r="B32" s="1772" t="s">
        <v>125</v>
      </c>
      <c r="C32" s="1808">
        <v>55.758000000000003</v>
      </c>
      <c r="D32" s="1807"/>
      <c r="E32" s="1808">
        <v>0</v>
      </c>
      <c r="F32" s="1807"/>
      <c r="G32" s="1824" t="s">
        <v>62</v>
      </c>
      <c r="H32" s="1807"/>
      <c r="I32" s="1824"/>
      <c r="J32" s="1807"/>
      <c r="K32" s="1824" t="s">
        <v>62</v>
      </c>
      <c r="L32" s="1807"/>
      <c r="M32" s="1824"/>
      <c r="N32" s="1807"/>
      <c r="O32" s="1809">
        <v>261.25599999999997</v>
      </c>
      <c r="P32" s="1807"/>
      <c r="Q32" s="1809">
        <v>0</v>
      </c>
      <c r="R32" s="1805"/>
    </row>
    <row r="33" spans="1:36" ht="10.5" customHeight="1">
      <c r="A33" s="1810"/>
      <c r="B33" s="1772" t="s">
        <v>1000</v>
      </c>
      <c r="C33" s="1808" t="s">
        <v>62</v>
      </c>
      <c r="D33" s="1807"/>
      <c r="E33" s="1808"/>
      <c r="F33" s="1807"/>
      <c r="G33" s="1824" t="s">
        <v>62</v>
      </c>
      <c r="H33" s="1807"/>
      <c r="I33" s="1824"/>
      <c r="J33" s="1807"/>
      <c r="K33" s="1824" t="s">
        <v>62</v>
      </c>
      <c r="L33" s="1807"/>
      <c r="M33" s="1824"/>
      <c r="N33" s="1807"/>
      <c r="O33" s="1806" t="s">
        <v>62</v>
      </c>
      <c r="P33" s="1807"/>
      <c r="Q33" s="1806"/>
      <c r="R33" s="1805"/>
    </row>
    <row r="34" spans="1:36" ht="3" customHeight="1">
      <c r="A34" s="1823"/>
      <c r="B34" s="1822"/>
      <c r="C34" s="1820"/>
      <c r="D34" s="1821"/>
      <c r="E34" s="1820"/>
      <c r="F34" s="1821"/>
      <c r="G34" s="1820"/>
      <c r="H34" s="1821"/>
      <c r="I34" s="1820"/>
      <c r="J34" s="1821"/>
      <c r="K34" s="1820"/>
      <c r="L34" s="1821"/>
      <c r="M34" s="1820"/>
      <c r="N34" s="1821"/>
      <c r="O34" s="1820"/>
      <c r="P34" s="1821"/>
      <c r="Q34" s="1820"/>
      <c r="R34" s="1819"/>
    </row>
    <row r="35" spans="1:36" ht="3" customHeight="1">
      <c r="A35" s="1810"/>
      <c r="B35" s="1768"/>
      <c r="C35" s="1768"/>
      <c r="D35" s="1768"/>
      <c r="E35" s="1768"/>
      <c r="F35" s="1768"/>
      <c r="G35" s="1768"/>
      <c r="H35" s="1768"/>
      <c r="I35" s="1768"/>
      <c r="J35" s="1768"/>
      <c r="K35" s="1768"/>
      <c r="L35" s="1768"/>
      <c r="M35" s="1768"/>
      <c r="N35" s="1768"/>
      <c r="O35" s="1768"/>
      <c r="P35" s="1768"/>
      <c r="Q35" s="1768"/>
      <c r="R35" s="1814"/>
    </row>
    <row r="36" spans="1:36" ht="14.1" customHeight="1">
      <c r="A36" s="1810"/>
      <c r="B36" s="2576" t="s">
        <v>127</v>
      </c>
      <c r="C36" s="2576"/>
      <c r="D36" s="2576"/>
      <c r="E36" s="2576"/>
      <c r="F36" s="2576"/>
      <c r="G36" s="2576"/>
      <c r="H36" s="2576"/>
      <c r="I36" s="2576"/>
      <c r="J36" s="2576"/>
      <c r="K36" s="2576"/>
      <c r="L36" s="2576"/>
      <c r="M36" s="2576"/>
      <c r="N36" s="2576"/>
      <c r="O36" s="2576"/>
      <c r="P36" s="2576"/>
      <c r="Q36" s="2576"/>
      <c r="R36" s="1816"/>
    </row>
    <row r="37" spans="1:36" ht="3" customHeight="1">
      <c r="A37" s="1810"/>
      <c r="B37" s="1768"/>
      <c r="C37" s="1768"/>
      <c r="D37" s="1768"/>
      <c r="E37" s="1768"/>
      <c r="F37" s="1768"/>
      <c r="G37" s="1768"/>
      <c r="H37" s="1768"/>
      <c r="I37" s="1768"/>
      <c r="J37" s="1768"/>
      <c r="K37" s="1768"/>
      <c r="L37" s="1768"/>
      <c r="M37" s="1768"/>
      <c r="N37" s="1768"/>
      <c r="O37" s="1768"/>
      <c r="P37" s="1768"/>
      <c r="Q37" s="1768"/>
      <c r="R37" s="1814"/>
    </row>
    <row r="38" spans="1:36" ht="12" customHeight="1">
      <c r="A38" s="1810"/>
      <c r="B38" s="2572" t="s">
        <v>115</v>
      </c>
      <c r="C38" s="2572"/>
      <c r="D38" s="2572"/>
      <c r="E38" s="2572"/>
      <c r="F38" s="2572"/>
      <c r="G38" s="2572"/>
      <c r="H38" s="2572"/>
      <c r="I38" s="2572"/>
      <c r="J38" s="2572"/>
      <c r="K38" s="2572"/>
      <c r="L38" s="2572"/>
      <c r="M38" s="2572"/>
      <c r="N38" s="2572"/>
      <c r="O38" s="2572"/>
      <c r="P38" s="2572"/>
      <c r="Q38" s="2572"/>
      <c r="R38" s="1815"/>
    </row>
    <row r="39" spans="1:36" ht="3" customHeight="1">
      <c r="A39" s="1810"/>
      <c r="B39" s="1768"/>
      <c r="C39" s="1768"/>
      <c r="D39" s="1768"/>
      <c r="E39" s="1768"/>
      <c r="F39" s="1768"/>
      <c r="G39" s="1768"/>
      <c r="H39" s="1768"/>
      <c r="I39" s="1768"/>
      <c r="J39" s="1768"/>
      <c r="K39" s="1768"/>
      <c r="L39" s="1768"/>
      <c r="M39" s="1768"/>
      <c r="N39" s="1768"/>
      <c r="O39" s="1768"/>
      <c r="P39" s="1768"/>
      <c r="Q39" s="1768"/>
      <c r="R39" s="1814"/>
    </row>
    <row r="40" spans="1:36" ht="8.1" customHeight="1">
      <c r="A40" s="1810"/>
      <c r="B40" s="1772" t="s">
        <v>11</v>
      </c>
      <c r="C40" s="1811">
        <v>8.2739999999999991</v>
      </c>
      <c r="D40" s="1807"/>
      <c r="E40" s="1811">
        <v>9.7940000000000005</v>
      </c>
      <c r="F40" s="1807"/>
      <c r="G40" s="1824" t="s">
        <v>62</v>
      </c>
      <c r="H40" s="1807"/>
      <c r="I40" s="1824" t="s">
        <v>62</v>
      </c>
      <c r="J40" s="1807"/>
      <c r="K40" s="1824" t="s">
        <v>62</v>
      </c>
      <c r="L40" s="1807"/>
      <c r="M40" s="1824" t="s">
        <v>62</v>
      </c>
      <c r="N40" s="1807"/>
      <c r="O40" s="1806">
        <v>35.473999999999997</v>
      </c>
      <c r="P40" s="1807"/>
      <c r="Q40" s="1806">
        <v>33.171999999999997</v>
      </c>
      <c r="R40" s="1805"/>
      <c r="AH40" s="1824"/>
      <c r="AI40" s="1807"/>
      <c r="AJ40" s="1824"/>
    </row>
    <row r="41" spans="1:36" ht="8.1" customHeight="1">
      <c r="A41" s="1810"/>
      <c r="B41" s="1772" t="s">
        <v>12</v>
      </c>
      <c r="C41" s="1811">
        <v>7.78</v>
      </c>
      <c r="D41" s="1807"/>
      <c r="E41" s="1811">
        <v>9.8960000000000008</v>
      </c>
      <c r="F41" s="1807"/>
      <c r="G41" s="1824" t="s">
        <v>62</v>
      </c>
      <c r="H41" s="1807"/>
      <c r="I41" s="1824" t="s">
        <v>62</v>
      </c>
      <c r="J41" s="1807"/>
      <c r="K41" s="1824" t="s">
        <v>62</v>
      </c>
      <c r="L41" s="1807"/>
      <c r="M41" s="1824" t="s">
        <v>62</v>
      </c>
      <c r="N41" s="1807"/>
      <c r="O41" s="1806">
        <v>35.218000000000004</v>
      </c>
      <c r="P41" s="1807"/>
      <c r="Q41" s="1806">
        <v>33.332000000000001</v>
      </c>
      <c r="R41" s="1805"/>
      <c r="AH41" s="1824"/>
      <c r="AI41" s="1807"/>
      <c r="AJ41" s="1824"/>
    </row>
    <row r="42" spans="1:36" ht="8.1" customHeight="1">
      <c r="A42" s="1810"/>
      <c r="B42" s="1772" t="s">
        <v>13</v>
      </c>
      <c r="C42" s="1808">
        <v>7.2380000000000004</v>
      </c>
      <c r="D42" s="1807"/>
      <c r="E42" s="1808">
        <v>8.484</v>
      </c>
      <c r="F42" s="1807"/>
      <c r="G42" s="1824" t="s">
        <v>62</v>
      </c>
      <c r="H42" s="1807"/>
      <c r="I42" s="1824" t="s">
        <v>62</v>
      </c>
      <c r="J42" s="1807"/>
      <c r="K42" s="1824" t="s">
        <v>62</v>
      </c>
      <c r="L42" s="1807"/>
      <c r="M42" s="1824" t="s">
        <v>62</v>
      </c>
      <c r="N42" s="1807"/>
      <c r="O42" s="1806">
        <v>35.094000000000001</v>
      </c>
      <c r="P42" s="1807"/>
      <c r="Q42" s="1806">
        <v>58.811999999999998</v>
      </c>
      <c r="R42" s="1805"/>
      <c r="AH42" s="1824"/>
      <c r="AI42" s="1807"/>
      <c r="AJ42" s="1824"/>
    </row>
    <row r="43" spans="1:36" ht="3" customHeight="1">
      <c r="A43" s="1810"/>
      <c r="B43" s="1772"/>
      <c r="C43" s="1808"/>
      <c r="D43" s="1807"/>
      <c r="E43" s="1808"/>
      <c r="F43" s="1807"/>
      <c r="G43" s="1824"/>
      <c r="H43" s="1807"/>
      <c r="I43" s="1824"/>
      <c r="J43" s="1807"/>
      <c r="K43" s="1824"/>
      <c r="L43" s="1807"/>
      <c r="M43" s="1824"/>
      <c r="N43" s="1807"/>
      <c r="O43" s="1806"/>
      <c r="P43" s="1807"/>
      <c r="Q43" s="1806"/>
      <c r="R43" s="1805"/>
    </row>
    <row r="44" spans="1:36" ht="8.1" customHeight="1">
      <c r="A44" s="1810"/>
      <c r="B44" s="1772" t="s">
        <v>14</v>
      </c>
      <c r="C44" s="1808">
        <v>7.4180000000000001</v>
      </c>
      <c r="D44" s="1807"/>
      <c r="E44" s="1808">
        <v>8.67</v>
      </c>
      <c r="F44" s="1807"/>
      <c r="G44" s="1824" t="s">
        <v>62</v>
      </c>
      <c r="H44" s="1807"/>
      <c r="I44" s="1824" t="s">
        <v>62</v>
      </c>
      <c r="J44" s="1807"/>
      <c r="K44" s="1824" t="s">
        <v>62</v>
      </c>
      <c r="L44" s="1807"/>
      <c r="M44" s="1824" t="s">
        <v>62</v>
      </c>
      <c r="N44" s="1807"/>
      <c r="O44" s="1806">
        <v>35.874000000000002</v>
      </c>
      <c r="P44" s="1807"/>
      <c r="Q44" s="1806">
        <v>56.637999999999998</v>
      </c>
      <c r="R44" s="1805"/>
    </row>
    <row r="45" spans="1:36" ht="8.1" customHeight="1">
      <c r="A45" s="1810"/>
      <c r="B45" s="1772" t="s">
        <v>15</v>
      </c>
      <c r="C45" s="1808">
        <v>9.3559999999999999</v>
      </c>
      <c r="D45" s="1807"/>
      <c r="E45" s="1808">
        <v>10.254</v>
      </c>
      <c r="F45" s="1807"/>
      <c r="G45" s="1824" t="s">
        <v>62</v>
      </c>
      <c r="H45" s="1807"/>
      <c r="I45" s="1824" t="s">
        <v>62</v>
      </c>
      <c r="J45" s="1807"/>
      <c r="K45" s="1824" t="s">
        <v>62</v>
      </c>
      <c r="L45" s="1807"/>
      <c r="M45" s="1824" t="s">
        <v>62</v>
      </c>
      <c r="N45" s="1807"/>
      <c r="O45" s="1806">
        <v>33.176000000000002</v>
      </c>
      <c r="P45" s="1807"/>
      <c r="Q45" s="1806">
        <v>57.722000000000001</v>
      </c>
      <c r="R45" s="1805"/>
    </row>
    <row r="46" spans="1:36" ht="8.1" customHeight="1">
      <c r="A46" s="1810"/>
      <c r="B46" s="1772" t="s">
        <v>228</v>
      </c>
      <c r="C46" s="1808">
        <v>7.9820000000000002</v>
      </c>
      <c r="D46" s="1807"/>
      <c r="E46" s="1808">
        <v>8.7420000000000009</v>
      </c>
      <c r="F46" s="1807"/>
      <c r="G46" s="1824" t="s">
        <v>62</v>
      </c>
      <c r="H46" s="1807"/>
      <c r="I46" s="1824" t="s">
        <v>62</v>
      </c>
      <c r="J46" s="1807"/>
      <c r="K46" s="1824" t="s">
        <v>62</v>
      </c>
      <c r="L46" s="1807"/>
      <c r="M46" s="1824" t="s">
        <v>62</v>
      </c>
      <c r="N46" s="1807"/>
      <c r="O46" s="1806">
        <v>31.391999999999999</v>
      </c>
      <c r="P46" s="1807"/>
      <c r="Q46" s="1806">
        <v>55.713999999999999</v>
      </c>
      <c r="R46" s="1805"/>
    </row>
    <row r="47" spans="1:36" ht="3" customHeight="1">
      <c r="A47" s="1810"/>
      <c r="B47" s="1772"/>
      <c r="C47" s="1808"/>
      <c r="D47" s="1807"/>
      <c r="E47" s="1808"/>
      <c r="F47" s="1807"/>
      <c r="G47" s="1824"/>
      <c r="H47" s="1807"/>
      <c r="I47" s="1824"/>
      <c r="J47" s="1807"/>
      <c r="K47" s="1824"/>
      <c r="L47" s="1807"/>
      <c r="M47" s="1824"/>
      <c r="N47" s="1807"/>
      <c r="O47" s="1806"/>
      <c r="P47" s="1807"/>
      <c r="Q47" s="1806"/>
      <c r="R47" s="1805"/>
    </row>
    <row r="48" spans="1:36" ht="8.1" customHeight="1">
      <c r="A48" s="1810"/>
      <c r="B48" s="1772" t="s">
        <v>5</v>
      </c>
      <c r="C48" s="1808">
        <v>7.202</v>
      </c>
      <c r="D48" s="1807"/>
      <c r="E48" s="1808">
        <v>9.5860000000000003</v>
      </c>
      <c r="F48" s="1807"/>
      <c r="G48" s="1824" t="s">
        <v>62</v>
      </c>
      <c r="H48" s="1807"/>
      <c r="I48" s="1824" t="s">
        <v>62</v>
      </c>
      <c r="J48" s="1807"/>
      <c r="K48" s="1824" t="s">
        <v>62</v>
      </c>
      <c r="L48" s="1807"/>
      <c r="M48" s="1824" t="s">
        <v>62</v>
      </c>
      <c r="N48" s="1807"/>
      <c r="O48" s="1806">
        <v>30.734000000000002</v>
      </c>
      <c r="P48" s="1807"/>
      <c r="Q48" s="1806">
        <v>38.594000000000001</v>
      </c>
      <c r="R48" s="1805"/>
    </row>
    <row r="49" spans="1:18" ht="8.1" customHeight="1">
      <c r="A49" s="1810"/>
      <c r="B49" s="1772" t="s">
        <v>50</v>
      </c>
      <c r="C49" s="1808">
        <v>8.5559999999999992</v>
      </c>
      <c r="D49" s="1807"/>
      <c r="E49" s="1808">
        <v>9.51</v>
      </c>
      <c r="F49" s="1807"/>
      <c r="G49" s="1824" t="s">
        <v>62</v>
      </c>
      <c r="H49" s="1807"/>
      <c r="I49" s="1824" t="s">
        <v>62</v>
      </c>
      <c r="J49" s="1807"/>
      <c r="K49" s="1824" t="s">
        <v>62</v>
      </c>
      <c r="L49" s="1807"/>
      <c r="M49" s="1824" t="s">
        <v>62</v>
      </c>
      <c r="N49" s="1807"/>
      <c r="O49" s="1806">
        <v>35.396000000000001</v>
      </c>
      <c r="P49" s="1807"/>
      <c r="Q49" s="1806">
        <v>62.52</v>
      </c>
      <c r="R49" s="1805"/>
    </row>
    <row r="50" spans="1:18" ht="8.1" customHeight="1">
      <c r="A50" s="1810"/>
      <c r="B50" s="1772" t="s">
        <v>7</v>
      </c>
      <c r="C50" s="1808">
        <v>10.706</v>
      </c>
      <c r="D50" s="1807"/>
      <c r="E50" s="1808">
        <v>9.73</v>
      </c>
      <c r="F50" s="1807"/>
      <c r="G50" s="1824" t="s">
        <v>62</v>
      </c>
      <c r="H50" s="1807"/>
      <c r="I50" s="1824" t="s">
        <v>62</v>
      </c>
      <c r="J50" s="1807"/>
      <c r="K50" s="1824" t="s">
        <v>62</v>
      </c>
      <c r="L50" s="1807"/>
      <c r="M50" s="1824" t="s">
        <v>62</v>
      </c>
      <c r="N50" s="1807"/>
      <c r="O50" s="1806">
        <v>30.504000000000001</v>
      </c>
      <c r="P50" s="1807"/>
      <c r="Q50" s="1806">
        <v>60.112000000000002</v>
      </c>
      <c r="R50" s="1805"/>
    </row>
    <row r="51" spans="1:18" ht="3" customHeight="1">
      <c r="A51" s="1810"/>
      <c r="B51" s="1772"/>
      <c r="C51" s="1808"/>
      <c r="D51" s="1807"/>
      <c r="E51" s="1808"/>
      <c r="F51" s="1807"/>
      <c r="G51" s="1824" t="s">
        <v>62</v>
      </c>
      <c r="H51" s="1807"/>
      <c r="I51" s="1824"/>
      <c r="J51" s="1807"/>
      <c r="K51" s="1824"/>
      <c r="L51" s="1807"/>
      <c r="M51" s="1824"/>
      <c r="N51" s="1807"/>
      <c r="O51" s="1806"/>
      <c r="P51" s="1807"/>
      <c r="Q51" s="1806"/>
      <c r="R51" s="1805"/>
    </row>
    <row r="52" spans="1:18" ht="8.1" customHeight="1">
      <c r="A52" s="1810"/>
      <c r="B52" s="1772" t="s">
        <v>8</v>
      </c>
      <c r="C52" s="1808">
        <v>10.57</v>
      </c>
      <c r="D52" s="1807"/>
      <c r="E52" s="1808">
        <v>7.8739999999999997</v>
      </c>
      <c r="F52" s="1807"/>
      <c r="G52" s="1824" t="s">
        <v>62</v>
      </c>
      <c r="H52" s="1807"/>
      <c r="I52" s="1824" t="s">
        <v>62</v>
      </c>
      <c r="J52" s="1807"/>
      <c r="K52" s="1824" t="s">
        <v>62</v>
      </c>
      <c r="L52" s="1807"/>
      <c r="M52" s="1824" t="s">
        <v>62</v>
      </c>
      <c r="N52" s="1807"/>
      <c r="O52" s="1806">
        <v>31.28</v>
      </c>
      <c r="P52" s="1807"/>
      <c r="Q52" s="1806">
        <v>65.688000000000002</v>
      </c>
      <c r="R52" s="1805"/>
    </row>
    <row r="53" spans="1:18" ht="8.1" customHeight="1">
      <c r="A53" s="1810"/>
      <c r="B53" s="1772" t="s">
        <v>9</v>
      </c>
      <c r="C53" s="1808">
        <v>10.49</v>
      </c>
      <c r="D53" s="1807"/>
      <c r="E53" s="1808">
        <v>7.9539999999999997</v>
      </c>
      <c r="F53" s="1807"/>
      <c r="G53" s="1824" t="s">
        <v>62</v>
      </c>
      <c r="H53" s="1807"/>
      <c r="I53" s="1824" t="s">
        <v>62</v>
      </c>
      <c r="J53" s="1807"/>
      <c r="K53" s="1824" t="s">
        <v>62</v>
      </c>
      <c r="L53" s="1807"/>
      <c r="M53" s="1824" t="s">
        <v>62</v>
      </c>
      <c r="N53" s="1807"/>
      <c r="O53" s="1806">
        <v>29.437999999999999</v>
      </c>
      <c r="P53" s="1807"/>
      <c r="Q53" s="1806">
        <v>63.173999999999999</v>
      </c>
      <c r="R53" s="1805"/>
    </row>
    <row r="54" spans="1:18" ht="8.1" customHeight="1">
      <c r="A54" s="1810"/>
      <c r="B54" s="1772" t="s">
        <v>125</v>
      </c>
      <c r="C54" s="1808">
        <v>11.651999999999999</v>
      </c>
      <c r="D54" s="1807"/>
      <c r="E54" s="1808">
        <v>0</v>
      </c>
      <c r="F54" s="1807"/>
      <c r="G54" s="1824" t="s">
        <v>62</v>
      </c>
      <c r="H54" s="1807"/>
      <c r="I54" s="1824"/>
      <c r="J54" s="1807"/>
      <c r="K54" s="1824" t="s">
        <v>62</v>
      </c>
      <c r="L54" s="1807"/>
      <c r="M54" s="1824"/>
      <c r="N54" s="1807"/>
      <c r="O54" s="1806">
        <v>27.795999999999999</v>
      </c>
      <c r="P54" s="1807"/>
      <c r="Q54" s="1806">
        <v>0</v>
      </c>
      <c r="R54" s="1805"/>
    </row>
    <row r="55" spans="1:18" ht="8.1" customHeight="1">
      <c r="A55" s="1810"/>
      <c r="B55" s="1772" t="s">
        <v>1000</v>
      </c>
      <c r="C55" s="1808" t="s">
        <v>62</v>
      </c>
      <c r="D55" s="1807"/>
      <c r="E55" s="1813"/>
      <c r="F55" s="1807"/>
      <c r="G55" s="1808" t="s">
        <v>62</v>
      </c>
      <c r="H55" s="1807"/>
      <c r="I55" s="1824"/>
      <c r="J55" s="1807"/>
      <c r="K55" s="1824" t="s">
        <v>62</v>
      </c>
      <c r="L55" s="1807"/>
      <c r="M55" s="1824"/>
      <c r="N55" s="1807"/>
      <c r="O55" s="1806" t="s">
        <v>62</v>
      </c>
      <c r="P55" s="1807"/>
      <c r="Q55" s="1806"/>
      <c r="R55" s="1805"/>
    </row>
    <row r="56" spans="1:18" ht="3" customHeight="1">
      <c r="A56" s="1823"/>
      <c r="B56" s="1822"/>
      <c r="C56" s="1820"/>
      <c r="D56" s="1821"/>
      <c r="E56" s="1820"/>
      <c r="F56" s="1821"/>
      <c r="G56" s="1820"/>
      <c r="H56" s="1821"/>
      <c r="I56" s="1820"/>
      <c r="J56" s="1821"/>
      <c r="K56" s="1820"/>
      <c r="L56" s="1821"/>
      <c r="M56" s="1820"/>
      <c r="N56" s="1821"/>
      <c r="O56" s="1820"/>
      <c r="P56" s="1821"/>
      <c r="Q56" s="1820"/>
      <c r="R56" s="1819"/>
    </row>
    <row r="57" spans="1:18" ht="0.75" hidden="1" customHeight="1">
      <c r="A57" s="1810"/>
      <c r="B57" s="1817"/>
      <c r="C57" s="1817"/>
      <c r="D57" s="1817"/>
      <c r="E57" s="1817"/>
      <c r="F57" s="1817"/>
      <c r="G57" s="1817"/>
      <c r="H57" s="1817"/>
      <c r="I57" s="1817"/>
      <c r="J57" s="1817"/>
      <c r="K57" s="1818"/>
      <c r="L57" s="1818"/>
      <c r="M57" s="1818"/>
      <c r="N57" s="1818"/>
      <c r="O57" s="1817"/>
      <c r="P57" s="1817"/>
      <c r="Q57" s="1817"/>
      <c r="R57" s="1816"/>
    </row>
    <row r="58" spans="1:18" ht="17.25" customHeight="1">
      <c r="A58" s="2545" t="s">
        <v>139</v>
      </c>
      <c r="B58" s="2546"/>
      <c r="C58" s="2551" t="s">
        <v>1006</v>
      </c>
      <c r="D58" s="2552"/>
      <c r="E58" s="2553"/>
      <c r="F58" s="2554"/>
      <c r="G58" s="2552" t="s">
        <v>1005</v>
      </c>
      <c r="H58" s="2552"/>
      <c r="I58" s="2553"/>
      <c r="J58" s="2554"/>
      <c r="K58" s="2551" t="s">
        <v>1004</v>
      </c>
      <c r="L58" s="2552"/>
      <c r="M58" s="2552"/>
      <c r="N58" s="2562"/>
      <c r="O58" s="2552" t="s">
        <v>1003</v>
      </c>
      <c r="P58" s="2552"/>
      <c r="Q58" s="2552"/>
      <c r="R58" s="2567"/>
    </row>
    <row r="59" spans="1:18" ht="12" customHeight="1">
      <c r="A59" s="2547"/>
      <c r="B59" s="2548"/>
      <c r="C59" s="2555"/>
      <c r="D59" s="2556"/>
      <c r="E59" s="2557"/>
      <c r="F59" s="2558"/>
      <c r="G59" s="2556"/>
      <c r="H59" s="2556"/>
      <c r="I59" s="2557"/>
      <c r="J59" s="2558"/>
      <c r="K59" s="2555"/>
      <c r="L59" s="2556"/>
      <c r="M59" s="2556"/>
      <c r="N59" s="2563"/>
      <c r="O59" s="2556"/>
      <c r="P59" s="2556"/>
      <c r="Q59" s="2556"/>
      <c r="R59" s="2568"/>
    </row>
    <row r="60" spans="1:18" ht="12.75" customHeight="1">
      <c r="A60" s="2547"/>
      <c r="B60" s="2548"/>
      <c r="C60" s="2559"/>
      <c r="D60" s="2560"/>
      <c r="E60" s="2560"/>
      <c r="F60" s="2561"/>
      <c r="G60" s="2560"/>
      <c r="H60" s="2560"/>
      <c r="I60" s="2560"/>
      <c r="J60" s="2561"/>
      <c r="K60" s="2564"/>
      <c r="L60" s="2565"/>
      <c r="M60" s="2565"/>
      <c r="N60" s="2566"/>
      <c r="O60" s="2565"/>
      <c r="P60" s="2565"/>
      <c r="Q60" s="2565"/>
      <c r="R60" s="2569"/>
    </row>
    <row r="61" spans="1:18" ht="8.25" customHeight="1">
      <c r="A61" s="2547"/>
      <c r="B61" s="2548"/>
      <c r="C61" s="2570" t="s">
        <v>1002</v>
      </c>
      <c r="D61" s="2571"/>
      <c r="E61" s="2570" t="s">
        <v>1001</v>
      </c>
      <c r="F61" s="2571"/>
      <c r="G61" s="2570" t="s">
        <v>1002</v>
      </c>
      <c r="H61" s="2571"/>
      <c r="I61" s="2570" t="s">
        <v>1001</v>
      </c>
      <c r="J61" s="2571"/>
      <c r="K61" s="2570" t="s">
        <v>1002</v>
      </c>
      <c r="L61" s="2575"/>
      <c r="M61" s="2570" t="s">
        <v>1001</v>
      </c>
      <c r="N61" s="2575"/>
      <c r="O61" s="2570" t="s">
        <v>1002</v>
      </c>
      <c r="P61" s="2574"/>
      <c r="Q61" s="2570" t="s">
        <v>1001</v>
      </c>
      <c r="R61" s="2574"/>
    </row>
    <row r="62" spans="1:18" ht="10.5" customHeight="1">
      <c r="A62" s="2549"/>
      <c r="B62" s="2550"/>
      <c r="C62" s="2559"/>
      <c r="D62" s="2561"/>
      <c r="E62" s="2559"/>
      <c r="F62" s="2561"/>
      <c r="G62" s="2559"/>
      <c r="H62" s="2561"/>
      <c r="I62" s="2559"/>
      <c r="J62" s="2561"/>
      <c r="K62" s="2564"/>
      <c r="L62" s="2566"/>
      <c r="M62" s="2564"/>
      <c r="N62" s="2566"/>
      <c r="O62" s="2559"/>
      <c r="P62" s="2569"/>
      <c r="Q62" s="2559"/>
      <c r="R62" s="2569"/>
    </row>
    <row r="63" spans="1:18" ht="14.1" customHeight="1">
      <c r="A63" s="1810"/>
      <c r="B63" s="2573" t="s">
        <v>128</v>
      </c>
      <c r="C63" s="2573"/>
      <c r="D63" s="2573"/>
      <c r="E63" s="2573"/>
      <c r="F63" s="2573"/>
      <c r="G63" s="2573"/>
      <c r="H63" s="2573"/>
      <c r="I63" s="2573"/>
      <c r="J63" s="2573"/>
      <c r="K63" s="2573"/>
      <c r="L63" s="2573"/>
      <c r="M63" s="2573"/>
      <c r="N63" s="2573"/>
      <c r="O63" s="2573"/>
      <c r="P63" s="2573"/>
      <c r="Q63" s="2573"/>
      <c r="R63" s="1816"/>
    </row>
    <row r="64" spans="1:18" ht="3" customHeight="1">
      <c r="A64" s="1810"/>
      <c r="B64" s="1768"/>
      <c r="C64" s="1768"/>
      <c r="D64" s="1768"/>
      <c r="E64" s="1768"/>
      <c r="F64" s="1768"/>
      <c r="G64" s="1768"/>
      <c r="H64" s="1768"/>
      <c r="I64" s="1768"/>
      <c r="J64" s="1768"/>
      <c r="K64" s="1768"/>
      <c r="L64" s="1768"/>
      <c r="M64" s="1768"/>
      <c r="N64" s="1768"/>
      <c r="O64" s="1768"/>
      <c r="P64" s="1768"/>
      <c r="Q64" s="1768"/>
      <c r="R64" s="1814"/>
    </row>
    <row r="65" spans="1:21" ht="12" customHeight="1">
      <c r="A65" s="1810"/>
      <c r="B65" s="2572" t="s">
        <v>115</v>
      </c>
      <c r="C65" s="2572"/>
      <c r="D65" s="2572"/>
      <c r="E65" s="2572"/>
      <c r="F65" s="2572"/>
      <c r="G65" s="2572"/>
      <c r="H65" s="2572"/>
      <c r="I65" s="2572"/>
      <c r="J65" s="2572"/>
      <c r="K65" s="2572"/>
      <c r="L65" s="2572"/>
      <c r="M65" s="2572"/>
      <c r="N65" s="2572"/>
      <c r="O65" s="2572"/>
      <c r="P65" s="2572"/>
      <c r="Q65" s="2572"/>
      <c r="R65" s="1815"/>
    </row>
    <row r="66" spans="1:21" ht="3" customHeight="1">
      <c r="A66" s="1810"/>
      <c r="B66" s="1768"/>
      <c r="C66" s="1768"/>
      <c r="D66" s="1768"/>
      <c r="E66" s="1768"/>
      <c r="F66" s="1768"/>
      <c r="G66" s="1768"/>
      <c r="H66" s="1768"/>
      <c r="I66" s="1768"/>
      <c r="J66" s="1768"/>
      <c r="K66" s="1768"/>
      <c r="L66" s="1768"/>
      <c r="M66" s="1768"/>
      <c r="N66" s="1768"/>
      <c r="O66" s="1768"/>
      <c r="P66" s="1768"/>
      <c r="Q66" s="1768"/>
      <c r="R66" s="1814"/>
    </row>
    <row r="67" spans="1:21" ht="8.1" customHeight="1">
      <c r="A67" s="1810"/>
      <c r="B67" s="1772" t="s">
        <v>11</v>
      </c>
      <c r="C67" s="1806">
        <v>57.874000000000002</v>
      </c>
      <c r="D67" s="1807"/>
      <c r="E67" s="1806">
        <v>54.832000000000001</v>
      </c>
      <c r="F67" s="1807"/>
      <c r="G67" s="1811">
        <v>40.165999999999997</v>
      </c>
      <c r="H67" s="1807"/>
      <c r="I67" s="1811">
        <v>40.234000000000002</v>
      </c>
      <c r="J67" s="1807"/>
      <c r="K67" s="1811">
        <v>30.198</v>
      </c>
      <c r="L67" s="1807"/>
      <c r="M67" s="1811">
        <v>21.448000000000004</v>
      </c>
      <c r="N67" s="1807"/>
      <c r="O67" s="1806">
        <v>281.38200000000001</v>
      </c>
      <c r="P67" s="1807"/>
      <c r="Q67" s="1806">
        <v>294.54599999999999</v>
      </c>
      <c r="R67" s="1805"/>
      <c r="S67" s="1010"/>
      <c r="U67" s="1042"/>
    </row>
    <row r="68" spans="1:21" ht="8.1" customHeight="1">
      <c r="A68" s="1810"/>
      <c r="B68" s="1772" t="s">
        <v>12</v>
      </c>
      <c r="C68" s="1806">
        <v>54.648000000000003</v>
      </c>
      <c r="D68" s="1807"/>
      <c r="E68" s="1806">
        <v>60.28</v>
      </c>
      <c r="F68" s="1807"/>
      <c r="G68" s="1811">
        <v>39.427999999999997</v>
      </c>
      <c r="H68" s="1807"/>
      <c r="I68" s="1811">
        <v>51.508000000000003</v>
      </c>
      <c r="J68" s="1807"/>
      <c r="K68" s="1811">
        <v>30.326000000000001</v>
      </c>
      <c r="L68" s="1807"/>
      <c r="M68" s="1811">
        <v>22.248000000000001</v>
      </c>
      <c r="N68" s="1807"/>
      <c r="O68" s="1806">
        <v>279.48399999999998</v>
      </c>
      <c r="P68" s="1807"/>
      <c r="Q68" s="1806">
        <v>300.262</v>
      </c>
      <c r="R68" s="1805"/>
    </row>
    <row r="69" spans="1:21" ht="8.1" customHeight="1">
      <c r="A69" s="1810"/>
      <c r="B69" s="1772" t="s">
        <v>13</v>
      </c>
      <c r="C69" s="1806">
        <v>59.5</v>
      </c>
      <c r="D69" s="1807"/>
      <c r="E69" s="1806">
        <v>58.256</v>
      </c>
      <c r="F69" s="1807"/>
      <c r="G69" s="1811">
        <v>38.08</v>
      </c>
      <c r="H69" s="1807"/>
      <c r="I69" s="1811">
        <v>47.667999999999999</v>
      </c>
      <c r="J69" s="1807"/>
      <c r="K69" s="1808">
        <v>28.274000000000001</v>
      </c>
      <c r="L69" s="1807"/>
      <c r="M69" s="1808">
        <v>22.033999999999999</v>
      </c>
      <c r="N69" s="1807"/>
      <c r="O69" s="1806">
        <v>289.55799999999999</v>
      </c>
      <c r="P69" s="1807"/>
      <c r="Q69" s="1806">
        <v>315.66800000000001</v>
      </c>
      <c r="R69" s="1805"/>
    </row>
    <row r="70" spans="1:21" ht="3" customHeight="1">
      <c r="A70" s="1810"/>
      <c r="B70" s="1772"/>
      <c r="C70" s="1812"/>
      <c r="D70" s="1807"/>
      <c r="E70" s="1812"/>
      <c r="F70" s="1807"/>
      <c r="G70" s="1811"/>
      <c r="H70" s="1807"/>
      <c r="I70" s="1811"/>
      <c r="J70" s="1807"/>
      <c r="K70" s="1813"/>
      <c r="L70" s="1807"/>
      <c r="M70" s="1813"/>
      <c r="N70" s="1807"/>
      <c r="O70" s="1812"/>
      <c r="P70" s="1807"/>
      <c r="Q70" s="1812"/>
      <c r="R70" s="1805"/>
    </row>
    <row r="71" spans="1:21" ht="8.1" customHeight="1">
      <c r="A71" s="1810"/>
      <c r="B71" s="1772" t="s">
        <v>14</v>
      </c>
      <c r="C71" s="1806">
        <v>65.697999999999993</v>
      </c>
      <c r="D71" s="1807"/>
      <c r="E71" s="1806">
        <v>58.591999999999999</v>
      </c>
      <c r="F71" s="1807"/>
      <c r="G71" s="1811">
        <v>38.32</v>
      </c>
      <c r="H71" s="1807"/>
      <c r="I71" s="1811">
        <v>41.828000000000003</v>
      </c>
      <c r="J71" s="1807"/>
      <c r="K71" s="1808">
        <v>24.89</v>
      </c>
      <c r="L71" s="1807"/>
      <c r="M71" s="1808">
        <v>20.258000000000003</v>
      </c>
      <c r="N71" s="1807"/>
      <c r="O71" s="1806">
        <v>306.72399999999999</v>
      </c>
      <c r="P71" s="1807"/>
      <c r="Q71" s="1806">
        <v>327.238</v>
      </c>
      <c r="R71" s="1805"/>
    </row>
    <row r="72" spans="1:21" ht="8.1" customHeight="1">
      <c r="A72" s="1810"/>
      <c r="B72" s="1772" t="s">
        <v>15</v>
      </c>
      <c r="C72" s="1806">
        <v>74.414000000000001</v>
      </c>
      <c r="D72" s="1807"/>
      <c r="E72" s="1806">
        <v>71.64</v>
      </c>
      <c r="F72" s="1807"/>
      <c r="G72" s="1811">
        <v>45.207999999999998</v>
      </c>
      <c r="H72" s="1807"/>
      <c r="I72" s="1811">
        <v>38.893999999999998</v>
      </c>
      <c r="J72" s="1807"/>
      <c r="K72" s="1808">
        <v>26.93</v>
      </c>
      <c r="L72" s="1807"/>
      <c r="M72" s="1808">
        <v>30.624000000000002</v>
      </c>
      <c r="N72" s="1807"/>
      <c r="O72" s="1806">
        <v>299.928</v>
      </c>
      <c r="P72" s="1807"/>
      <c r="Q72" s="1806">
        <v>321.21600000000001</v>
      </c>
      <c r="R72" s="1805"/>
    </row>
    <row r="73" spans="1:21" ht="8.1" customHeight="1">
      <c r="A73" s="1810"/>
      <c r="B73" s="1772" t="s">
        <v>228</v>
      </c>
      <c r="C73" s="1806">
        <v>60.287999999999997</v>
      </c>
      <c r="D73" s="1807"/>
      <c r="E73" s="1806">
        <v>54.326000000000001</v>
      </c>
      <c r="F73" s="1807"/>
      <c r="G73" s="1811">
        <v>33.950000000000003</v>
      </c>
      <c r="H73" s="1807"/>
      <c r="I73" s="1811">
        <v>23.864000000000001</v>
      </c>
      <c r="J73" s="1807"/>
      <c r="K73" s="1808">
        <v>26.354000000000003</v>
      </c>
      <c r="L73" s="1807"/>
      <c r="M73" s="1808">
        <v>22.274000000000001</v>
      </c>
      <c r="N73" s="1807"/>
      <c r="O73" s="1806">
        <v>330.28</v>
      </c>
      <c r="P73" s="1807"/>
      <c r="Q73" s="1806">
        <v>332.79</v>
      </c>
      <c r="R73" s="1805"/>
    </row>
    <row r="74" spans="1:21" ht="3" customHeight="1">
      <c r="A74" s="1810"/>
      <c r="B74" s="1772"/>
      <c r="C74" s="1812"/>
      <c r="D74" s="1807"/>
      <c r="E74" s="1812"/>
      <c r="F74" s="1807"/>
      <c r="G74" s="1811"/>
      <c r="H74" s="1807"/>
      <c r="I74" s="1811"/>
      <c r="J74" s="1807"/>
      <c r="K74" s="1813"/>
      <c r="L74" s="1807"/>
      <c r="M74" s="1813"/>
      <c r="N74" s="1807"/>
      <c r="O74" s="1812"/>
      <c r="P74" s="1807"/>
      <c r="Q74" s="1812"/>
      <c r="R74" s="1805"/>
    </row>
    <row r="75" spans="1:21" ht="8.1" customHeight="1">
      <c r="A75" s="1810"/>
      <c r="B75" s="1772" t="s">
        <v>5</v>
      </c>
      <c r="C75" s="1806">
        <v>54.74</v>
      </c>
      <c r="D75" s="1807"/>
      <c r="E75" s="1806">
        <v>53.006</v>
      </c>
      <c r="F75" s="1807"/>
      <c r="G75" s="1811">
        <v>45.677999999999997</v>
      </c>
      <c r="H75" s="1807"/>
      <c r="I75" s="1811">
        <v>26.25</v>
      </c>
      <c r="J75" s="1807"/>
      <c r="K75" s="1808">
        <v>28.340000000000003</v>
      </c>
      <c r="L75" s="1807"/>
      <c r="M75" s="1808">
        <v>25.027999999999999</v>
      </c>
      <c r="N75" s="1807"/>
      <c r="O75" s="1806">
        <v>299.98599999999999</v>
      </c>
      <c r="P75" s="1807"/>
      <c r="Q75" s="1806">
        <v>274.92</v>
      </c>
      <c r="R75" s="1805"/>
      <c r="S75" s="1811"/>
    </row>
    <row r="76" spans="1:21" ht="8.1" customHeight="1">
      <c r="A76" s="1810"/>
      <c r="B76" s="1772" t="s">
        <v>50</v>
      </c>
      <c r="C76" s="1806">
        <v>58.646000000000001</v>
      </c>
      <c r="D76" s="1807"/>
      <c r="E76" s="1806">
        <v>65.2</v>
      </c>
      <c r="F76" s="1807"/>
      <c r="G76" s="1811">
        <v>39.926000000000002</v>
      </c>
      <c r="H76" s="1807"/>
      <c r="I76" s="1811">
        <v>41.572000000000003</v>
      </c>
      <c r="J76" s="1807"/>
      <c r="K76" s="1808">
        <v>27.102</v>
      </c>
      <c r="L76" s="1807"/>
      <c r="M76" s="1808">
        <v>31.08</v>
      </c>
      <c r="N76" s="1807"/>
      <c r="O76" s="1806">
        <v>308.83199999999999</v>
      </c>
      <c r="P76" s="1807"/>
      <c r="Q76" s="1806">
        <v>317.39999999999998</v>
      </c>
      <c r="R76" s="1805"/>
      <c r="S76" s="1811"/>
    </row>
    <row r="77" spans="1:21" ht="8.1" customHeight="1">
      <c r="A77" s="1810"/>
      <c r="B77" s="1772" t="s">
        <v>7</v>
      </c>
      <c r="C77" s="1806">
        <v>70.238</v>
      </c>
      <c r="D77" s="1807"/>
      <c r="E77" s="1806">
        <v>58.665999999999997</v>
      </c>
      <c r="F77" s="1807"/>
      <c r="G77" s="1811">
        <v>33.543999999999997</v>
      </c>
      <c r="H77" s="1807"/>
      <c r="I77" s="1811">
        <v>39.433999999999997</v>
      </c>
      <c r="J77" s="1807"/>
      <c r="K77" s="1808">
        <v>26.178000000000001</v>
      </c>
      <c r="L77" s="1807"/>
      <c r="M77" s="1808">
        <v>33.201999999999998</v>
      </c>
      <c r="N77" s="1807"/>
      <c r="O77" s="1806">
        <v>297.55</v>
      </c>
      <c r="P77" s="1807"/>
      <c r="Q77" s="1806">
        <v>317.21800000000002</v>
      </c>
      <c r="R77" s="1805"/>
      <c r="S77" s="1811"/>
    </row>
    <row r="78" spans="1:21" ht="3" customHeight="1">
      <c r="A78" s="1810"/>
      <c r="B78" s="1772"/>
      <c r="C78" s="1812"/>
      <c r="D78" s="1807"/>
      <c r="E78" s="1812"/>
      <c r="F78" s="1807"/>
      <c r="G78" s="1811"/>
      <c r="H78" s="1807"/>
      <c r="I78" s="1811"/>
      <c r="J78" s="1807"/>
      <c r="K78" s="1808"/>
      <c r="L78" s="1807"/>
      <c r="M78" s="1808"/>
      <c r="N78" s="1807"/>
      <c r="O78" s="1812"/>
      <c r="P78" s="1807"/>
      <c r="Q78" s="1812"/>
      <c r="R78" s="1805"/>
      <c r="S78" s="1811"/>
    </row>
    <row r="79" spans="1:21" ht="8.1" customHeight="1">
      <c r="A79" s="1810"/>
      <c r="B79" s="1772" t="s">
        <v>8</v>
      </c>
      <c r="C79" s="1806">
        <v>68.701999999999998</v>
      </c>
      <c r="D79" s="1807"/>
      <c r="E79" s="1806">
        <v>55.088000000000001</v>
      </c>
      <c r="F79" s="1807"/>
      <c r="G79" s="1811">
        <v>32.576000000000001</v>
      </c>
      <c r="H79" s="1807"/>
      <c r="I79" s="1811">
        <v>40.4</v>
      </c>
      <c r="J79" s="1807"/>
      <c r="K79" s="1808">
        <v>23.835999999999999</v>
      </c>
      <c r="L79" s="1807"/>
      <c r="M79" s="1808">
        <v>24.12</v>
      </c>
      <c r="N79" s="1807"/>
      <c r="O79" s="1806">
        <v>289.58199999999999</v>
      </c>
      <c r="P79" s="1807"/>
      <c r="Q79" s="1806">
        <v>294.62400000000002</v>
      </c>
      <c r="R79" s="1805"/>
      <c r="S79" s="1811"/>
    </row>
    <row r="80" spans="1:21" ht="8.1" customHeight="1">
      <c r="A80" s="1810"/>
      <c r="B80" s="1772" t="s">
        <v>9</v>
      </c>
      <c r="C80" s="1806">
        <v>62.814</v>
      </c>
      <c r="D80" s="1807"/>
      <c r="E80" s="1806">
        <v>53.718000000000004</v>
      </c>
      <c r="F80" s="1807"/>
      <c r="G80" s="1811">
        <v>33.561999999999998</v>
      </c>
      <c r="H80" s="1807"/>
      <c r="I80" s="1811">
        <v>45.448</v>
      </c>
      <c r="J80" s="1807"/>
      <c r="K80" s="1808">
        <v>22.194000000000003</v>
      </c>
      <c r="L80" s="1807"/>
      <c r="M80" s="1808">
        <v>26.981999999999999</v>
      </c>
      <c r="N80" s="1807"/>
      <c r="O80" s="1806">
        <v>293.02199999999999</v>
      </c>
      <c r="P80" s="1807"/>
      <c r="Q80" s="1806">
        <v>308.66199999999998</v>
      </c>
      <c r="R80" s="1805"/>
      <c r="S80" s="1811"/>
    </row>
    <row r="81" spans="1:26" ht="8.1" customHeight="1">
      <c r="A81" s="1810"/>
      <c r="B81" s="1772" t="s">
        <v>125</v>
      </c>
      <c r="C81" s="1806">
        <v>67.41</v>
      </c>
      <c r="D81" s="1807"/>
      <c r="E81" s="1806">
        <v>0</v>
      </c>
      <c r="F81" s="1807"/>
      <c r="G81" s="1811">
        <v>40.436</v>
      </c>
      <c r="H81" s="1807"/>
      <c r="I81" s="1811">
        <v>0</v>
      </c>
      <c r="J81" s="1807"/>
      <c r="K81" s="1808">
        <v>28.684000000000001</v>
      </c>
      <c r="L81" s="1807"/>
      <c r="M81" s="1808">
        <v>0</v>
      </c>
      <c r="N81" s="1807"/>
      <c r="O81" s="1806">
        <v>289.05200000000002</v>
      </c>
      <c r="P81" s="1807"/>
      <c r="Q81" s="1806">
        <v>0</v>
      </c>
      <c r="R81" s="1805"/>
      <c r="S81" s="1811"/>
    </row>
    <row r="82" spans="1:26" ht="9.75" customHeight="1">
      <c r="A82" s="1810"/>
      <c r="B82" s="1772" t="s">
        <v>1000</v>
      </c>
      <c r="C82" s="1806">
        <v>0.9</v>
      </c>
      <c r="D82" s="1807"/>
      <c r="E82" s="1806"/>
      <c r="F82" s="1807"/>
      <c r="G82" s="1809">
        <v>0.1</v>
      </c>
      <c r="H82" s="1807"/>
      <c r="I82" s="1809"/>
      <c r="J82" s="1807"/>
      <c r="K82" s="1808" t="s">
        <v>62</v>
      </c>
      <c r="L82" s="1807"/>
      <c r="M82" s="1808"/>
      <c r="N82" s="1807"/>
      <c r="O82" s="1806" t="s">
        <v>62</v>
      </c>
      <c r="P82" s="1807"/>
      <c r="Q82" s="1806"/>
      <c r="R82" s="1805"/>
      <c r="T82" s="1010"/>
      <c r="U82" s="1010"/>
      <c r="V82" s="1010"/>
      <c r="W82" s="1010"/>
      <c r="X82" s="1010"/>
      <c r="Y82" s="1010"/>
      <c r="Z82" s="1010"/>
    </row>
    <row r="83" spans="1:26" ht="6" customHeight="1">
      <c r="A83" s="1804"/>
      <c r="B83" s="1803"/>
      <c r="C83" s="1800"/>
      <c r="D83" s="1801"/>
      <c r="E83" s="1800"/>
      <c r="F83" s="1801"/>
      <c r="G83" s="1800"/>
      <c r="H83" s="1801"/>
      <c r="I83" s="1800"/>
      <c r="J83" s="1801"/>
      <c r="K83" s="1802"/>
      <c r="L83" s="1801"/>
      <c r="M83" s="1800"/>
      <c r="N83" s="1801"/>
      <c r="O83" s="1800"/>
      <c r="P83" s="1801"/>
      <c r="Q83" s="1800"/>
      <c r="R83" s="1799"/>
    </row>
    <row r="84" spans="1:26" ht="3" customHeight="1">
      <c r="B84" s="1768"/>
      <c r="C84" s="1768"/>
      <c r="D84" s="1768"/>
      <c r="E84" s="1768"/>
      <c r="F84" s="1768"/>
      <c r="G84" s="1768"/>
      <c r="H84" s="1768"/>
      <c r="I84" s="1768"/>
      <c r="J84" s="1768"/>
      <c r="K84" s="1768"/>
      <c r="L84" s="1768"/>
      <c r="M84" s="1768"/>
      <c r="N84" s="1768"/>
      <c r="O84" s="1768"/>
      <c r="P84" s="1768"/>
      <c r="Q84" s="1768"/>
      <c r="R84" s="1768"/>
      <c r="S84" s="1768"/>
      <c r="T84" s="1768"/>
      <c r="U84" s="1768"/>
      <c r="V84" s="1768"/>
    </row>
    <row r="85" spans="1:26" ht="9.9499999999999993" customHeight="1">
      <c r="B85" s="1768"/>
      <c r="C85" s="1768"/>
      <c r="D85" s="1768"/>
      <c r="E85" s="1768"/>
      <c r="F85" s="1768"/>
      <c r="G85" s="1768"/>
      <c r="H85" s="1768"/>
      <c r="I85" s="1768"/>
      <c r="J85" s="1768"/>
      <c r="K85" s="1768"/>
      <c r="L85" s="1768"/>
      <c r="M85" s="1768"/>
      <c r="N85" s="1768"/>
      <c r="O85" s="1768"/>
      <c r="P85" s="1768"/>
      <c r="Q85" s="1768"/>
      <c r="R85" s="1768"/>
      <c r="S85" s="1768"/>
      <c r="T85" s="1768"/>
    </row>
    <row r="86" spans="1:26" ht="8.1" customHeight="1">
      <c r="B86" s="1798"/>
      <c r="C86" s="1795"/>
      <c r="D86" s="1795"/>
      <c r="E86" s="1795"/>
      <c r="F86" s="1795"/>
      <c r="G86" s="1795"/>
      <c r="H86" s="1795"/>
      <c r="I86" s="1795"/>
      <c r="J86" s="1795"/>
      <c r="K86" s="1795"/>
      <c r="L86" s="1795"/>
      <c r="M86" s="1795"/>
      <c r="N86" s="1795"/>
      <c r="O86" s="1795"/>
      <c r="P86" s="1795"/>
      <c r="Q86" s="1795"/>
      <c r="R86" s="1795"/>
      <c r="S86" s="1795"/>
      <c r="T86" s="1795"/>
    </row>
    <row r="87" spans="1:26" ht="9.9499999999999993" customHeight="1">
      <c r="A87" s="1797"/>
      <c r="B87" s="1795"/>
      <c r="C87" s="1795"/>
      <c r="D87" s="1795"/>
      <c r="E87" s="1795"/>
      <c r="F87" s="1795"/>
      <c r="G87" s="1795"/>
      <c r="H87" s="1795"/>
      <c r="I87" s="1795"/>
      <c r="J87" s="1795"/>
      <c r="K87" s="1795"/>
      <c r="L87" s="1795"/>
      <c r="M87" s="1795"/>
      <c r="N87" s="1795"/>
      <c r="O87" s="1795"/>
      <c r="P87" s="1795"/>
      <c r="Q87" s="1795"/>
      <c r="R87" s="1796" t="s">
        <v>133</v>
      </c>
      <c r="T87" s="1795"/>
      <c r="U87" s="1795"/>
    </row>
    <row r="89" spans="1:26">
      <c r="A89" s="1010"/>
      <c r="X89" s="1010"/>
    </row>
    <row r="90" spans="1:26">
      <c r="A90" s="1010" t="s">
        <v>134</v>
      </c>
      <c r="X90" s="1010"/>
    </row>
    <row r="91" spans="1:26">
      <c r="A91" s="1010" t="s">
        <v>134</v>
      </c>
      <c r="X91" s="1010"/>
    </row>
    <row r="92" spans="1:26">
      <c r="X92" s="1010"/>
    </row>
    <row r="93" spans="1:26" ht="15">
      <c r="B93" s="2524" t="s">
        <v>1019</v>
      </c>
    </row>
  </sheetData>
  <mergeCells count="32">
    <mergeCell ref="G11:H12"/>
    <mergeCell ref="M11:N12"/>
    <mergeCell ref="K11:L12"/>
    <mergeCell ref="B36:Q36"/>
    <mergeCell ref="K8:N10"/>
    <mergeCell ref="B16:Q16"/>
    <mergeCell ref="O8:R10"/>
    <mergeCell ref="Q11:R12"/>
    <mergeCell ref="I11:J12"/>
    <mergeCell ref="B65:Q65"/>
    <mergeCell ref="B63:Q63"/>
    <mergeCell ref="O11:P12"/>
    <mergeCell ref="E11:F12"/>
    <mergeCell ref="C8:F10"/>
    <mergeCell ref="G8:J10"/>
    <mergeCell ref="C11:D12"/>
    <mergeCell ref="G61:H62"/>
    <mergeCell ref="I61:J62"/>
    <mergeCell ref="K61:L62"/>
    <mergeCell ref="M61:N62"/>
    <mergeCell ref="O61:P62"/>
    <mergeCell ref="Q61:R62"/>
    <mergeCell ref="B14:Q14"/>
    <mergeCell ref="B38:Q38"/>
    <mergeCell ref="A8:B12"/>
    <mergeCell ref="A58:B62"/>
    <mergeCell ref="C58:F60"/>
    <mergeCell ref="G58:J60"/>
    <mergeCell ref="K58:N60"/>
    <mergeCell ref="O58:R60"/>
    <mergeCell ref="C61:D62"/>
    <mergeCell ref="E61:F62"/>
  </mergeCells>
  <hyperlinks>
    <hyperlink ref="B93" location="Inhaltsverzeichnis!A1" display="Zurück zum Inhaltsverzeichnis"/>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56"/>
  <sheetViews>
    <sheetView showGridLines="0" zoomScale="130" zoomScaleNormal="130" workbookViewId="0"/>
  </sheetViews>
  <sheetFormatPr baseColWidth="10" defaultRowHeight="15"/>
  <cols>
    <col min="1" max="1" width="11.5703125" customWidth="1"/>
    <col min="2" max="15" width="7.85546875" customWidth="1"/>
    <col min="16" max="16" width="6.5703125" customWidth="1"/>
  </cols>
  <sheetData>
    <row r="1" spans="1:20" ht="77.25" customHeight="1">
      <c r="A1" s="1831" t="s">
        <v>1010</v>
      </c>
      <c r="B1" s="1831"/>
      <c r="C1" s="1831"/>
      <c r="D1" s="1831"/>
      <c r="E1" s="1831"/>
      <c r="F1" s="1831"/>
      <c r="G1" s="1831"/>
      <c r="H1" s="1831"/>
      <c r="I1" s="1831"/>
      <c r="J1" s="1831"/>
      <c r="K1" s="1831"/>
      <c r="L1" s="1831"/>
      <c r="M1" s="1831"/>
      <c r="N1" s="1831"/>
      <c r="O1" s="1831"/>
    </row>
    <row r="2" spans="1:20" s="1833" customFormat="1" ht="15.75" customHeight="1">
      <c r="A2" s="1832" t="s">
        <v>1011</v>
      </c>
      <c r="B2" s="1832"/>
      <c r="C2" s="1832"/>
      <c r="D2" s="1832"/>
      <c r="E2" s="1832"/>
      <c r="F2" s="1832"/>
      <c r="G2" s="1832"/>
      <c r="H2" s="1832"/>
      <c r="I2" s="1832"/>
      <c r="J2" s="1832"/>
      <c r="K2" s="1832"/>
      <c r="L2" s="1832"/>
      <c r="M2" s="1832"/>
      <c r="N2" s="1832"/>
      <c r="O2" s="1832"/>
    </row>
    <row r="3" spans="1:20" s="1833" customFormat="1" ht="15.75" customHeight="1">
      <c r="A3" s="1832" t="s">
        <v>966</v>
      </c>
      <c r="B3" s="1832"/>
      <c r="C3" s="1832"/>
      <c r="D3" s="1832"/>
      <c r="E3" s="1832"/>
      <c r="F3" s="1832"/>
      <c r="G3" s="1832"/>
      <c r="H3" s="1832"/>
      <c r="I3" s="1832"/>
      <c r="J3" s="1832"/>
      <c r="K3" s="1832"/>
      <c r="L3" s="1832"/>
      <c r="M3" s="1832"/>
      <c r="N3" s="1832"/>
      <c r="O3" s="1832"/>
    </row>
    <row r="4" spans="1:20" ht="24" customHeight="1">
      <c r="A4" s="1834" t="s">
        <v>1012</v>
      </c>
      <c r="B4" s="1835" t="s">
        <v>1013</v>
      </c>
      <c r="C4" s="1836"/>
      <c r="D4" s="1836"/>
      <c r="E4" s="1836"/>
      <c r="F4" s="1836"/>
      <c r="G4" s="1836"/>
      <c r="H4" s="1836"/>
      <c r="I4" s="1836"/>
      <c r="J4" s="1837" t="s">
        <v>1014</v>
      </c>
      <c r="K4" s="1838"/>
      <c r="L4" s="1838"/>
      <c r="M4" s="1838"/>
      <c r="N4" s="1838"/>
      <c r="O4" s="1839"/>
      <c r="S4" s="1840"/>
    </row>
    <row r="5" spans="1:20" ht="11.1" customHeight="1">
      <c r="A5" s="1841"/>
      <c r="B5" s="2579" t="s">
        <v>968</v>
      </c>
      <c r="C5" s="2580"/>
      <c r="D5" s="2580" t="s">
        <v>969</v>
      </c>
      <c r="E5" s="2580"/>
      <c r="F5" s="2580" t="s">
        <v>970</v>
      </c>
      <c r="G5" s="2580"/>
      <c r="H5" s="2580" t="s">
        <v>68</v>
      </c>
      <c r="I5" s="2580"/>
      <c r="J5" s="2580" t="s">
        <v>968</v>
      </c>
      <c r="K5" s="2580"/>
      <c r="L5" s="2580" t="s">
        <v>969</v>
      </c>
      <c r="M5" s="2580"/>
      <c r="N5" s="2577" t="s">
        <v>970</v>
      </c>
      <c r="O5" s="2578"/>
    </row>
    <row r="6" spans="1:20" ht="18" customHeight="1">
      <c r="A6" s="1842"/>
      <c r="B6" s="1843" t="s">
        <v>165</v>
      </c>
      <c r="C6" s="1844" t="s">
        <v>1015</v>
      </c>
      <c r="D6" s="1845" t="s">
        <v>165</v>
      </c>
      <c r="E6" s="1844" t="s">
        <v>1015</v>
      </c>
      <c r="F6" s="1845" t="s">
        <v>165</v>
      </c>
      <c r="G6" s="1844" t="s">
        <v>1015</v>
      </c>
      <c r="H6" s="1845" t="s">
        <v>165</v>
      </c>
      <c r="I6" s="1844" t="s">
        <v>1015</v>
      </c>
      <c r="J6" s="1845" t="s">
        <v>165</v>
      </c>
      <c r="K6" s="1844" t="s">
        <v>1015</v>
      </c>
      <c r="L6" s="1845" t="s">
        <v>165</v>
      </c>
      <c r="M6" s="1844" t="s">
        <v>1015</v>
      </c>
      <c r="N6" s="1845" t="s">
        <v>165</v>
      </c>
      <c r="O6" s="1846" t="s">
        <v>1015</v>
      </c>
    </row>
    <row r="7" spans="1:20" ht="12" customHeight="1">
      <c r="A7" s="1847" t="s">
        <v>128</v>
      </c>
      <c r="B7" s="1848"/>
      <c r="C7" s="1848"/>
      <c r="D7" s="1848"/>
      <c r="E7" s="1848"/>
      <c r="F7" s="1848"/>
      <c r="G7" s="1848"/>
      <c r="H7" s="1848"/>
      <c r="I7" s="1848"/>
      <c r="J7" s="1848"/>
      <c r="K7" s="1848"/>
      <c r="L7" s="1848"/>
      <c r="M7" s="1848"/>
      <c r="N7" s="1848"/>
      <c r="O7" s="1849"/>
    </row>
    <row r="8" spans="1:20" ht="10.5" customHeight="1">
      <c r="A8" s="1850" t="s">
        <v>11</v>
      </c>
      <c r="B8" s="1851">
        <v>641.077</v>
      </c>
      <c r="C8" s="1852">
        <v>624.923</v>
      </c>
      <c r="D8" s="1851">
        <v>35.898000000000003</v>
      </c>
      <c r="E8" s="1852">
        <v>28.981999999999999</v>
      </c>
      <c r="F8" s="1851">
        <v>49.536000000000001</v>
      </c>
      <c r="G8" s="1852">
        <v>46.776000000000003</v>
      </c>
      <c r="H8" s="1851">
        <v>726.51099999999997</v>
      </c>
      <c r="I8" s="1852">
        <v>700.68099999999993</v>
      </c>
      <c r="J8" s="1853">
        <v>77.484139970699999</v>
      </c>
      <c r="K8" s="1854">
        <v>78.886518819100004</v>
      </c>
      <c r="L8" s="1853">
        <v>74.190762716600005</v>
      </c>
      <c r="M8" s="1854">
        <v>82.509833689900006</v>
      </c>
      <c r="N8" s="1853">
        <v>86.210029069800001</v>
      </c>
      <c r="O8" s="1855">
        <v>88.474858901999994</v>
      </c>
      <c r="R8" s="1856"/>
      <c r="S8" s="1856"/>
      <c r="T8" s="1857"/>
    </row>
    <row r="9" spans="1:20" ht="10.5" customHeight="1">
      <c r="A9" s="1850" t="s">
        <v>116</v>
      </c>
      <c r="B9" s="1851">
        <v>613.56700000000001</v>
      </c>
      <c r="C9" s="1852">
        <v>638.85200000000009</v>
      </c>
      <c r="D9" s="1851">
        <v>37.122</v>
      </c>
      <c r="E9" s="1852">
        <v>36.479999999999997</v>
      </c>
      <c r="F9" s="1851">
        <v>49.635000000000005</v>
      </c>
      <c r="G9" s="1852">
        <v>46.925000000000004</v>
      </c>
      <c r="H9" s="1851">
        <v>700.32399999999996</v>
      </c>
      <c r="I9" s="1852">
        <v>722.25700000000006</v>
      </c>
      <c r="J9" s="1853">
        <v>79.896572012500002</v>
      </c>
      <c r="K9" s="1854">
        <v>79.366331622199993</v>
      </c>
      <c r="L9" s="1853">
        <v>77.2075857982</v>
      </c>
      <c r="M9" s="1854">
        <v>81.461812209100003</v>
      </c>
      <c r="N9" s="1853">
        <v>85.699607132099999</v>
      </c>
      <c r="O9" s="1855">
        <v>86.925945658000003</v>
      </c>
      <c r="S9" s="1856"/>
      <c r="T9" s="1857"/>
    </row>
    <row r="10" spans="1:20" ht="10.5" customHeight="1">
      <c r="A10" s="1850" t="s">
        <v>117</v>
      </c>
      <c r="B10" s="1851">
        <v>632.63799999999992</v>
      </c>
      <c r="C10" s="1852">
        <v>646.471</v>
      </c>
      <c r="D10" s="1851">
        <v>40.11</v>
      </c>
      <c r="E10" s="1852">
        <v>38.633000000000003</v>
      </c>
      <c r="F10" s="1851">
        <v>50.834000000000003</v>
      </c>
      <c r="G10" s="1852">
        <v>47.079000000000001</v>
      </c>
      <c r="H10" s="1851">
        <v>723.58199999999988</v>
      </c>
      <c r="I10" s="1852">
        <v>732.18299999999999</v>
      </c>
      <c r="J10" s="1853">
        <v>79.575681511400006</v>
      </c>
      <c r="K10" s="1854">
        <v>80.968365170300004</v>
      </c>
      <c r="L10" s="1853">
        <v>73.271004736999998</v>
      </c>
      <c r="M10" s="1854">
        <v>77.092123314299997</v>
      </c>
      <c r="N10" s="1853">
        <v>89.294566628599995</v>
      </c>
      <c r="O10" s="1855">
        <v>87.765245650899999</v>
      </c>
      <c r="S10" s="1856"/>
      <c r="T10" s="1857"/>
    </row>
    <row r="11" spans="1:20" ht="10.5" customHeight="1">
      <c r="A11" s="1850" t="s">
        <v>118</v>
      </c>
      <c r="B11" s="1851">
        <v>653.78899999999999</v>
      </c>
      <c r="C11" s="1852">
        <v>674.18299999999999</v>
      </c>
      <c r="D11" s="1851">
        <v>35.908999999999999</v>
      </c>
      <c r="E11" s="1852">
        <v>37.204000000000001</v>
      </c>
      <c r="F11" s="1851">
        <v>50.335000000000001</v>
      </c>
      <c r="G11" s="1852">
        <v>47.885000000000005</v>
      </c>
      <c r="H11" s="1851">
        <v>740.03300000000002</v>
      </c>
      <c r="I11" s="1852">
        <v>759.27199999999993</v>
      </c>
      <c r="J11" s="1853">
        <v>80.245461456200005</v>
      </c>
      <c r="K11" s="1854">
        <v>78.137834979499999</v>
      </c>
      <c r="L11" s="1853">
        <v>82.475145506700002</v>
      </c>
      <c r="M11" s="1854">
        <v>78.789915062899993</v>
      </c>
      <c r="N11" s="1853">
        <v>88.701698619300004</v>
      </c>
      <c r="O11" s="1855">
        <v>87.774877310199997</v>
      </c>
      <c r="S11" s="1856"/>
      <c r="T11" s="1857"/>
    </row>
    <row r="12" spans="1:20" ht="10.5" customHeight="1">
      <c r="A12" s="1850" t="s">
        <v>119</v>
      </c>
      <c r="B12" s="1851">
        <v>672.34399999999994</v>
      </c>
      <c r="C12" s="1852">
        <v>681.26299999999992</v>
      </c>
      <c r="D12" s="1851">
        <v>38.128999999999998</v>
      </c>
      <c r="E12" s="1852">
        <v>39.420999999999999</v>
      </c>
      <c r="F12" s="1851">
        <v>51.684000000000005</v>
      </c>
      <c r="G12" s="1852">
        <v>49.136000000000003</v>
      </c>
      <c r="H12" s="1851">
        <v>762.15699999999993</v>
      </c>
      <c r="I12" s="1852">
        <v>769.81999999999994</v>
      </c>
      <c r="J12" s="1853">
        <v>81.597366824100007</v>
      </c>
      <c r="K12" s="1854">
        <v>78.6653612482</v>
      </c>
      <c r="L12" s="1853">
        <v>79.252012903600004</v>
      </c>
      <c r="M12" s="1854">
        <v>77.336952385800004</v>
      </c>
      <c r="N12" s="1853">
        <v>90.012382942499997</v>
      </c>
      <c r="O12" s="1855">
        <v>88.8187886682</v>
      </c>
      <c r="S12" s="1856"/>
      <c r="T12" s="1857"/>
    </row>
    <row r="13" spans="1:20" ht="10.5" customHeight="1">
      <c r="A13" s="1850" t="s">
        <v>120</v>
      </c>
      <c r="B13" s="1851">
        <v>624.91499999999996</v>
      </c>
      <c r="C13" s="1852">
        <v>625.84400000000005</v>
      </c>
      <c r="D13" s="1851">
        <v>34.375</v>
      </c>
      <c r="E13" s="1852">
        <v>37.170999999999999</v>
      </c>
      <c r="F13" s="1851">
        <v>50.375999999999998</v>
      </c>
      <c r="G13" s="1852">
        <v>46.335999999999999</v>
      </c>
      <c r="H13" s="1851">
        <v>709.66599999999994</v>
      </c>
      <c r="I13" s="1852">
        <v>709.35100000000011</v>
      </c>
      <c r="J13" s="1853">
        <v>81.097909315699994</v>
      </c>
      <c r="K13" s="1854">
        <v>77.697962391499999</v>
      </c>
      <c r="L13" s="1853">
        <v>84.3927272727</v>
      </c>
      <c r="M13" s="1854">
        <v>80.188856904600001</v>
      </c>
      <c r="N13" s="1853">
        <v>88.935207241499995</v>
      </c>
      <c r="O13" s="1855">
        <v>88.093491022099997</v>
      </c>
      <c r="S13" s="1856"/>
      <c r="T13" s="1857"/>
    </row>
    <row r="14" spans="1:20" ht="10.5" customHeight="1">
      <c r="A14" s="1850" t="s">
        <v>121</v>
      </c>
      <c r="B14" s="1851">
        <v>609.822</v>
      </c>
      <c r="C14" s="1852">
        <v>649.38</v>
      </c>
      <c r="D14" s="1851">
        <v>36.786000000000001</v>
      </c>
      <c r="E14" s="1852">
        <v>38.369</v>
      </c>
      <c r="F14" s="1851">
        <v>48.008000000000003</v>
      </c>
      <c r="G14" s="1852">
        <v>46.950999999999993</v>
      </c>
      <c r="H14" s="1851">
        <v>694.61599999999999</v>
      </c>
      <c r="I14" s="1852">
        <v>734.7</v>
      </c>
      <c r="J14" s="1853">
        <v>81.578395007099999</v>
      </c>
      <c r="K14" s="1854">
        <v>79.244202162099995</v>
      </c>
      <c r="L14" s="1853">
        <v>81.531017234800004</v>
      </c>
      <c r="M14" s="1854">
        <v>76.593082957600004</v>
      </c>
      <c r="N14" s="1853">
        <v>90.112064655899999</v>
      </c>
      <c r="O14" s="1855">
        <v>91.216374518099997</v>
      </c>
      <c r="S14" s="1856"/>
      <c r="T14" s="1857"/>
    </row>
    <row r="15" spans="1:20" ht="10.5" customHeight="1">
      <c r="A15" s="1850" t="s">
        <v>148</v>
      </c>
      <c r="B15" s="1851">
        <v>588.26700000000005</v>
      </c>
      <c r="C15" s="1852">
        <v>647.24099999999999</v>
      </c>
      <c r="D15" s="1851">
        <v>33.323</v>
      </c>
      <c r="E15" s="1852">
        <v>37.905000000000001</v>
      </c>
      <c r="F15" s="1851">
        <v>46.488</v>
      </c>
      <c r="G15" s="1852">
        <v>46.755000000000003</v>
      </c>
      <c r="H15" s="1851">
        <v>668.07799999999997</v>
      </c>
      <c r="I15" s="1852">
        <v>731.90099999999995</v>
      </c>
      <c r="J15" s="1853">
        <v>79.418359350399996</v>
      </c>
      <c r="K15" s="1854">
        <v>79.140227519600003</v>
      </c>
      <c r="L15" s="1853">
        <v>82.495573627799999</v>
      </c>
      <c r="M15" s="1854">
        <v>82.981137053200001</v>
      </c>
      <c r="N15" s="1853">
        <v>88.754087076199994</v>
      </c>
      <c r="O15" s="1855">
        <v>89.280290878000002</v>
      </c>
      <c r="S15" s="1856"/>
      <c r="T15" s="1857"/>
    </row>
    <row r="16" spans="1:20" ht="10.5" customHeight="1">
      <c r="A16" s="1850" t="s">
        <v>7</v>
      </c>
      <c r="B16" s="1851">
        <v>669.495</v>
      </c>
      <c r="C16" s="1852">
        <v>676.49600000000009</v>
      </c>
      <c r="D16" s="1851">
        <v>39.433</v>
      </c>
      <c r="E16" s="1852">
        <v>38.79</v>
      </c>
      <c r="F16" s="1851">
        <v>53.001000000000005</v>
      </c>
      <c r="G16" s="1852">
        <v>47.881</v>
      </c>
      <c r="H16" s="1851">
        <v>761.92899999999997</v>
      </c>
      <c r="I16" s="1852">
        <v>763.16700000000003</v>
      </c>
      <c r="J16" s="1853">
        <v>79.923673813799994</v>
      </c>
      <c r="K16" s="1854">
        <v>79.112088628199999</v>
      </c>
      <c r="L16" s="1853">
        <v>77.402175842600002</v>
      </c>
      <c r="M16" s="1854">
        <v>80.871358597599993</v>
      </c>
      <c r="N16" s="1853">
        <v>89.805852719800001</v>
      </c>
      <c r="O16" s="1855">
        <v>88.170673127100002</v>
      </c>
      <c r="S16" s="1856"/>
      <c r="T16" s="1857"/>
    </row>
    <row r="17" spans="1:20" ht="10.5" customHeight="1">
      <c r="A17" s="1850" t="s">
        <v>8</v>
      </c>
      <c r="B17" s="1851">
        <v>600.49699999999996</v>
      </c>
      <c r="C17" s="1852">
        <v>648.75700000000006</v>
      </c>
      <c r="D17" s="1851">
        <v>32.536999999999999</v>
      </c>
      <c r="E17" s="1852">
        <v>38.43</v>
      </c>
      <c r="F17" s="1851">
        <v>45.963999999999999</v>
      </c>
      <c r="G17" s="1852">
        <v>46.512</v>
      </c>
      <c r="H17" s="1851">
        <v>678.99800000000005</v>
      </c>
      <c r="I17" s="1852">
        <v>733.69900000000007</v>
      </c>
      <c r="J17" s="1853">
        <v>80.019217414899998</v>
      </c>
      <c r="K17" s="1854">
        <v>78.837597458900007</v>
      </c>
      <c r="L17" s="1853">
        <v>82.152626240900005</v>
      </c>
      <c r="M17" s="1854">
        <v>81.558678116099998</v>
      </c>
      <c r="N17" s="1853">
        <v>87.052910973799996</v>
      </c>
      <c r="O17" s="1855">
        <v>87.175352597200003</v>
      </c>
      <c r="S17" s="1856"/>
      <c r="T17" s="1857"/>
    </row>
    <row r="18" spans="1:20" ht="10.5" customHeight="1">
      <c r="A18" s="1850" t="s">
        <v>9</v>
      </c>
      <c r="B18" s="1851">
        <v>631.03800000000001</v>
      </c>
      <c r="C18" s="1852">
        <v>640.82899999999995</v>
      </c>
      <c r="D18" s="1851">
        <v>36.276000000000003</v>
      </c>
      <c r="E18" s="1852">
        <v>35.908999999999999</v>
      </c>
      <c r="F18" s="1851">
        <v>47.765000000000001</v>
      </c>
      <c r="G18" s="1852">
        <v>46.938000000000002</v>
      </c>
      <c r="H18" s="1851">
        <v>715.07899999999995</v>
      </c>
      <c r="I18" s="1852">
        <v>723.67599999999993</v>
      </c>
      <c r="J18" s="1853">
        <v>81.617430329100003</v>
      </c>
      <c r="K18" s="1854">
        <v>80.616982065399995</v>
      </c>
      <c r="L18" s="1853">
        <v>82.390561252599994</v>
      </c>
      <c r="M18" s="1854">
        <v>80.949065693799994</v>
      </c>
      <c r="N18" s="1853">
        <v>88.476918245600004</v>
      </c>
      <c r="O18" s="1855">
        <v>87.756189015299995</v>
      </c>
      <c r="S18" s="1856"/>
      <c r="T18" s="1857"/>
    </row>
    <row r="19" spans="1:20" ht="10.5" customHeight="1">
      <c r="A19" s="1850" t="s">
        <v>125</v>
      </c>
      <c r="B19" s="1851">
        <v>619.78800000000001</v>
      </c>
      <c r="C19" s="1852"/>
      <c r="D19" s="1851">
        <v>34.655000000000001</v>
      </c>
      <c r="E19" s="1852"/>
      <c r="F19" s="1851">
        <v>50.121000000000002</v>
      </c>
      <c r="G19" s="1852"/>
      <c r="H19" s="1851">
        <v>831.76900000000001</v>
      </c>
      <c r="I19" s="1852"/>
      <c r="J19" s="1853">
        <v>81.822494143200004</v>
      </c>
      <c r="K19" s="1854"/>
      <c r="L19" s="1853">
        <v>81.245716269300004</v>
      </c>
      <c r="M19" s="1854"/>
      <c r="N19" s="1853">
        <v>89.744946770599995</v>
      </c>
      <c r="O19" s="1855"/>
      <c r="S19" s="1856"/>
      <c r="T19" s="1857"/>
    </row>
    <row r="20" spans="1:20" ht="10.5" customHeight="1">
      <c r="A20" s="1850" t="s">
        <v>1000</v>
      </c>
      <c r="B20" s="1851">
        <v>90.210999999999999</v>
      </c>
      <c r="C20" s="1852"/>
      <c r="D20" s="1851"/>
      <c r="E20" s="1852"/>
      <c r="F20" s="1851">
        <v>36.994</v>
      </c>
      <c r="G20" s="1852"/>
      <c r="H20" s="1851"/>
      <c r="I20" s="1852"/>
      <c r="J20" s="1853">
        <v>77.792065269199995</v>
      </c>
      <c r="K20" s="1854"/>
      <c r="L20" s="1853"/>
      <c r="M20" s="1854"/>
      <c r="N20" s="1853">
        <v>89.141307781400002</v>
      </c>
      <c r="O20" s="1855"/>
    </row>
    <row r="21" spans="1:20" ht="10.5" customHeight="1">
      <c r="A21" s="1858" t="s">
        <v>126</v>
      </c>
      <c r="B21" s="1859">
        <v>6937.4490000000005</v>
      </c>
      <c r="C21" s="1860">
        <v>7154.2389999999996</v>
      </c>
      <c r="D21" s="1859">
        <v>399.89799999999997</v>
      </c>
      <c r="E21" s="1860">
        <v>407.29399999999998</v>
      </c>
      <c r="F21" s="1859">
        <v>543.62599999999998</v>
      </c>
      <c r="G21" s="1860">
        <v>519.17399999999998</v>
      </c>
      <c r="H21" s="1859">
        <v>7880.973</v>
      </c>
      <c r="I21" s="1860">
        <v>8080.7070000000003</v>
      </c>
      <c r="J21" s="1861">
        <v>80.223109727809089</v>
      </c>
      <c r="K21" s="1862">
        <v>79.15213382409091</v>
      </c>
      <c r="L21" s="1861">
        <v>79.705563012136366</v>
      </c>
      <c r="M21" s="1862">
        <v>80.030255998627254</v>
      </c>
      <c r="N21" s="1861">
        <v>88.459575027736363</v>
      </c>
      <c r="O21" s="1863">
        <v>88.313826122463638</v>
      </c>
    </row>
    <row r="22" spans="1:20" ht="12" customHeight="1">
      <c r="A22" s="1847" t="s">
        <v>114</v>
      </c>
      <c r="B22" s="1848"/>
      <c r="C22" s="1848"/>
      <c r="D22" s="1848"/>
      <c r="E22" s="1848"/>
      <c r="F22" s="1848"/>
      <c r="G22" s="1848"/>
      <c r="H22" s="1848"/>
      <c r="I22" s="1848"/>
      <c r="J22" s="1848"/>
      <c r="K22" s="1848"/>
      <c r="L22" s="1848"/>
      <c r="M22" s="1848"/>
      <c r="N22" s="1848"/>
      <c r="O22" s="1849"/>
    </row>
    <row r="23" spans="1:20" ht="10.5" customHeight="1">
      <c r="A23" s="1850" t="s">
        <v>11</v>
      </c>
      <c r="B23" s="1851">
        <v>508.89100000000002</v>
      </c>
      <c r="C23" s="1852">
        <v>496.78399999999999</v>
      </c>
      <c r="D23" s="1851"/>
      <c r="E23" s="1852"/>
      <c r="F23" s="1851">
        <v>40.054000000000002</v>
      </c>
      <c r="G23" s="1852">
        <v>37.139000000000003</v>
      </c>
      <c r="H23" s="1851">
        <v>548.94500000000005</v>
      </c>
      <c r="I23" s="1852">
        <v>533.923</v>
      </c>
      <c r="J23" s="1853">
        <v>77.936729083399996</v>
      </c>
      <c r="K23" s="1854">
        <v>78.908338432799994</v>
      </c>
      <c r="L23" s="1853"/>
      <c r="M23" s="1854"/>
      <c r="N23" s="1853">
        <v>84.643231637300005</v>
      </c>
      <c r="O23" s="1855">
        <v>87.431002450299999</v>
      </c>
      <c r="P23" s="1864"/>
    </row>
    <row r="24" spans="1:20" ht="10.5" customHeight="1">
      <c r="A24" s="1850" t="s">
        <v>116</v>
      </c>
      <c r="B24" s="1851">
        <v>488.82100000000003</v>
      </c>
      <c r="C24" s="1852">
        <v>514.81799999999998</v>
      </c>
      <c r="D24" s="1851"/>
      <c r="E24" s="1852"/>
      <c r="F24" s="1851">
        <v>39.78</v>
      </c>
      <c r="G24" s="1852">
        <v>37.206000000000003</v>
      </c>
      <c r="H24" s="1851">
        <v>528.601</v>
      </c>
      <c r="I24" s="1852">
        <v>552.024</v>
      </c>
      <c r="J24" s="1853">
        <v>80.582462701099999</v>
      </c>
      <c r="K24" s="1854">
        <v>79.636690059100005</v>
      </c>
      <c r="L24" s="1853"/>
      <c r="M24" s="1854"/>
      <c r="N24" s="1853">
        <v>84.688285570600002</v>
      </c>
      <c r="O24" s="1855">
        <v>86.252217384299996</v>
      </c>
    </row>
    <row r="25" spans="1:20" ht="10.5" customHeight="1">
      <c r="A25" s="1850" t="s">
        <v>117</v>
      </c>
      <c r="B25" s="1851">
        <v>506.72699999999998</v>
      </c>
      <c r="C25" s="1852">
        <v>518.35500000000002</v>
      </c>
      <c r="D25" s="1851"/>
      <c r="E25" s="1852"/>
      <c r="F25" s="1851">
        <v>40.759</v>
      </c>
      <c r="G25" s="1852">
        <v>37.381</v>
      </c>
      <c r="H25" s="1851">
        <v>547.48599999999999</v>
      </c>
      <c r="I25" s="1852">
        <v>555.73599999999999</v>
      </c>
      <c r="J25" s="1853">
        <v>80.153218597000006</v>
      </c>
      <c r="K25" s="1854">
        <v>80.967869510300005</v>
      </c>
      <c r="L25" s="1853"/>
      <c r="M25" s="1854"/>
      <c r="N25" s="1853">
        <v>88.611104295999993</v>
      </c>
      <c r="O25" s="1855">
        <v>86.926513469400007</v>
      </c>
    </row>
    <row r="26" spans="1:20" ht="10.5" customHeight="1">
      <c r="A26" s="1850" t="s">
        <v>118</v>
      </c>
      <c r="B26" s="1851">
        <v>522.72</v>
      </c>
      <c r="C26" s="1852">
        <v>541.35599999999999</v>
      </c>
      <c r="D26" s="1851"/>
      <c r="E26" s="1852"/>
      <c r="F26" s="1851">
        <v>40.859000000000002</v>
      </c>
      <c r="G26" s="1852">
        <v>38.527000000000001</v>
      </c>
      <c r="H26" s="1851">
        <v>563.57900000000006</v>
      </c>
      <c r="I26" s="1852">
        <v>579.88300000000004</v>
      </c>
      <c r="J26" s="1853">
        <v>80.410162228299995</v>
      </c>
      <c r="K26" s="1854">
        <v>78.802488565700003</v>
      </c>
      <c r="L26" s="1853"/>
      <c r="M26" s="1854"/>
      <c r="N26" s="1853">
        <v>88.198438532500006</v>
      </c>
      <c r="O26" s="1855">
        <v>86.157759493300006</v>
      </c>
    </row>
    <row r="27" spans="1:20" ht="10.5" customHeight="1">
      <c r="A27" s="1850" t="s">
        <v>119</v>
      </c>
      <c r="B27" s="1851">
        <v>541.40099999999995</v>
      </c>
      <c r="C27" s="1852">
        <v>546.46199999999999</v>
      </c>
      <c r="D27" s="1851"/>
      <c r="E27" s="1852"/>
      <c r="F27" s="1851">
        <v>41.429000000000002</v>
      </c>
      <c r="G27" s="1852">
        <v>39.076000000000001</v>
      </c>
      <c r="H27" s="1851">
        <v>582.82999999999993</v>
      </c>
      <c r="I27" s="1852">
        <v>585.53800000000001</v>
      </c>
      <c r="J27" s="1853">
        <v>82.267672206</v>
      </c>
      <c r="K27" s="1854">
        <v>79.822384722099997</v>
      </c>
      <c r="L27" s="1853"/>
      <c r="M27" s="1854"/>
      <c r="N27" s="1853">
        <v>89.654589780099997</v>
      </c>
      <c r="O27" s="1855">
        <v>87.654826491999998</v>
      </c>
    </row>
    <row r="28" spans="1:20" ht="10.5" customHeight="1">
      <c r="A28" s="1850" t="s">
        <v>120</v>
      </c>
      <c r="B28" s="1851">
        <v>499.08100000000002</v>
      </c>
      <c r="C28" s="1852">
        <v>496.51100000000002</v>
      </c>
      <c r="D28" s="1851"/>
      <c r="E28" s="1852"/>
      <c r="F28" s="1851">
        <v>41.183</v>
      </c>
      <c r="G28" s="1852">
        <v>36.896000000000001</v>
      </c>
      <c r="H28" s="1851">
        <v>540.26400000000001</v>
      </c>
      <c r="I28" s="1852">
        <v>533.40700000000004</v>
      </c>
      <c r="J28" s="1853">
        <v>81.659690511199997</v>
      </c>
      <c r="K28" s="1854">
        <v>78.728366541699998</v>
      </c>
      <c r="L28" s="1853"/>
      <c r="M28" s="1854"/>
      <c r="N28" s="1853">
        <v>87.844498943700003</v>
      </c>
      <c r="O28" s="1855">
        <v>87.787294015599997</v>
      </c>
    </row>
    <row r="29" spans="1:20" ht="10.5" customHeight="1">
      <c r="A29" s="1850" t="s">
        <v>121</v>
      </c>
      <c r="B29" s="1851">
        <v>483.04399999999998</v>
      </c>
      <c r="C29" s="1852">
        <v>523.23599999999999</v>
      </c>
      <c r="D29" s="1851"/>
      <c r="E29" s="1852"/>
      <c r="F29" s="1851">
        <v>38.825000000000003</v>
      </c>
      <c r="G29" s="1852">
        <v>37.299999999999997</v>
      </c>
      <c r="H29" s="1851">
        <v>521.86900000000003</v>
      </c>
      <c r="I29" s="1852">
        <v>560.53599999999994</v>
      </c>
      <c r="J29" s="1853">
        <v>82.009299359899998</v>
      </c>
      <c r="K29" s="1854">
        <v>79.885807535300003</v>
      </c>
      <c r="L29" s="1853"/>
      <c r="M29" s="1854"/>
      <c r="N29" s="1853">
        <v>89.187379265900006</v>
      </c>
      <c r="O29" s="1855">
        <v>90.632707774799997</v>
      </c>
    </row>
    <row r="30" spans="1:20" ht="10.5" customHeight="1">
      <c r="A30" s="1850" t="s">
        <v>148</v>
      </c>
      <c r="B30" s="1851">
        <v>468.755</v>
      </c>
      <c r="C30" s="1852">
        <v>522.125</v>
      </c>
      <c r="D30" s="1851"/>
      <c r="E30" s="1852"/>
      <c r="F30" s="1851">
        <v>37.253</v>
      </c>
      <c r="G30" s="1852">
        <v>37.676000000000002</v>
      </c>
      <c r="H30" s="1851">
        <v>506.00799999999998</v>
      </c>
      <c r="I30" s="1852">
        <v>559.80100000000004</v>
      </c>
      <c r="J30" s="1853">
        <v>79.631150601100003</v>
      </c>
      <c r="K30" s="1854">
        <v>78.988195809100006</v>
      </c>
      <c r="L30" s="1853"/>
      <c r="M30" s="1854"/>
      <c r="N30" s="1853">
        <v>87.990228974800004</v>
      </c>
      <c r="O30" s="1855">
        <v>87.745514385800007</v>
      </c>
    </row>
    <row r="31" spans="1:20" ht="10.5" customHeight="1">
      <c r="A31" s="1850" t="s">
        <v>7</v>
      </c>
      <c r="B31" s="1851">
        <v>528.59500000000003</v>
      </c>
      <c r="C31" s="1852">
        <v>543.35500000000002</v>
      </c>
      <c r="D31" s="1851"/>
      <c r="E31" s="1852"/>
      <c r="F31" s="1851">
        <v>42.487000000000002</v>
      </c>
      <c r="G31" s="1852">
        <v>38.131999999999998</v>
      </c>
      <c r="H31" s="1851">
        <v>571.08199999999999</v>
      </c>
      <c r="I31" s="1852">
        <v>581.48699999999997</v>
      </c>
      <c r="J31" s="1853">
        <v>80.907121709400002</v>
      </c>
      <c r="K31" s="1854">
        <v>79.838779435199996</v>
      </c>
      <c r="L31" s="1853"/>
      <c r="M31" s="1854"/>
      <c r="N31" s="1853">
        <v>89.312024854699999</v>
      </c>
      <c r="O31" s="1855">
        <v>87.485576418799994</v>
      </c>
    </row>
    <row r="32" spans="1:20" ht="10.5" customHeight="1">
      <c r="A32" s="1850" t="s">
        <v>8</v>
      </c>
      <c r="B32" s="1851">
        <v>479.29300000000001</v>
      </c>
      <c r="C32" s="1852">
        <v>523.80200000000002</v>
      </c>
      <c r="D32" s="1851"/>
      <c r="E32" s="1852"/>
      <c r="F32" s="1851">
        <v>37.08</v>
      </c>
      <c r="G32" s="1852">
        <v>37.472999999999999</v>
      </c>
      <c r="H32" s="1851">
        <v>516.37300000000005</v>
      </c>
      <c r="I32" s="1852">
        <v>561.27499999999998</v>
      </c>
      <c r="J32" s="1853">
        <v>80.440356942400001</v>
      </c>
      <c r="K32" s="1854">
        <v>79.620849462099997</v>
      </c>
      <c r="L32" s="1853"/>
      <c r="M32" s="1854"/>
      <c r="N32" s="1853">
        <v>85.765911542599994</v>
      </c>
      <c r="O32" s="1855">
        <v>85.771088517099997</v>
      </c>
    </row>
    <row r="33" spans="1:15" ht="10.5" customHeight="1">
      <c r="A33" s="1850" t="s">
        <v>9</v>
      </c>
      <c r="B33" s="1851">
        <v>501.03699999999998</v>
      </c>
      <c r="C33" s="1852">
        <v>514.50900000000001</v>
      </c>
      <c r="D33" s="1851"/>
      <c r="E33" s="1852"/>
      <c r="F33" s="1851">
        <v>37.872999999999998</v>
      </c>
      <c r="G33" s="1852">
        <v>37.472000000000001</v>
      </c>
      <c r="H33" s="1851">
        <v>538.91</v>
      </c>
      <c r="I33" s="1852">
        <v>551.98099999999999</v>
      </c>
      <c r="J33" s="1853">
        <v>82.681119358499998</v>
      </c>
      <c r="K33" s="1854">
        <v>81.717715336400005</v>
      </c>
      <c r="L33" s="1853"/>
      <c r="M33" s="1854"/>
      <c r="N33" s="1853">
        <v>87.867346130499996</v>
      </c>
      <c r="O33" s="1855">
        <v>86.517933390300001</v>
      </c>
    </row>
    <row r="34" spans="1:15" ht="10.5" customHeight="1">
      <c r="A34" s="1850" t="s">
        <v>125</v>
      </c>
      <c r="B34" s="1851">
        <v>491.31</v>
      </c>
      <c r="C34" s="1852"/>
      <c r="D34" s="1851"/>
      <c r="E34" s="1852"/>
      <c r="F34" s="1851">
        <v>40.524000000000001</v>
      </c>
      <c r="G34" s="1852"/>
      <c r="H34" s="1851">
        <v>531.83400000000006</v>
      </c>
      <c r="I34" s="1852"/>
      <c r="J34" s="1853">
        <v>82.615049561399999</v>
      </c>
      <c r="K34" s="1854"/>
      <c r="L34" s="1853"/>
      <c r="M34" s="1854"/>
      <c r="N34" s="1853">
        <v>88.704781178900006</v>
      </c>
      <c r="O34" s="1855"/>
    </row>
    <row r="35" spans="1:15" ht="10.5" customHeight="1">
      <c r="A35" s="1850" t="s">
        <v>1000</v>
      </c>
      <c r="B35" s="1851">
        <v>83.828999999999994</v>
      </c>
      <c r="C35" s="1852"/>
      <c r="D35" s="1851"/>
      <c r="E35" s="1852"/>
      <c r="F35" s="1851">
        <v>34.887999999999998</v>
      </c>
      <c r="G35" s="1852"/>
      <c r="H35" s="1851">
        <v>118.71699999999998</v>
      </c>
      <c r="I35" s="1852"/>
      <c r="J35" s="1853">
        <v>78.012382349800006</v>
      </c>
      <c r="K35" s="1854"/>
      <c r="L35" s="1853"/>
      <c r="M35" s="1854"/>
      <c r="N35" s="1853">
        <v>89.381862772399998</v>
      </c>
      <c r="O35" s="1855"/>
    </row>
    <row r="36" spans="1:15" ht="10.5" customHeight="1">
      <c r="A36" s="1858" t="s">
        <v>126</v>
      </c>
      <c r="B36" s="1859">
        <v>5528.3649999999998</v>
      </c>
      <c r="C36" s="1860">
        <v>5741.3130000000001</v>
      </c>
      <c r="D36" s="1859"/>
      <c r="E36" s="1860"/>
      <c r="F36" s="1859">
        <v>437.58199999999999</v>
      </c>
      <c r="G36" s="1860">
        <v>414.27799999999996</v>
      </c>
      <c r="H36" s="1859">
        <v>5965.9470000000001</v>
      </c>
      <c r="I36" s="1860">
        <v>6155.5909999999994</v>
      </c>
      <c r="J36" s="1861">
        <v>80.78899848166364</v>
      </c>
      <c r="K36" s="1862">
        <v>79.719771400890906</v>
      </c>
      <c r="L36" s="1861"/>
      <c r="M36" s="1865"/>
      <c r="N36" s="1861">
        <v>87.614821775336353</v>
      </c>
      <c r="O36" s="1863">
        <v>87.305675799245435</v>
      </c>
    </row>
    <row r="37" spans="1:15" ht="12" customHeight="1">
      <c r="A37" s="1847" t="s">
        <v>127</v>
      </c>
      <c r="B37" s="1866"/>
      <c r="C37" s="1866"/>
      <c r="D37" s="1866"/>
      <c r="E37" s="1866"/>
      <c r="F37" s="1866"/>
      <c r="G37" s="1866"/>
      <c r="H37" s="1866"/>
      <c r="I37" s="1866"/>
      <c r="J37" s="1866"/>
      <c r="K37" s="1866"/>
      <c r="L37" s="1866"/>
      <c r="M37" s="1866"/>
      <c r="N37" s="1866"/>
      <c r="O37" s="1867"/>
    </row>
    <row r="38" spans="1:15" ht="10.5" customHeight="1">
      <c r="A38" s="1850" t="s">
        <v>11</v>
      </c>
      <c r="B38" s="1851">
        <v>132.18600000000001</v>
      </c>
      <c r="C38" s="1852">
        <v>128.13900000000001</v>
      </c>
      <c r="D38" s="1851"/>
      <c r="E38" s="1852"/>
      <c r="F38" s="1851">
        <v>9.4819999999999993</v>
      </c>
      <c r="G38" s="1852">
        <v>9.6370000000000005</v>
      </c>
      <c r="H38" s="1851">
        <v>141.66800000000001</v>
      </c>
      <c r="I38" s="1852">
        <v>137.77600000000001</v>
      </c>
      <c r="J38" s="1853">
        <v>75.741757826099999</v>
      </c>
      <c r="K38" s="1854">
        <v>78.801926033399994</v>
      </c>
      <c r="L38" s="1853"/>
      <c r="M38" s="1854"/>
      <c r="N38" s="1853">
        <v>92.828517190499994</v>
      </c>
      <c r="O38" s="1855">
        <v>92.497665248499999</v>
      </c>
    </row>
    <row r="39" spans="1:15" ht="10.5" customHeight="1">
      <c r="A39" s="1850" t="s">
        <v>116</v>
      </c>
      <c r="B39" s="1851">
        <v>124.746</v>
      </c>
      <c r="C39" s="1852">
        <v>125.29600000000001</v>
      </c>
      <c r="D39" s="1851"/>
      <c r="E39" s="1852"/>
      <c r="F39" s="1851">
        <v>9.8550000000000004</v>
      </c>
      <c r="G39" s="1852">
        <v>9.7189999999999994</v>
      </c>
      <c r="H39" s="1851">
        <v>134.601</v>
      </c>
      <c r="I39" s="1852">
        <v>135.01500000000001</v>
      </c>
      <c r="J39" s="1853">
        <v>77.208888461399994</v>
      </c>
      <c r="K39" s="1854">
        <v>77.788596603200006</v>
      </c>
      <c r="L39" s="1853"/>
      <c r="M39" s="1854"/>
      <c r="N39" s="1853">
        <v>89.781836631199994</v>
      </c>
      <c r="O39" s="1855">
        <v>89.505093116599994</v>
      </c>
    </row>
    <row r="40" spans="1:15" ht="10.5" customHeight="1">
      <c r="A40" s="1850" t="s">
        <v>117</v>
      </c>
      <c r="B40" s="1851">
        <v>125.911</v>
      </c>
      <c r="C40" s="1852">
        <v>128.11600000000001</v>
      </c>
      <c r="D40" s="1851"/>
      <c r="E40" s="1852"/>
      <c r="F40" s="1851">
        <v>10.074999999999999</v>
      </c>
      <c r="G40" s="1852">
        <v>9.6980000000000004</v>
      </c>
      <c r="H40" s="1851">
        <v>135.98599999999999</v>
      </c>
      <c r="I40" s="1852">
        <v>137.81400000000002</v>
      </c>
      <c r="J40" s="1853">
        <v>77.251391856200001</v>
      </c>
      <c r="K40" s="1854">
        <v>80.970370601599996</v>
      </c>
      <c r="L40" s="1853"/>
      <c r="M40" s="1854"/>
      <c r="N40" s="1853">
        <v>92.0595533499</v>
      </c>
      <c r="O40" s="1855">
        <v>90.998143947200006</v>
      </c>
    </row>
    <row r="41" spans="1:15" ht="10.5" customHeight="1">
      <c r="A41" s="1850" t="s">
        <v>118</v>
      </c>
      <c r="B41" s="1851">
        <v>131.06899999999999</v>
      </c>
      <c r="C41" s="1852">
        <v>132.827</v>
      </c>
      <c r="D41" s="1851"/>
      <c r="E41" s="1852"/>
      <c r="F41" s="1851">
        <v>9.4760000000000009</v>
      </c>
      <c r="G41" s="1852">
        <v>9.3580000000000005</v>
      </c>
      <c r="H41" s="1851">
        <v>140.54499999999999</v>
      </c>
      <c r="I41" s="1852">
        <v>142.185</v>
      </c>
      <c r="J41" s="1853">
        <v>79.588613631000001</v>
      </c>
      <c r="K41" s="1854">
        <v>75.428941405000003</v>
      </c>
      <c r="L41" s="1853"/>
      <c r="M41" s="1854"/>
      <c r="N41" s="1853">
        <v>90.871675812600003</v>
      </c>
      <c r="O41" s="1855">
        <v>94.432571062199997</v>
      </c>
    </row>
    <row r="42" spans="1:15" ht="10.5" customHeight="1">
      <c r="A42" s="1850" t="s">
        <v>119</v>
      </c>
      <c r="B42" s="1851">
        <v>130.94300000000001</v>
      </c>
      <c r="C42" s="1852">
        <v>134.80099999999999</v>
      </c>
      <c r="D42" s="1851"/>
      <c r="E42" s="1852"/>
      <c r="F42" s="1851">
        <v>10.255000000000001</v>
      </c>
      <c r="G42" s="1852">
        <v>10.06</v>
      </c>
      <c r="H42" s="1851">
        <v>141.19800000000001</v>
      </c>
      <c r="I42" s="1852">
        <v>144.86099999999999</v>
      </c>
      <c r="J42" s="1853">
        <v>78.825901346400002</v>
      </c>
      <c r="K42" s="1854">
        <v>73.974970512100001</v>
      </c>
      <c r="L42" s="1853"/>
      <c r="M42" s="1854"/>
      <c r="N42" s="1853">
        <v>91.457825451000005</v>
      </c>
      <c r="O42" s="1855">
        <v>93.3399602386</v>
      </c>
    </row>
    <row r="43" spans="1:15" ht="10.5" customHeight="1">
      <c r="A43" s="1850" t="s">
        <v>146</v>
      </c>
      <c r="B43" s="1851">
        <v>125.834</v>
      </c>
      <c r="C43" s="1852">
        <v>129.333</v>
      </c>
      <c r="D43" s="1851"/>
      <c r="E43" s="1852"/>
      <c r="F43" s="1851">
        <v>9.1929999999999996</v>
      </c>
      <c r="G43" s="1852">
        <v>9.44</v>
      </c>
      <c r="H43" s="1851">
        <v>135.02700000000002</v>
      </c>
      <c r="I43" s="1852">
        <v>138.773</v>
      </c>
      <c r="J43" s="1853">
        <v>78.869780822400003</v>
      </c>
      <c r="K43" s="1854">
        <v>73.633952664800006</v>
      </c>
      <c r="L43" s="1853"/>
      <c r="M43" s="1854"/>
      <c r="N43" s="1853">
        <v>93.821385836999994</v>
      </c>
      <c r="O43" s="1855">
        <v>89.290254237300005</v>
      </c>
    </row>
    <row r="44" spans="1:15" ht="10.5" customHeight="1">
      <c r="A44" s="1850" t="s">
        <v>121</v>
      </c>
      <c r="B44" s="1851">
        <v>126.77800000000001</v>
      </c>
      <c r="C44" s="1852">
        <v>126.14400000000001</v>
      </c>
      <c r="D44" s="1851"/>
      <c r="E44" s="1852"/>
      <c r="F44" s="1851">
        <v>9.1829999999999998</v>
      </c>
      <c r="G44" s="1852">
        <v>9.6509999999999998</v>
      </c>
      <c r="H44" s="1851">
        <v>135.96100000000001</v>
      </c>
      <c r="I44" s="1852">
        <v>135.79499999999999</v>
      </c>
      <c r="J44" s="1853">
        <v>79.936582056800006</v>
      </c>
      <c r="K44" s="1854">
        <v>76.581525875200001</v>
      </c>
      <c r="L44" s="1853"/>
      <c r="M44" s="1854"/>
      <c r="N44" s="1853">
        <v>94.021561581200004</v>
      </c>
      <c r="O44" s="1855">
        <v>93.472179048800001</v>
      </c>
    </row>
    <row r="45" spans="1:15" ht="10.5" customHeight="1">
      <c r="A45" s="1850" t="s">
        <v>148</v>
      </c>
      <c r="B45" s="1851">
        <v>119.512</v>
      </c>
      <c r="C45" s="1852">
        <v>125.116</v>
      </c>
      <c r="D45" s="1851"/>
      <c r="E45" s="1852"/>
      <c r="F45" s="1851">
        <v>9.2349999999999994</v>
      </c>
      <c r="G45" s="1852">
        <v>9.0790000000000006</v>
      </c>
      <c r="H45" s="1851">
        <v>128.74700000000001</v>
      </c>
      <c r="I45" s="1852">
        <v>134.19499999999999</v>
      </c>
      <c r="J45" s="1853">
        <v>78.583740544899996</v>
      </c>
      <c r="K45" s="1854">
        <v>79.695642443799997</v>
      </c>
      <c r="L45" s="1853"/>
      <c r="M45" s="1854"/>
      <c r="N45" s="1853">
        <v>91.835408771000004</v>
      </c>
      <c r="O45" s="1855">
        <v>95.649300583799999</v>
      </c>
    </row>
    <row r="46" spans="1:15" ht="10.5" customHeight="1">
      <c r="A46" s="1850" t="s">
        <v>7</v>
      </c>
      <c r="B46" s="1851">
        <v>140.9</v>
      </c>
      <c r="C46" s="1852">
        <v>131.82499999999999</v>
      </c>
      <c r="D46" s="1851"/>
      <c r="E46" s="1852"/>
      <c r="F46" s="1851">
        <v>10.513999999999999</v>
      </c>
      <c r="G46" s="1852">
        <v>9.7490000000000006</v>
      </c>
      <c r="H46" s="1851">
        <v>151.41400000000002</v>
      </c>
      <c r="I46" s="1852">
        <v>141.57400000000001</v>
      </c>
      <c r="J46" s="1853">
        <v>76.234208658599997</v>
      </c>
      <c r="K46" s="1854">
        <v>76.116821543699999</v>
      </c>
      <c r="L46" s="1853"/>
      <c r="M46" s="1854"/>
      <c r="N46" s="1853">
        <v>91.801407646900003</v>
      </c>
      <c r="O46" s="1855">
        <v>90.850343624999994</v>
      </c>
    </row>
    <row r="47" spans="1:15" ht="10.5" customHeight="1">
      <c r="A47" s="1850" t="s">
        <v>8</v>
      </c>
      <c r="B47" s="1851">
        <v>121.20399999999999</v>
      </c>
      <c r="C47" s="1852">
        <v>124.955</v>
      </c>
      <c r="D47" s="1851"/>
      <c r="E47" s="1852"/>
      <c r="F47" s="1851">
        <v>8.8840000000000003</v>
      </c>
      <c r="G47" s="1852">
        <v>9.0389999999999997</v>
      </c>
      <c r="H47" s="1851">
        <v>130.08799999999999</v>
      </c>
      <c r="I47" s="1852">
        <v>133.994</v>
      </c>
      <c r="J47" s="1853">
        <v>78.353849707899997</v>
      </c>
      <c r="K47" s="1854">
        <v>75.553599295699996</v>
      </c>
      <c r="L47" s="1853"/>
      <c r="M47" s="1854"/>
      <c r="N47" s="1853">
        <v>92.424583520900001</v>
      </c>
      <c r="O47" s="1855">
        <v>92.997012943900003</v>
      </c>
    </row>
    <row r="48" spans="1:15" ht="10.5" customHeight="1">
      <c r="A48" s="1850" t="s">
        <v>9</v>
      </c>
      <c r="B48" s="1851">
        <v>130.001</v>
      </c>
      <c r="C48" s="1852">
        <v>126.32</v>
      </c>
      <c r="D48" s="1851"/>
      <c r="E48" s="1852"/>
      <c r="F48" s="1851">
        <v>9.8919999999999995</v>
      </c>
      <c r="G48" s="1852">
        <v>9.4659999999999993</v>
      </c>
      <c r="H48" s="1851">
        <v>139.893</v>
      </c>
      <c r="I48" s="1852">
        <v>135.786</v>
      </c>
      <c r="J48" s="1853">
        <v>77.517865247200007</v>
      </c>
      <c r="K48" s="1854">
        <v>76.133628879</v>
      </c>
      <c r="L48" s="1853"/>
      <c r="M48" s="1854"/>
      <c r="N48" s="1853">
        <v>90.810756166600001</v>
      </c>
      <c r="O48" s="1855">
        <v>92.657933657300006</v>
      </c>
    </row>
    <row r="49" spans="1:16" ht="10.5" customHeight="1">
      <c r="A49" s="1850" t="s">
        <v>125</v>
      </c>
      <c r="B49" s="1851">
        <v>128.47800000000001</v>
      </c>
      <c r="C49" s="1852"/>
      <c r="D49" s="1851"/>
      <c r="E49" s="1852"/>
      <c r="F49" s="1851">
        <v>9.5969999999999995</v>
      </c>
      <c r="G49" s="1852"/>
      <c r="H49" s="1851">
        <v>138.07500000000002</v>
      </c>
      <c r="I49" s="1852"/>
      <c r="J49" s="1853">
        <v>78.791699746299997</v>
      </c>
      <c r="K49" s="1854"/>
      <c r="L49" s="1853"/>
      <c r="M49" s="1854"/>
      <c r="N49" s="1853">
        <v>94.029384182599998</v>
      </c>
      <c r="O49" s="1855"/>
    </row>
    <row r="50" spans="1:16" ht="10.5" customHeight="1">
      <c r="A50" s="1850" t="s">
        <v>1000</v>
      </c>
      <c r="B50" s="1851">
        <v>6.3819999999999997</v>
      </c>
      <c r="C50" s="1852"/>
      <c r="D50" s="1851"/>
      <c r="E50" s="1852"/>
      <c r="F50" s="1851">
        <v>2.1059999999999999</v>
      </c>
      <c r="G50" s="1852"/>
      <c r="H50" s="1851">
        <v>8.4879999999999995</v>
      </c>
      <c r="I50" s="1852"/>
      <c r="J50" s="1853">
        <v>74.898151049800006</v>
      </c>
      <c r="K50" s="1854"/>
      <c r="L50" s="1853"/>
      <c r="M50" s="1854"/>
      <c r="N50" s="1853">
        <v>85.042735042700002</v>
      </c>
      <c r="O50" s="1855"/>
    </row>
    <row r="51" spans="1:16" ht="10.5" customHeight="1">
      <c r="A51" s="1868" t="s">
        <v>126</v>
      </c>
      <c r="B51" s="1869">
        <v>1409.0840000000001</v>
      </c>
      <c r="C51" s="1870">
        <v>1412.8720000000001</v>
      </c>
      <c r="D51" s="1869"/>
      <c r="E51" s="1870"/>
      <c r="F51" s="1869">
        <v>106.044</v>
      </c>
      <c r="G51" s="1870">
        <v>104.89599999999999</v>
      </c>
      <c r="H51" s="1869">
        <v>1515.1279999999999</v>
      </c>
      <c r="I51" s="1870">
        <v>1517.768</v>
      </c>
      <c r="J51" s="1871">
        <v>78.010234559900013</v>
      </c>
      <c r="K51" s="1872">
        <v>76.789088714318169</v>
      </c>
      <c r="L51" s="1871"/>
      <c r="M51" s="1873"/>
      <c r="N51" s="1871">
        <v>91.974046541709086</v>
      </c>
      <c r="O51" s="1874">
        <v>92.335496155381819</v>
      </c>
      <c r="P51" s="1875"/>
    </row>
    <row r="52" spans="1:16" ht="11.25" customHeight="1">
      <c r="A52" s="1864" t="s">
        <v>1016</v>
      </c>
      <c r="B52" s="1876"/>
      <c r="C52" s="1876"/>
      <c r="D52" s="1876"/>
      <c r="E52" s="1876"/>
      <c r="F52" s="1876"/>
      <c r="G52" s="1876"/>
      <c r="H52" s="1876"/>
      <c r="I52" s="1876"/>
      <c r="J52" s="1876"/>
      <c r="K52" s="1876"/>
      <c r="L52" s="1876"/>
      <c r="M52" s="1876"/>
      <c r="N52" s="1876"/>
      <c r="O52" s="1876"/>
    </row>
    <row r="53" spans="1:16" ht="11.25" customHeight="1">
      <c r="A53" s="1864" t="s">
        <v>1017</v>
      </c>
      <c r="B53" s="1876"/>
      <c r="C53" s="1876"/>
      <c r="D53" s="1876"/>
      <c r="E53" s="1876"/>
      <c r="F53" s="1876"/>
      <c r="G53" s="1876"/>
      <c r="H53" s="1876"/>
      <c r="I53" s="1876"/>
      <c r="J53" s="1876"/>
      <c r="K53" s="1876"/>
      <c r="L53" s="1876"/>
      <c r="M53" s="1876"/>
      <c r="N53" s="1876"/>
      <c r="O53" s="1876"/>
    </row>
    <row r="54" spans="1:16" ht="11.25" customHeight="1">
      <c r="A54" s="1877" t="s">
        <v>1018</v>
      </c>
      <c r="B54" s="1878"/>
      <c r="C54" s="1878"/>
      <c r="D54" s="1878"/>
      <c r="E54" s="1878"/>
      <c r="F54" s="1878"/>
      <c r="G54" s="1878"/>
      <c r="H54" s="1878"/>
      <c r="I54" s="1878"/>
      <c r="J54" s="1879"/>
      <c r="K54" s="1878"/>
      <c r="L54" s="1878"/>
      <c r="M54" s="1878"/>
      <c r="N54" s="1878"/>
      <c r="O54" s="1878"/>
    </row>
    <row r="55" spans="1:16">
      <c r="A55" s="1880" t="s">
        <v>133</v>
      </c>
      <c r="B55" s="1878"/>
      <c r="C55" s="1878"/>
      <c r="D55" s="1878"/>
      <c r="E55" s="1878"/>
      <c r="F55" s="1878"/>
      <c r="G55" s="1878"/>
      <c r="H55" s="1878"/>
      <c r="I55" s="1878"/>
      <c r="J55" s="1878"/>
      <c r="K55" s="1878"/>
      <c r="L55" s="1878"/>
      <c r="M55" s="1878"/>
      <c r="N55" s="1878"/>
      <c r="O55" s="1878"/>
    </row>
    <row r="56" spans="1:16">
      <c r="A56" s="277" t="s">
        <v>1019</v>
      </c>
    </row>
  </sheetData>
  <mergeCells count="7">
    <mergeCell ref="N5:O5"/>
    <mergeCell ref="B5:C5"/>
    <mergeCell ref="D5:E5"/>
    <mergeCell ref="F5:G5"/>
    <mergeCell ref="H5:I5"/>
    <mergeCell ref="J5:K5"/>
    <mergeCell ref="L5:M5"/>
  </mergeCells>
  <hyperlinks>
    <hyperlink ref="A56" location="Inhaltsverzeichnis!A1" display="Zurück zum Inhaltsverzeichnis"/>
  </hyperlinks>
  <pageMargins left="0.7" right="0.7" top="0.78740157499999996" bottom="0.78740157499999996"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O57"/>
  <sheetViews>
    <sheetView showGridLines="0" showZeros="0" zoomScale="130" zoomScaleNormal="130" workbookViewId="0"/>
  </sheetViews>
  <sheetFormatPr baseColWidth="10" defaultRowHeight="12.75"/>
  <cols>
    <col min="1" max="1" width="9.5703125" style="212" customWidth="1"/>
    <col min="2" max="9" width="7.140625" style="212" customWidth="1"/>
    <col min="10" max="10" width="4.85546875" style="212" customWidth="1"/>
    <col min="11" max="11" width="5.28515625" style="212" customWidth="1"/>
    <col min="12" max="12" width="5.140625" style="212" customWidth="1"/>
    <col min="13" max="13" width="4.7109375" style="212" customWidth="1"/>
    <col min="14" max="14" width="4.85546875" style="212" customWidth="1"/>
    <col min="15" max="15" width="5" style="212" customWidth="1"/>
    <col min="16" max="16" width="5.28515625" style="212" customWidth="1"/>
    <col min="17" max="18" width="4.85546875" style="212" customWidth="1"/>
    <col min="19" max="19" width="4.7109375" style="212" customWidth="1"/>
    <col min="20" max="20" width="5" style="212" customWidth="1"/>
    <col min="21" max="21" width="4.5703125" style="212" customWidth="1"/>
    <col min="22" max="22" width="4.7109375" style="212" customWidth="1"/>
    <col min="23" max="16384" width="11.42578125" style="212"/>
  </cols>
  <sheetData>
    <row r="1" spans="1:15" ht="78.75" customHeight="1">
      <c r="A1" s="240" t="s">
        <v>1020</v>
      </c>
      <c r="B1" s="213"/>
      <c r="C1" s="213"/>
      <c r="D1" s="213"/>
      <c r="E1" s="213"/>
      <c r="F1" s="213"/>
      <c r="G1" s="213"/>
      <c r="H1" s="213"/>
      <c r="I1" s="210"/>
    </row>
    <row r="2" spans="1:15" s="1881" customFormat="1" ht="11.25" customHeight="1">
      <c r="A2" s="243" t="s">
        <v>101</v>
      </c>
      <c r="B2" s="243"/>
      <c r="C2" s="243"/>
      <c r="D2" s="243"/>
      <c r="E2" s="243"/>
      <c r="F2" s="243"/>
      <c r="G2" s="243"/>
      <c r="H2" s="243"/>
      <c r="I2" s="243"/>
    </row>
    <row r="3" spans="1:15" s="1881" customFormat="1" ht="11.25" customHeight="1">
      <c r="A3" s="243" t="s">
        <v>1021</v>
      </c>
      <c r="B3" s="243"/>
      <c r="C3" s="243"/>
      <c r="D3" s="243"/>
      <c r="E3" s="243"/>
      <c r="F3" s="243"/>
      <c r="G3" s="243"/>
      <c r="H3" s="243"/>
      <c r="I3" s="243"/>
    </row>
    <row r="4" spans="1:15" s="1881" customFormat="1" ht="11.25" customHeight="1">
      <c r="A4" s="243" t="s">
        <v>966</v>
      </c>
      <c r="B4" s="243"/>
      <c r="C4" s="243"/>
      <c r="D4" s="243"/>
      <c r="E4" s="243"/>
      <c r="F4" s="243"/>
      <c r="G4" s="243"/>
      <c r="H4" s="243"/>
      <c r="I4" s="243"/>
    </row>
    <row r="5" spans="1:15" ht="25.5" customHeight="1">
      <c r="A5" s="2581" t="s">
        <v>139</v>
      </c>
      <c r="B5" s="1882" t="s">
        <v>1022</v>
      </c>
      <c r="C5" s="1883"/>
      <c r="D5" s="1882" t="s">
        <v>1023</v>
      </c>
      <c r="E5" s="1884"/>
      <c r="F5" s="1882" t="s">
        <v>1024</v>
      </c>
      <c r="G5" s="1883"/>
      <c r="H5" s="1882" t="s">
        <v>1025</v>
      </c>
      <c r="I5" s="1885"/>
    </row>
    <row r="6" spans="1:15" ht="16.5" customHeight="1">
      <c r="A6" s="2582"/>
      <c r="B6" s="1886" t="s">
        <v>165</v>
      </c>
      <c r="C6" s="1886" t="s">
        <v>1015</v>
      </c>
      <c r="D6" s="1886" t="s">
        <v>165</v>
      </c>
      <c r="E6" s="1886" t="s">
        <v>1015</v>
      </c>
      <c r="F6" s="1886" t="s">
        <v>165</v>
      </c>
      <c r="G6" s="1886" t="s">
        <v>1015</v>
      </c>
      <c r="H6" s="1886" t="s">
        <v>165</v>
      </c>
      <c r="I6" s="1887" t="s">
        <v>1015</v>
      </c>
    </row>
    <row r="7" spans="1:15" ht="16.5" customHeight="1">
      <c r="A7" s="1888" t="s">
        <v>128</v>
      </c>
      <c r="B7" s="1889"/>
      <c r="C7" s="1889"/>
      <c r="D7" s="1889"/>
      <c r="E7" s="1889"/>
      <c r="F7" s="1889"/>
      <c r="G7" s="1889"/>
      <c r="H7" s="1889"/>
      <c r="I7" s="1890"/>
      <c r="L7" s="1891"/>
      <c r="M7" s="1856"/>
      <c r="N7" s="1857"/>
      <c r="O7" s="1892"/>
    </row>
    <row r="8" spans="1:15" ht="13.5" customHeight="1">
      <c r="A8" s="1893" t="s">
        <v>11</v>
      </c>
      <c r="B8" s="1894">
        <v>496.733</v>
      </c>
      <c r="C8" s="1894">
        <v>492.98</v>
      </c>
      <c r="D8" s="1894">
        <v>26.632999999999999</v>
      </c>
      <c r="E8" s="1894">
        <v>23.913</v>
      </c>
      <c r="F8" s="1894">
        <v>42.575000000000003</v>
      </c>
      <c r="G8" s="1894">
        <v>41.216999999999999</v>
      </c>
      <c r="H8" s="1894">
        <v>565.94100000000003</v>
      </c>
      <c r="I8" s="1895">
        <v>558.11</v>
      </c>
      <c r="L8" s="1891"/>
      <c r="M8" s="1856"/>
      <c r="N8" s="1857"/>
      <c r="O8" s="1896"/>
    </row>
    <row r="9" spans="1:15" ht="13.5" customHeight="1">
      <c r="A9" s="1893" t="s">
        <v>116</v>
      </c>
      <c r="B9" s="1894">
        <v>490.21899999999999</v>
      </c>
      <c r="C9" s="1894">
        <v>506.44499999999999</v>
      </c>
      <c r="D9" s="1894">
        <v>28.661000000000001</v>
      </c>
      <c r="E9" s="1894">
        <v>29.757999999999999</v>
      </c>
      <c r="F9" s="1894">
        <v>42.403999999999996</v>
      </c>
      <c r="G9" s="1894">
        <v>40.68</v>
      </c>
      <c r="H9" s="1894">
        <v>561.28399999999999</v>
      </c>
      <c r="I9" s="1895">
        <v>578.47299999999996</v>
      </c>
      <c r="L9" s="1891"/>
      <c r="M9" s="1856"/>
      <c r="N9" s="1857"/>
      <c r="O9" s="1892"/>
    </row>
    <row r="10" spans="1:15" ht="13.5" customHeight="1">
      <c r="A10" s="1893" t="s">
        <v>117</v>
      </c>
      <c r="B10" s="1894">
        <v>503.42600000000004</v>
      </c>
      <c r="C10" s="1894">
        <v>523.43700000000001</v>
      </c>
      <c r="D10" s="1894">
        <v>29.388999999999999</v>
      </c>
      <c r="E10" s="1894">
        <v>29.783000000000001</v>
      </c>
      <c r="F10" s="1894">
        <v>45.277999999999999</v>
      </c>
      <c r="G10" s="1894">
        <v>41.147999999999996</v>
      </c>
      <c r="H10" s="1894">
        <v>578.09300000000007</v>
      </c>
      <c r="I10" s="1895">
        <v>594.36800000000005</v>
      </c>
      <c r="L10" s="1891"/>
      <c r="M10" s="1856"/>
      <c r="N10" s="1857"/>
      <c r="O10" s="1896"/>
    </row>
    <row r="11" spans="1:15" ht="13.5" customHeight="1">
      <c r="A11" s="1893" t="s">
        <v>118</v>
      </c>
      <c r="B11" s="1894">
        <v>524.63599999999997</v>
      </c>
      <c r="C11" s="1894">
        <v>526.79199999999992</v>
      </c>
      <c r="D11" s="1894">
        <v>29.616</v>
      </c>
      <c r="E11" s="1894">
        <v>29.312999999999999</v>
      </c>
      <c r="F11" s="1894">
        <v>44.528999999999996</v>
      </c>
      <c r="G11" s="1894">
        <v>41.924999999999997</v>
      </c>
      <c r="H11" s="1894">
        <v>598.78099999999995</v>
      </c>
      <c r="I11" s="1895">
        <v>598.02999999999986</v>
      </c>
      <c r="L11" s="1891"/>
      <c r="M11" s="1856"/>
      <c r="N11" s="1857"/>
      <c r="O11" s="1892"/>
    </row>
    <row r="12" spans="1:15" ht="13.5" customHeight="1">
      <c r="A12" s="1893" t="s">
        <v>119</v>
      </c>
      <c r="B12" s="1894">
        <v>548.61500000000001</v>
      </c>
      <c r="C12" s="1894">
        <v>535.91800000000001</v>
      </c>
      <c r="D12" s="1894">
        <v>30.218</v>
      </c>
      <c r="E12" s="1894">
        <v>30.486999999999998</v>
      </c>
      <c r="F12" s="1894">
        <v>46.408999999999999</v>
      </c>
      <c r="G12" s="1894">
        <v>43.475999999999999</v>
      </c>
      <c r="H12" s="1894">
        <v>625.24199999999996</v>
      </c>
      <c r="I12" s="1895">
        <v>609.88099999999997</v>
      </c>
      <c r="L12" s="1891"/>
      <c r="M12" s="1856"/>
      <c r="N12" s="1857"/>
      <c r="O12" s="1896"/>
    </row>
    <row r="13" spans="1:15" ht="13.5" customHeight="1">
      <c r="A13" s="1893" t="s">
        <v>146</v>
      </c>
      <c r="B13" s="1894">
        <v>506.79300000000001</v>
      </c>
      <c r="C13" s="1894">
        <v>486.12799999999999</v>
      </c>
      <c r="D13" s="1894">
        <v>29.01</v>
      </c>
      <c r="E13" s="1894">
        <v>29.806999999999999</v>
      </c>
      <c r="F13" s="1894">
        <v>44.682000000000002</v>
      </c>
      <c r="G13" s="1894">
        <v>40.683</v>
      </c>
      <c r="H13" s="1894">
        <v>580.48500000000001</v>
      </c>
      <c r="I13" s="1895">
        <v>556.61799999999994</v>
      </c>
      <c r="L13" s="1891"/>
      <c r="M13" s="1856"/>
      <c r="N13" s="1857"/>
      <c r="O13" s="1896"/>
    </row>
    <row r="14" spans="1:15" ht="13.5" customHeight="1">
      <c r="A14" s="1893" t="s">
        <v>121</v>
      </c>
      <c r="B14" s="1894">
        <v>497.483</v>
      </c>
      <c r="C14" s="1894">
        <v>514.596</v>
      </c>
      <c r="D14" s="1894">
        <v>29.992000000000001</v>
      </c>
      <c r="E14" s="1894">
        <v>29.388000000000002</v>
      </c>
      <c r="F14" s="1894">
        <v>43.157000000000004</v>
      </c>
      <c r="G14" s="1894">
        <v>42.672000000000004</v>
      </c>
      <c r="H14" s="1894">
        <v>570.63200000000006</v>
      </c>
      <c r="I14" s="1895">
        <v>586.65600000000006</v>
      </c>
      <c r="L14" s="1891"/>
      <c r="M14" s="1856"/>
      <c r="N14" s="1857"/>
      <c r="O14" s="1896"/>
    </row>
    <row r="15" spans="1:15" ht="13.5" customHeight="1">
      <c r="A15" s="1893" t="s">
        <v>148</v>
      </c>
      <c r="B15" s="1894">
        <v>467.19200000000001</v>
      </c>
      <c r="C15" s="1894">
        <v>512.22800000000007</v>
      </c>
      <c r="D15" s="1894">
        <v>27.49</v>
      </c>
      <c r="E15" s="1894">
        <v>31.454000000000001</v>
      </c>
      <c r="F15" s="1894">
        <v>41.186</v>
      </c>
      <c r="G15" s="1894">
        <v>41.646999999999998</v>
      </c>
      <c r="H15" s="1894">
        <v>535.86800000000005</v>
      </c>
      <c r="I15" s="1895">
        <v>583.26300000000015</v>
      </c>
      <c r="L15" s="1891"/>
      <c r="M15" s="1856"/>
      <c r="N15" s="1857"/>
      <c r="O15" s="1896"/>
    </row>
    <row r="16" spans="1:15" ht="13.5" customHeight="1">
      <c r="A16" s="1893" t="s">
        <v>7</v>
      </c>
      <c r="B16" s="1894">
        <v>535.08500000000004</v>
      </c>
      <c r="C16" s="1894">
        <v>534.28300000000002</v>
      </c>
      <c r="D16" s="1894">
        <v>30.521999999999998</v>
      </c>
      <c r="E16" s="1894">
        <v>31.37</v>
      </c>
      <c r="F16" s="1894">
        <v>47.466999999999999</v>
      </c>
      <c r="G16" s="1894">
        <v>42.064999999999998</v>
      </c>
      <c r="H16" s="1894">
        <v>613.07400000000007</v>
      </c>
      <c r="I16" s="1895">
        <v>607.71800000000007</v>
      </c>
      <c r="L16" s="1891"/>
      <c r="M16" s="1856"/>
      <c r="N16" s="1857"/>
      <c r="O16" s="1892"/>
    </row>
    <row r="17" spans="1:15" ht="13.5" customHeight="1">
      <c r="A17" s="1893" t="s">
        <v>8</v>
      </c>
      <c r="B17" s="1894">
        <v>480.51300000000003</v>
      </c>
      <c r="C17" s="1894">
        <v>511.43400000000003</v>
      </c>
      <c r="D17" s="1894">
        <v>26.73</v>
      </c>
      <c r="E17" s="1894">
        <v>31.343</v>
      </c>
      <c r="F17" s="1894">
        <v>39.857999999999997</v>
      </c>
      <c r="G17" s="1894">
        <v>40.472000000000001</v>
      </c>
      <c r="H17" s="1894">
        <v>547.101</v>
      </c>
      <c r="I17" s="1895">
        <v>583.24900000000002</v>
      </c>
      <c r="L17" s="1891"/>
      <c r="M17" s="1856"/>
      <c r="N17" s="1857"/>
      <c r="O17" s="1896"/>
    </row>
    <row r="18" spans="1:15" ht="13.5" customHeight="1">
      <c r="A18" s="1893" t="s">
        <v>9</v>
      </c>
      <c r="B18" s="1894">
        <v>515.03700000000003</v>
      </c>
      <c r="C18" s="1894">
        <v>516.61699999999996</v>
      </c>
      <c r="D18" s="1894">
        <v>29.888000000000002</v>
      </c>
      <c r="E18" s="1894">
        <v>29.068000000000001</v>
      </c>
      <c r="F18" s="1894">
        <v>42.099999999999994</v>
      </c>
      <c r="G18" s="1894">
        <v>41.097999999999999</v>
      </c>
      <c r="H18" s="1894">
        <v>587.02500000000009</v>
      </c>
      <c r="I18" s="1895">
        <v>586.7829999999999</v>
      </c>
      <c r="L18" s="1891"/>
      <c r="M18" s="1856"/>
      <c r="N18" s="1857"/>
      <c r="O18" s="1892"/>
    </row>
    <row r="19" spans="1:15" ht="13.5" customHeight="1">
      <c r="A19" s="1893" t="s">
        <v>1026</v>
      </c>
      <c r="B19" s="1894">
        <v>507.12600000000003</v>
      </c>
      <c r="C19" s="1894"/>
      <c r="D19" s="1894">
        <v>27.83</v>
      </c>
      <c r="E19" s="1897"/>
      <c r="F19" s="1894">
        <v>44.948</v>
      </c>
      <c r="G19" s="1894"/>
      <c r="H19" s="1894">
        <v>682.93700000000001</v>
      </c>
      <c r="I19" s="1898"/>
    </row>
    <row r="20" spans="1:15" ht="13.5" customHeight="1">
      <c r="A20" s="1893" t="s">
        <v>1027</v>
      </c>
      <c r="B20" s="1894">
        <v>70.177000000000007</v>
      </c>
      <c r="C20" s="1894"/>
      <c r="D20" s="1897"/>
      <c r="E20" s="1897"/>
      <c r="F20" s="1894">
        <v>32.856000000000002</v>
      </c>
      <c r="G20" s="1894"/>
      <c r="H20" s="1897"/>
      <c r="I20" s="1898"/>
    </row>
    <row r="21" spans="1:15" ht="13.5" customHeight="1">
      <c r="A21" s="1899" t="s">
        <v>126</v>
      </c>
      <c r="B21" s="1752">
        <v>5565.7320000000009</v>
      </c>
      <c r="C21" s="1752">
        <v>5660.8580000000011</v>
      </c>
      <c r="D21" s="1752">
        <v>318.149</v>
      </c>
      <c r="E21" s="1752">
        <v>325.68400000000003</v>
      </c>
      <c r="F21" s="1752">
        <v>479.64499999999998</v>
      </c>
      <c r="G21" s="1752">
        <v>457.08299999999997</v>
      </c>
      <c r="H21" s="1752">
        <v>6363.5260000000017</v>
      </c>
      <c r="I21" s="1754">
        <v>6443.1489999999994</v>
      </c>
    </row>
    <row r="22" spans="1:15" ht="16.5" customHeight="1">
      <c r="A22" s="1888" t="s">
        <v>114</v>
      </c>
      <c r="B22" s="1900"/>
      <c r="C22" s="1901"/>
      <c r="D22" s="1900"/>
      <c r="E22" s="1889"/>
      <c r="F22" s="1889"/>
      <c r="G22" s="1889"/>
      <c r="H22" s="1889"/>
      <c r="I22" s="1890"/>
    </row>
    <row r="23" spans="1:15" ht="13.5" customHeight="1">
      <c r="A23" s="1893" t="s">
        <v>11</v>
      </c>
      <c r="B23" s="1894">
        <v>396.613</v>
      </c>
      <c r="C23" s="1894">
        <v>392.00400000000002</v>
      </c>
      <c r="D23" s="1902"/>
      <c r="E23" s="1889"/>
      <c r="F23" s="1894">
        <v>33.773000000000003</v>
      </c>
      <c r="G23" s="1894">
        <v>32.302999999999997</v>
      </c>
      <c r="H23" s="1897">
        <v>430.38600000000002</v>
      </c>
      <c r="I23" s="1898">
        <v>424.30700000000002</v>
      </c>
    </row>
    <row r="24" spans="1:15" ht="13.5" customHeight="1">
      <c r="A24" s="1893" t="s">
        <v>116</v>
      </c>
      <c r="B24" s="1894">
        <v>393.904</v>
      </c>
      <c r="C24" s="1894">
        <v>410.56900000000002</v>
      </c>
      <c r="D24" s="1902"/>
      <c r="E24" s="1889"/>
      <c r="F24" s="1894">
        <v>33.555999999999997</v>
      </c>
      <c r="G24" s="1894">
        <v>31.981000000000002</v>
      </c>
      <c r="H24" s="1897">
        <v>427.46</v>
      </c>
      <c r="I24" s="1898">
        <v>442.55</v>
      </c>
    </row>
    <row r="25" spans="1:15" ht="13.5" customHeight="1">
      <c r="A25" s="1893" t="s">
        <v>117</v>
      </c>
      <c r="B25" s="1894">
        <v>406.15800000000002</v>
      </c>
      <c r="C25" s="1894">
        <v>419.70100000000002</v>
      </c>
      <c r="D25" s="1902"/>
      <c r="E25" s="1889"/>
      <c r="F25" s="1894">
        <v>36.003</v>
      </c>
      <c r="G25" s="1894">
        <v>32.323</v>
      </c>
      <c r="H25" s="1897">
        <v>442.161</v>
      </c>
      <c r="I25" s="1898">
        <v>452.024</v>
      </c>
    </row>
    <row r="26" spans="1:15" ht="13.5" customHeight="1">
      <c r="A26" s="1893" t="s">
        <v>118</v>
      </c>
      <c r="B26" s="1894">
        <v>420.32</v>
      </c>
      <c r="C26" s="1894">
        <v>426.60199999999998</v>
      </c>
      <c r="D26" s="1902"/>
      <c r="E26" s="1889"/>
      <c r="F26" s="1894">
        <v>35.917999999999999</v>
      </c>
      <c r="G26" s="1894">
        <v>33.088000000000001</v>
      </c>
      <c r="H26" s="1897">
        <v>456.238</v>
      </c>
      <c r="I26" s="1898">
        <v>459.69</v>
      </c>
    </row>
    <row r="27" spans="1:15" ht="13.5" customHeight="1">
      <c r="A27" s="1893" t="s">
        <v>119</v>
      </c>
      <c r="B27" s="1894">
        <v>445.39800000000002</v>
      </c>
      <c r="C27" s="1894">
        <v>436.19900000000001</v>
      </c>
      <c r="D27" s="1902"/>
      <c r="E27" s="1889"/>
      <c r="F27" s="1894">
        <v>37.03</v>
      </c>
      <c r="G27" s="1894">
        <v>34.085999999999999</v>
      </c>
      <c r="H27" s="1897">
        <v>482.428</v>
      </c>
      <c r="I27" s="1898">
        <v>470.28500000000003</v>
      </c>
    </row>
    <row r="28" spans="1:15" ht="13.5" customHeight="1">
      <c r="A28" s="1893" t="s">
        <v>146</v>
      </c>
      <c r="B28" s="1894">
        <v>407.548</v>
      </c>
      <c r="C28" s="1894">
        <v>390.89499999999998</v>
      </c>
      <c r="D28" s="1902"/>
      <c r="E28" s="1889"/>
      <c r="F28" s="1894">
        <v>36.057000000000002</v>
      </c>
      <c r="G28" s="1894">
        <v>32.253999999999998</v>
      </c>
      <c r="H28" s="1897">
        <v>443.60500000000002</v>
      </c>
      <c r="I28" s="1898">
        <v>423.149</v>
      </c>
    </row>
    <row r="29" spans="1:15" ht="13.5" customHeight="1">
      <c r="A29" s="1893" t="s">
        <v>121</v>
      </c>
      <c r="B29" s="1894">
        <v>396.14100000000002</v>
      </c>
      <c r="C29" s="1894">
        <v>417.99299999999999</v>
      </c>
      <c r="D29" s="1902"/>
      <c r="E29" s="1889"/>
      <c r="F29" s="1894">
        <v>34.523000000000003</v>
      </c>
      <c r="G29" s="1894">
        <v>33.651000000000003</v>
      </c>
      <c r="H29" s="1897">
        <v>430.66400000000004</v>
      </c>
      <c r="I29" s="1898">
        <v>451.64400000000001</v>
      </c>
    </row>
    <row r="30" spans="1:15" ht="13.5" customHeight="1">
      <c r="A30" s="1893" t="s">
        <v>148</v>
      </c>
      <c r="B30" s="1894">
        <v>373.27499999999998</v>
      </c>
      <c r="C30" s="1894">
        <v>412.51600000000002</v>
      </c>
      <c r="D30" s="1902"/>
      <c r="E30" s="1889"/>
      <c r="F30" s="1894">
        <v>32.704999999999998</v>
      </c>
      <c r="G30" s="1894">
        <v>32.963000000000001</v>
      </c>
      <c r="H30" s="1897">
        <v>405.97999999999996</v>
      </c>
      <c r="I30" s="1898">
        <v>445.47900000000004</v>
      </c>
    </row>
    <row r="31" spans="1:15" ht="13.5" customHeight="1">
      <c r="A31" s="1893" t="s">
        <v>7</v>
      </c>
      <c r="B31" s="1894">
        <v>427.67099999999999</v>
      </c>
      <c r="C31" s="1894">
        <v>433.94200000000001</v>
      </c>
      <c r="D31" s="1902"/>
      <c r="E31" s="1889"/>
      <c r="F31" s="1894">
        <v>37.814999999999998</v>
      </c>
      <c r="G31" s="1894">
        <v>33.207999999999998</v>
      </c>
      <c r="H31" s="1897">
        <v>465.48599999999999</v>
      </c>
      <c r="I31" s="1898">
        <v>466.99799999999999</v>
      </c>
    </row>
    <row r="32" spans="1:15" ht="13.5" customHeight="1">
      <c r="A32" s="1893" t="s">
        <v>8</v>
      </c>
      <c r="B32" s="1894">
        <v>385.54500000000002</v>
      </c>
      <c r="C32" s="1894">
        <v>417.02600000000001</v>
      </c>
      <c r="D32" s="1902"/>
      <c r="E32" s="1889"/>
      <c r="F32" s="1894">
        <v>31.646999999999998</v>
      </c>
      <c r="G32" s="1894">
        <v>32.066000000000003</v>
      </c>
      <c r="H32" s="1897">
        <v>417.19200000000001</v>
      </c>
      <c r="I32" s="1898">
        <v>449.20600000000002</v>
      </c>
    </row>
    <row r="33" spans="1:9" ht="13.5" customHeight="1">
      <c r="A33" s="1893" t="s">
        <v>9</v>
      </c>
      <c r="B33" s="1894">
        <v>414.26299999999998</v>
      </c>
      <c r="C33" s="1894">
        <v>420.44499999999999</v>
      </c>
      <c r="D33" s="1902"/>
      <c r="E33" s="1889"/>
      <c r="F33" s="1894">
        <v>33.116999999999997</v>
      </c>
      <c r="G33" s="1894">
        <v>32.326999999999998</v>
      </c>
      <c r="H33" s="1897">
        <v>447.38</v>
      </c>
      <c r="I33" s="1898">
        <v>452.77199999999999</v>
      </c>
    </row>
    <row r="34" spans="1:9" ht="13.5" customHeight="1">
      <c r="A34" s="1893" t="s">
        <v>1026</v>
      </c>
      <c r="B34" s="1894">
        <v>405.89600000000002</v>
      </c>
      <c r="C34" s="1894"/>
      <c r="D34" s="1902"/>
      <c r="E34" s="1889"/>
      <c r="F34" s="1894">
        <v>35.923999999999999</v>
      </c>
      <c r="G34" s="1894"/>
      <c r="H34" s="1897">
        <v>441.82000000000005</v>
      </c>
      <c r="I34" s="1898"/>
    </row>
    <row r="35" spans="1:9" ht="13.5" customHeight="1">
      <c r="A35" s="1893" t="s">
        <v>1027</v>
      </c>
      <c r="B35" s="1894">
        <v>65.397000000000006</v>
      </c>
      <c r="C35" s="1894"/>
      <c r="D35" s="1902"/>
      <c r="E35" s="1889"/>
      <c r="F35" s="1894">
        <v>31.078000000000003</v>
      </c>
      <c r="G35" s="1894"/>
      <c r="H35" s="1897">
        <v>96.475000000000009</v>
      </c>
      <c r="I35" s="1898"/>
    </row>
    <row r="36" spans="1:9" s="1905" customFormat="1" ht="13.5" customHeight="1">
      <c r="A36" s="1899" t="s">
        <v>126</v>
      </c>
      <c r="B36" s="1752">
        <v>4466.8360000000002</v>
      </c>
      <c r="C36" s="1752">
        <v>4577.8919999999998</v>
      </c>
      <c r="D36" s="1903"/>
      <c r="E36" s="1904"/>
      <c r="F36" s="1752">
        <v>382.14400000000001</v>
      </c>
      <c r="G36" s="1752">
        <v>360.25</v>
      </c>
      <c r="H36" s="1752">
        <v>4848.9800000000005</v>
      </c>
      <c r="I36" s="1754">
        <v>4938.1039999999994</v>
      </c>
    </row>
    <row r="37" spans="1:9" s="1905" customFormat="1" ht="16.5" customHeight="1">
      <c r="A37" s="1906" t="s">
        <v>127</v>
      </c>
      <c r="B37" s="1907"/>
      <c r="C37" s="1908"/>
      <c r="D37" s="1907"/>
      <c r="E37" s="1904"/>
      <c r="F37" s="1904"/>
      <c r="G37" s="1904"/>
      <c r="H37" s="1904"/>
      <c r="I37" s="1909"/>
    </row>
    <row r="38" spans="1:9" s="1905" customFormat="1" ht="13.5" customHeight="1">
      <c r="A38" s="1899" t="s">
        <v>11</v>
      </c>
      <c r="B38" s="1752">
        <v>100.12</v>
      </c>
      <c r="C38" s="1752">
        <v>100.976</v>
      </c>
      <c r="D38" s="1903"/>
      <c r="E38" s="1904"/>
      <c r="F38" s="1752">
        <v>8.8019999999999996</v>
      </c>
      <c r="G38" s="1752">
        <v>8.9139999999999997</v>
      </c>
      <c r="H38" s="1910">
        <v>108.922</v>
      </c>
      <c r="I38" s="1911">
        <v>109.89</v>
      </c>
    </row>
    <row r="39" spans="1:9" s="1905" customFormat="1" ht="13.5" customHeight="1">
      <c r="A39" s="1899" t="s">
        <v>116</v>
      </c>
      <c r="B39" s="1752">
        <v>96.314999999999998</v>
      </c>
      <c r="C39" s="1752">
        <v>97.465999999999994</v>
      </c>
      <c r="D39" s="1903"/>
      <c r="E39" s="1904"/>
      <c r="F39" s="1752">
        <v>8.8480000000000008</v>
      </c>
      <c r="G39" s="1752">
        <v>8.6989999999999998</v>
      </c>
      <c r="H39" s="1910">
        <v>105.163</v>
      </c>
      <c r="I39" s="1911">
        <v>106.16499999999999</v>
      </c>
    </row>
    <row r="40" spans="1:9" s="1905" customFormat="1" ht="13.5" customHeight="1">
      <c r="A40" s="1899" t="s">
        <v>117</v>
      </c>
      <c r="B40" s="1752">
        <v>97.268000000000001</v>
      </c>
      <c r="C40" s="1752">
        <v>103.736</v>
      </c>
      <c r="D40" s="1903"/>
      <c r="E40" s="1904"/>
      <c r="F40" s="1752">
        <v>9.2750000000000004</v>
      </c>
      <c r="G40" s="1752">
        <v>8.8249999999999993</v>
      </c>
      <c r="H40" s="1910">
        <v>106.54300000000001</v>
      </c>
      <c r="I40" s="1911">
        <v>112.56100000000001</v>
      </c>
    </row>
    <row r="41" spans="1:9" s="1905" customFormat="1" ht="13.5" customHeight="1">
      <c r="A41" s="1899" t="s">
        <v>118</v>
      </c>
      <c r="B41" s="1752">
        <v>104.316</v>
      </c>
      <c r="C41" s="1752">
        <v>100.19</v>
      </c>
      <c r="D41" s="1903"/>
      <c r="E41" s="1904"/>
      <c r="F41" s="1752">
        <v>8.6110000000000007</v>
      </c>
      <c r="G41" s="1752">
        <v>8.8369999999999997</v>
      </c>
      <c r="H41" s="1910">
        <v>112.92700000000001</v>
      </c>
      <c r="I41" s="1911">
        <v>109.027</v>
      </c>
    </row>
    <row r="42" spans="1:9" s="1905" customFormat="1" ht="13.5" customHeight="1">
      <c r="A42" s="1899" t="s">
        <v>119</v>
      </c>
      <c r="B42" s="1752">
        <v>103.217</v>
      </c>
      <c r="C42" s="1752">
        <v>99.718999999999994</v>
      </c>
      <c r="D42" s="1903"/>
      <c r="E42" s="1904"/>
      <c r="F42" s="1752">
        <v>9.3789999999999996</v>
      </c>
      <c r="G42" s="1752">
        <v>9.39</v>
      </c>
      <c r="H42" s="1910">
        <v>112.596</v>
      </c>
      <c r="I42" s="1911">
        <v>109.10899999999999</v>
      </c>
    </row>
    <row r="43" spans="1:9" s="1905" customFormat="1" ht="13.5" customHeight="1">
      <c r="A43" s="1899" t="s">
        <v>146</v>
      </c>
      <c r="B43" s="1752">
        <v>99.245000000000005</v>
      </c>
      <c r="C43" s="1752">
        <v>95.233000000000004</v>
      </c>
      <c r="D43" s="1903"/>
      <c r="E43" s="1904"/>
      <c r="F43" s="1752">
        <v>8.625</v>
      </c>
      <c r="G43" s="1752">
        <v>8.4290000000000003</v>
      </c>
      <c r="H43" s="1910">
        <v>107.87</v>
      </c>
      <c r="I43" s="1911">
        <v>103.66200000000001</v>
      </c>
    </row>
    <row r="44" spans="1:9" s="1905" customFormat="1" ht="13.5" customHeight="1">
      <c r="A44" s="1899" t="s">
        <v>121</v>
      </c>
      <c r="B44" s="1752">
        <v>101.342</v>
      </c>
      <c r="C44" s="1752">
        <v>96.602999999999994</v>
      </c>
      <c r="D44" s="1903"/>
      <c r="E44" s="1904"/>
      <c r="F44" s="1752">
        <v>8.6340000000000003</v>
      </c>
      <c r="G44" s="1752">
        <v>9.0210000000000008</v>
      </c>
      <c r="H44" s="1910">
        <v>109.976</v>
      </c>
      <c r="I44" s="1911">
        <v>105.624</v>
      </c>
    </row>
    <row r="45" spans="1:9" s="1905" customFormat="1" ht="13.5" customHeight="1">
      <c r="A45" s="1899" t="s">
        <v>148</v>
      </c>
      <c r="B45" s="1752">
        <v>93.917000000000002</v>
      </c>
      <c r="C45" s="1752">
        <v>99.712000000000003</v>
      </c>
      <c r="D45" s="1903"/>
      <c r="E45" s="1904"/>
      <c r="F45" s="1752">
        <v>8.4809999999999999</v>
      </c>
      <c r="G45" s="1752">
        <v>8.6839999999999993</v>
      </c>
      <c r="H45" s="1910">
        <v>102.398</v>
      </c>
      <c r="I45" s="1911">
        <v>108.396</v>
      </c>
    </row>
    <row r="46" spans="1:9" s="1905" customFormat="1" ht="13.5" customHeight="1">
      <c r="A46" s="1899" t="s">
        <v>7</v>
      </c>
      <c r="B46" s="1752">
        <v>107.414</v>
      </c>
      <c r="C46" s="1752">
        <v>100.34099999999999</v>
      </c>
      <c r="D46" s="1903"/>
      <c r="E46" s="1904"/>
      <c r="F46" s="1752">
        <v>9.6519999999999992</v>
      </c>
      <c r="G46" s="1752">
        <v>8.8569999999999993</v>
      </c>
      <c r="H46" s="1910">
        <v>117.066</v>
      </c>
      <c r="I46" s="1911">
        <v>109.19799999999999</v>
      </c>
    </row>
    <row r="47" spans="1:9" s="1905" customFormat="1" ht="13.5" customHeight="1">
      <c r="A47" s="1899" t="s">
        <v>8</v>
      </c>
      <c r="B47" s="1752">
        <v>94.968000000000004</v>
      </c>
      <c r="C47" s="1752">
        <v>94.408000000000001</v>
      </c>
      <c r="D47" s="1903"/>
      <c r="E47" s="1904"/>
      <c r="F47" s="1752">
        <v>8.2110000000000003</v>
      </c>
      <c r="G47" s="1752">
        <v>8.4060000000000006</v>
      </c>
      <c r="H47" s="1910">
        <v>103.179</v>
      </c>
      <c r="I47" s="1911">
        <v>102.81400000000001</v>
      </c>
    </row>
    <row r="48" spans="1:9" s="1905" customFormat="1" ht="13.5" customHeight="1">
      <c r="A48" s="1899" t="s">
        <v>9</v>
      </c>
      <c r="B48" s="1752">
        <v>100.774</v>
      </c>
      <c r="C48" s="1752">
        <v>96.171999999999997</v>
      </c>
      <c r="D48" s="1903"/>
      <c r="E48" s="1904"/>
      <c r="F48" s="1752">
        <v>8.9830000000000005</v>
      </c>
      <c r="G48" s="1752">
        <v>8.7710000000000008</v>
      </c>
      <c r="H48" s="1910">
        <v>109.75700000000001</v>
      </c>
      <c r="I48" s="1911">
        <v>104.943</v>
      </c>
    </row>
    <row r="49" spans="1:10" s="1905" customFormat="1" ht="13.5" customHeight="1">
      <c r="A49" s="1899" t="s">
        <v>1026</v>
      </c>
      <c r="B49" s="1752">
        <v>101.23</v>
      </c>
      <c r="C49" s="1752"/>
      <c r="D49" s="1903"/>
      <c r="E49" s="1904"/>
      <c r="F49" s="1752">
        <v>9.0239999999999991</v>
      </c>
      <c r="G49" s="1752"/>
      <c r="H49" s="1910">
        <v>110.254</v>
      </c>
      <c r="I49" s="1911"/>
    </row>
    <row r="50" spans="1:10" s="1905" customFormat="1" ht="13.5" customHeight="1">
      <c r="A50" s="1899" t="s">
        <v>1027</v>
      </c>
      <c r="B50" s="1752">
        <v>4.78</v>
      </c>
      <c r="C50" s="1752"/>
      <c r="D50" s="1903"/>
      <c r="E50" s="1904"/>
      <c r="F50" s="1752">
        <v>1.778</v>
      </c>
      <c r="G50" s="1752"/>
      <c r="H50" s="1910">
        <v>6.5579999999999998</v>
      </c>
      <c r="I50" s="1911"/>
    </row>
    <row r="51" spans="1:10" s="1905" customFormat="1" ht="13.5" customHeight="1">
      <c r="A51" s="1912" t="s">
        <v>126</v>
      </c>
      <c r="B51" s="1913">
        <v>1098.896</v>
      </c>
      <c r="C51" s="1913">
        <v>1084.5559999999998</v>
      </c>
      <c r="D51" s="1914"/>
      <c r="E51" s="1915"/>
      <c r="F51" s="1913">
        <v>97.501000000000005</v>
      </c>
      <c r="G51" s="1913">
        <v>96.833000000000013</v>
      </c>
      <c r="H51" s="1913">
        <v>1196.3970000000002</v>
      </c>
      <c r="I51" s="1916">
        <v>1181.3889999999999</v>
      </c>
    </row>
    <row r="52" spans="1:10" ht="10.5" customHeight="1">
      <c r="A52" s="1864" t="s">
        <v>1028</v>
      </c>
    </row>
    <row r="53" spans="1:10" ht="9" customHeight="1">
      <c r="A53" s="1864" t="s">
        <v>1029</v>
      </c>
    </row>
    <row r="54" spans="1:10" ht="7.5" customHeight="1">
      <c r="A54" s="1864" t="s">
        <v>1030</v>
      </c>
      <c r="H54" s="1917"/>
      <c r="J54" s="1918"/>
    </row>
    <row r="55" spans="1:10" ht="9.75" customHeight="1">
      <c r="A55" s="490" t="s">
        <v>999</v>
      </c>
      <c r="J55" s="1919"/>
    </row>
    <row r="56" spans="1:10" ht="9.75" customHeight="1">
      <c r="A56" s="277" t="s">
        <v>1019</v>
      </c>
    </row>
    <row r="57" spans="1:10" ht="9.75" customHeight="1"/>
  </sheetData>
  <mergeCells count="1">
    <mergeCell ref="A5:A6"/>
  </mergeCells>
  <hyperlinks>
    <hyperlink ref="A56" location="Inhaltsverzeichnis!A1" display="Zurück zum Inhaltsverzeichnis"/>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36"/>
  <sheetViews>
    <sheetView showGridLines="0" showZeros="0" zoomScale="140" zoomScaleNormal="140" workbookViewId="0">
      <pane ySplit="26" topLeftCell="A27" activePane="bottomLeft" state="frozen"/>
      <selection pane="bottomLeft"/>
    </sheetView>
  </sheetViews>
  <sheetFormatPr baseColWidth="10" defaultRowHeight="12.75"/>
  <cols>
    <col min="1" max="1" width="10.140625" style="212" customWidth="1"/>
    <col min="2" max="13" width="7.7109375" style="212" customWidth="1"/>
    <col min="14" max="16384" width="11.42578125" style="212"/>
  </cols>
  <sheetData>
    <row r="1" spans="1:13" ht="96.75" customHeight="1">
      <c r="A1" s="240" t="s">
        <v>1031</v>
      </c>
      <c r="B1" s="210"/>
      <c r="C1" s="210"/>
      <c r="D1" s="210"/>
      <c r="E1" s="210"/>
      <c r="F1" s="210"/>
      <c r="G1" s="210"/>
      <c r="H1" s="210"/>
      <c r="I1" s="210"/>
      <c r="J1" s="210"/>
      <c r="K1" s="210"/>
      <c r="L1" s="210"/>
      <c r="M1" s="210"/>
    </row>
    <row r="2" spans="1:13" ht="11.25" customHeight="1">
      <c r="A2" s="243" t="s">
        <v>1032</v>
      </c>
      <c r="B2" s="210"/>
      <c r="C2" s="210"/>
      <c r="D2" s="210"/>
      <c r="E2" s="210"/>
      <c r="F2" s="210"/>
      <c r="G2" s="210"/>
      <c r="H2" s="210"/>
      <c r="I2" s="210"/>
      <c r="J2" s="210"/>
      <c r="K2" s="210"/>
      <c r="L2" s="210"/>
      <c r="M2" s="210"/>
    </row>
    <row r="3" spans="1:13" ht="11.25" customHeight="1">
      <c r="A3" s="243" t="s">
        <v>1033</v>
      </c>
      <c r="B3" s="210"/>
      <c r="C3" s="210"/>
      <c r="D3" s="210"/>
      <c r="E3" s="210"/>
      <c r="F3" s="210"/>
      <c r="G3" s="210"/>
      <c r="H3" s="210"/>
      <c r="I3" s="210"/>
      <c r="J3" s="210"/>
      <c r="K3" s="210"/>
      <c r="L3" s="210"/>
      <c r="M3" s="210"/>
    </row>
    <row r="4" spans="1:13" ht="11.25" customHeight="1">
      <c r="A4" s="1920" t="s">
        <v>1034</v>
      </c>
      <c r="B4" s="210"/>
      <c r="C4" s="210"/>
      <c r="D4" s="210"/>
      <c r="E4" s="210"/>
      <c r="F4" s="210"/>
      <c r="G4" s="210"/>
      <c r="H4" s="210"/>
      <c r="I4" s="210"/>
      <c r="J4" s="210"/>
      <c r="K4" s="210"/>
      <c r="L4" s="210"/>
      <c r="M4" s="210"/>
    </row>
    <row r="5" spans="1:13" ht="11.1" customHeight="1">
      <c r="A5" s="2583"/>
      <c r="B5" s="1921" t="s">
        <v>1035</v>
      </c>
      <c r="C5" s="1921"/>
      <c r="D5" s="1921"/>
      <c r="E5" s="1921"/>
      <c r="F5" s="1921"/>
      <c r="G5" s="1921"/>
      <c r="H5" s="1922" t="s">
        <v>1036</v>
      </c>
      <c r="I5" s="1921"/>
      <c r="J5" s="1921"/>
      <c r="K5" s="1921"/>
      <c r="L5" s="1921"/>
      <c r="M5" s="1923"/>
    </row>
    <row r="6" spans="1:13" ht="11.1" customHeight="1">
      <c r="A6" s="2584"/>
      <c r="B6" s="1924" t="s">
        <v>1037</v>
      </c>
      <c r="C6" s="1925" t="s">
        <v>1038</v>
      </c>
      <c r="D6" s="1925" t="s">
        <v>1039</v>
      </c>
      <c r="E6" s="1925" t="s">
        <v>1040</v>
      </c>
      <c r="F6" s="1925" t="s">
        <v>165</v>
      </c>
      <c r="G6" s="1925" t="s">
        <v>973</v>
      </c>
      <c r="H6" s="1886" t="s">
        <v>1037</v>
      </c>
      <c r="I6" s="1924" t="s">
        <v>1038</v>
      </c>
      <c r="J6" s="1925" t="s">
        <v>1039</v>
      </c>
      <c r="K6" s="1925" t="s">
        <v>1040</v>
      </c>
      <c r="L6" s="1925" t="s">
        <v>165</v>
      </c>
      <c r="M6" s="1887" t="s">
        <v>973</v>
      </c>
    </row>
    <row r="7" spans="1:13" ht="8.1" customHeight="1">
      <c r="A7" s="1893" t="s">
        <v>11</v>
      </c>
      <c r="B7" s="1926">
        <v>15.074999999999999</v>
      </c>
      <c r="C7" s="1926">
        <v>12.815</v>
      </c>
      <c r="D7" s="1926">
        <v>10.869</v>
      </c>
      <c r="E7" s="1926">
        <v>12.952999999999999</v>
      </c>
      <c r="F7" s="1927">
        <v>12.292</v>
      </c>
      <c r="G7" s="1927">
        <v>11.292999999999999</v>
      </c>
      <c r="H7" s="1926">
        <v>160.643</v>
      </c>
      <c r="I7" s="1926">
        <v>163.465</v>
      </c>
      <c r="J7" s="1926">
        <v>156.12200000000001</v>
      </c>
      <c r="K7" s="1926">
        <v>160.61699999999999</v>
      </c>
      <c r="L7" s="1928">
        <v>158.12299999999999</v>
      </c>
      <c r="M7" s="1929">
        <v>158.32900000000001</v>
      </c>
    </row>
    <row r="8" spans="1:13" ht="8.1" customHeight="1">
      <c r="A8" s="1893" t="s">
        <v>116</v>
      </c>
      <c r="B8" s="1926">
        <v>14.816000000000001</v>
      </c>
      <c r="C8" s="1926">
        <v>14.156000000000001</v>
      </c>
      <c r="D8" s="1926">
        <v>11.083</v>
      </c>
      <c r="E8" s="1926">
        <v>13.095000000000001</v>
      </c>
      <c r="F8" s="1927">
        <v>12.09</v>
      </c>
      <c r="G8" s="1927">
        <v>11.49</v>
      </c>
      <c r="H8" s="1926">
        <v>159.09399999999999</v>
      </c>
      <c r="I8" s="1926">
        <v>165.28899999999999</v>
      </c>
      <c r="J8" s="1926">
        <v>146.114</v>
      </c>
      <c r="K8" s="1926">
        <v>161.554</v>
      </c>
      <c r="L8" s="1928">
        <v>163.113</v>
      </c>
      <c r="M8" s="1929">
        <v>153.68700000000001</v>
      </c>
    </row>
    <row r="9" spans="1:13" ht="8.1" customHeight="1">
      <c r="A9" s="1893" t="s">
        <v>117</v>
      </c>
      <c r="B9" s="1926">
        <v>15.534000000000001</v>
      </c>
      <c r="C9" s="1926">
        <v>13.37</v>
      </c>
      <c r="D9" s="1926">
        <v>12.391</v>
      </c>
      <c r="E9" s="1926">
        <v>13.82</v>
      </c>
      <c r="F9" s="1927">
        <v>13.377000000000001</v>
      </c>
      <c r="G9" s="1927">
        <v>11.13</v>
      </c>
      <c r="H9" s="1926">
        <v>152.66800000000001</v>
      </c>
      <c r="I9" s="1926">
        <v>157.85</v>
      </c>
      <c r="J9" s="1926">
        <v>157.37</v>
      </c>
      <c r="K9" s="1926">
        <v>155.62299999999999</v>
      </c>
      <c r="L9" s="1928">
        <v>158.54900000000001</v>
      </c>
      <c r="M9" s="1929">
        <v>141.19</v>
      </c>
    </row>
    <row r="10" spans="1:13" ht="8.1" customHeight="1">
      <c r="A10" s="1893" t="s">
        <v>118</v>
      </c>
      <c r="B10" s="1926">
        <v>14.22</v>
      </c>
      <c r="C10" s="1926">
        <v>12.711</v>
      </c>
      <c r="D10" s="1926">
        <v>16.414000000000001</v>
      </c>
      <c r="E10" s="1926">
        <v>12.223000000000001</v>
      </c>
      <c r="F10" s="1927">
        <v>11.061</v>
      </c>
      <c r="G10" s="1927">
        <v>10.019</v>
      </c>
      <c r="H10" s="1926">
        <v>160.642</v>
      </c>
      <c r="I10" s="1926">
        <v>161.43100000000001</v>
      </c>
      <c r="J10" s="1926">
        <v>159.596</v>
      </c>
      <c r="K10" s="1926">
        <v>156.00299999999999</v>
      </c>
      <c r="L10" s="1928">
        <v>165.13900000000001</v>
      </c>
      <c r="M10" s="1929">
        <v>145.16300000000001</v>
      </c>
    </row>
    <row r="11" spans="1:13" ht="8.1" customHeight="1">
      <c r="A11" s="1893" t="s">
        <v>119</v>
      </c>
      <c r="B11" s="1926">
        <v>15.656000000000001</v>
      </c>
      <c r="C11" s="1926">
        <v>11.07</v>
      </c>
      <c r="D11" s="1926">
        <v>10.318</v>
      </c>
      <c r="E11" s="1926">
        <v>12.798999999999999</v>
      </c>
      <c r="F11" s="1927">
        <v>10.801</v>
      </c>
      <c r="G11" s="1927">
        <v>9.4380000000000006</v>
      </c>
      <c r="H11" s="1926">
        <v>152.87200000000001</v>
      </c>
      <c r="I11" s="1926">
        <v>160.86099999999999</v>
      </c>
      <c r="J11" s="1926">
        <v>153.65199999999999</v>
      </c>
      <c r="K11" s="1926">
        <v>143.541</v>
      </c>
      <c r="L11" s="1928">
        <v>160.42599999999999</v>
      </c>
      <c r="M11" s="1929">
        <v>141.52500000000001</v>
      </c>
    </row>
    <row r="12" spans="1:13" ht="8.25" customHeight="1">
      <c r="A12" s="1930" t="s">
        <v>120</v>
      </c>
      <c r="B12" s="1926">
        <v>12.454000000000001</v>
      </c>
      <c r="C12" s="1926">
        <v>12.952999999999999</v>
      </c>
      <c r="D12" s="1926">
        <v>11.180999999999999</v>
      </c>
      <c r="E12" s="1926">
        <v>10.965999999999999</v>
      </c>
      <c r="F12" s="1927">
        <v>11.9</v>
      </c>
      <c r="G12" s="1927">
        <v>8.952</v>
      </c>
      <c r="H12" s="1926">
        <v>156.053</v>
      </c>
      <c r="I12" s="1926">
        <v>156.51499999999999</v>
      </c>
      <c r="J12" s="1926">
        <v>147.41</v>
      </c>
      <c r="K12" s="1926">
        <v>157.797</v>
      </c>
      <c r="L12" s="1928">
        <v>170.20699999999999</v>
      </c>
      <c r="M12" s="1929">
        <v>144.08199999999999</v>
      </c>
    </row>
    <row r="13" spans="1:13" ht="8.1" customHeight="1">
      <c r="A13" s="1893" t="s">
        <v>121</v>
      </c>
      <c r="B13" s="1926">
        <v>14.488</v>
      </c>
      <c r="C13" s="1926">
        <v>11.989000000000001</v>
      </c>
      <c r="D13" s="1926">
        <v>11.16</v>
      </c>
      <c r="E13" s="1926">
        <v>9.6059999999999999</v>
      </c>
      <c r="F13" s="1927">
        <v>12.445</v>
      </c>
      <c r="G13" s="1927">
        <v>8.8989999999999991</v>
      </c>
      <c r="H13" s="1926">
        <v>156.535</v>
      </c>
      <c r="I13" s="1926">
        <v>159.44800000000001</v>
      </c>
      <c r="J13" s="1926">
        <v>148.71700000000001</v>
      </c>
      <c r="K13" s="1926">
        <v>149.13800000000001</v>
      </c>
      <c r="L13" s="1928">
        <v>165.11799999999999</v>
      </c>
      <c r="M13" s="1929">
        <v>137.768</v>
      </c>
    </row>
    <row r="14" spans="1:13" ht="8.1" customHeight="1">
      <c r="A14" s="1893" t="s">
        <v>148</v>
      </c>
      <c r="B14" s="1926">
        <v>14.224</v>
      </c>
      <c r="C14" s="1926">
        <v>12.930999999999999</v>
      </c>
      <c r="D14" s="1926">
        <v>11.583</v>
      </c>
      <c r="E14" s="1926">
        <v>11.608000000000001</v>
      </c>
      <c r="F14" s="1927">
        <v>11.05</v>
      </c>
      <c r="G14" s="1927">
        <v>9.8239999999999998</v>
      </c>
      <c r="H14" s="1926">
        <v>144.28100000000001</v>
      </c>
      <c r="I14" s="1926">
        <v>154.11600000000001</v>
      </c>
      <c r="J14" s="1926">
        <v>135.58600000000001</v>
      </c>
      <c r="K14" s="1926">
        <v>138.99299999999999</v>
      </c>
      <c r="L14" s="1928">
        <v>143.36000000000001</v>
      </c>
      <c r="M14" s="1929">
        <v>133.476</v>
      </c>
    </row>
    <row r="15" spans="1:13" ht="8.1" customHeight="1">
      <c r="A15" s="1893" t="s">
        <v>7</v>
      </c>
      <c r="B15" s="1926">
        <v>14.614000000000001</v>
      </c>
      <c r="C15" s="1926">
        <v>15.568</v>
      </c>
      <c r="D15" s="1926">
        <v>11.673999999999999</v>
      </c>
      <c r="E15" s="1926">
        <v>11.336</v>
      </c>
      <c r="F15" s="1927">
        <v>11.3</v>
      </c>
      <c r="G15" s="1927">
        <v>12.907</v>
      </c>
      <c r="H15" s="1926">
        <v>159.411</v>
      </c>
      <c r="I15" s="1926">
        <v>162.84</v>
      </c>
      <c r="J15" s="1926">
        <v>158.65600000000001</v>
      </c>
      <c r="K15" s="1926">
        <v>153.24600000000001</v>
      </c>
      <c r="L15" s="1928">
        <v>164.089</v>
      </c>
      <c r="M15" s="1929">
        <v>145.25</v>
      </c>
    </row>
    <row r="16" spans="1:13" ht="8.1" customHeight="1">
      <c r="A16" s="1893" t="s">
        <v>8</v>
      </c>
      <c r="B16" s="1926">
        <v>16.474</v>
      </c>
      <c r="C16" s="1926">
        <v>13.585000000000001</v>
      </c>
      <c r="D16" s="1926">
        <v>11.411</v>
      </c>
      <c r="E16" s="1926">
        <v>13.295</v>
      </c>
      <c r="F16" s="1926">
        <v>12.553000000000001</v>
      </c>
      <c r="G16" s="1927">
        <v>10.627000000000001</v>
      </c>
      <c r="H16" s="1926">
        <v>156.452</v>
      </c>
      <c r="I16" s="1926">
        <v>147.74600000000001</v>
      </c>
      <c r="J16" s="1926">
        <v>153.46700000000001</v>
      </c>
      <c r="K16" s="1926">
        <v>153.756</v>
      </c>
      <c r="L16" s="1928">
        <v>157.41399999999999</v>
      </c>
      <c r="M16" s="1929">
        <v>144.65600000000001</v>
      </c>
    </row>
    <row r="17" spans="1:14" ht="8.1" customHeight="1">
      <c r="A17" s="1893" t="s">
        <v>9</v>
      </c>
      <c r="B17" s="1926">
        <v>15.215</v>
      </c>
      <c r="C17" s="1926">
        <v>10.73</v>
      </c>
      <c r="D17" s="1926">
        <v>12.067</v>
      </c>
      <c r="E17" s="1926">
        <v>11.593999999999999</v>
      </c>
      <c r="F17" s="1926">
        <v>14.439</v>
      </c>
      <c r="G17" s="1927">
        <v>10.385</v>
      </c>
      <c r="H17" s="1926">
        <v>162.58500000000001</v>
      </c>
      <c r="I17" s="1926">
        <v>137.46700000000001</v>
      </c>
      <c r="J17" s="1926">
        <v>161.14699999999999</v>
      </c>
      <c r="K17" s="1926">
        <v>160.83799999999999</v>
      </c>
      <c r="L17" s="1928">
        <v>160.82</v>
      </c>
      <c r="M17" s="1929">
        <v>155.012</v>
      </c>
    </row>
    <row r="18" spans="1:14" ht="8.1" customHeight="1">
      <c r="A18" s="1930" t="s">
        <v>125</v>
      </c>
      <c r="B18" s="1926">
        <v>15.164999999999999</v>
      </c>
      <c r="C18" s="1926">
        <v>12.61</v>
      </c>
      <c r="D18" s="1926">
        <v>15.358000000000001</v>
      </c>
      <c r="E18" s="1926">
        <v>13.515000000000001</v>
      </c>
      <c r="F18" s="1926">
        <v>9.7710000000000008</v>
      </c>
      <c r="G18" s="1927"/>
      <c r="H18" s="1926">
        <v>156.011</v>
      </c>
      <c r="I18" s="1926">
        <v>129.62700000000001</v>
      </c>
      <c r="J18" s="1926">
        <v>154.96600000000001</v>
      </c>
      <c r="K18" s="1926">
        <v>153.80699999999999</v>
      </c>
      <c r="L18" s="1928">
        <v>159.27799999999999</v>
      </c>
      <c r="M18" s="1929"/>
    </row>
    <row r="19" spans="1:14" ht="8.1" customHeight="1">
      <c r="A19" s="1931" t="s">
        <v>1041</v>
      </c>
      <c r="B19" s="1932">
        <v>2.33</v>
      </c>
      <c r="C19" s="1932">
        <v>2.4510000000000001</v>
      </c>
      <c r="D19" s="1932">
        <v>2.129</v>
      </c>
      <c r="E19" s="1932">
        <v>1.7250000000000001</v>
      </c>
      <c r="F19" s="1932">
        <v>1.6819999999999999</v>
      </c>
      <c r="G19" s="1933"/>
      <c r="H19" s="1932">
        <v>29.687000000000001</v>
      </c>
      <c r="I19" s="1932">
        <v>27.859000000000002</v>
      </c>
      <c r="J19" s="1932">
        <v>23.526</v>
      </c>
      <c r="K19" s="1932">
        <v>18.619</v>
      </c>
      <c r="L19" s="1934">
        <v>20.324999999999999</v>
      </c>
      <c r="M19" s="1935"/>
    </row>
    <row r="20" spans="1:14" ht="6.75" customHeight="1">
      <c r="A20" s="1936" t="s">
        <v>126</v>
      </c>
      <c r="B20" s="1932">
        <v>162.76999999999998</v>
      </c>
      <c r="C20" s="1932">
        <v>141.87799999999999</v>
      </c>
      <c r="D20" s="1932">
        <v>130.15100000000001</v>
      </c>
      <c r="E20" s="1932">
        <v>133.29499999999999</v>
      </c>
      <c r="F20" s="1932">
        <v>133.30799999999999</v>
      </c>
      <c r="G20" s="1932">
        <v>114.964</v>
      </c>
      <c r="H20" s="1932">
        <v>1721.2360000000001</v>
      </c>
      <c r="I20" s="1932">
        <v>1727.0280000000002</v>
      </c>
      <c r="J20" s="1932">
        <v>1677.837</v>
      </c>
      <c r="K20" s="1932">
        <v>1691.106</v>
      </c>
      <c r="L20" s="1932">
        <v>1766.3579999999997</v>
      </c>
      <c r="M20" s="1935">
        <v>1600.1379999999999</v>
      </c>
    </row>
    <row r="21" spans="1:14" ht="8.1" customHeight="1">
      <c r="A21" s="1912" t="s">
        <v>1042</v>
      </c>
      <c r="B21" s="1937">
        <v>180.26499999999999</v>
      </c>
      <c r="C21" s="1937">
        <v>156.93899999999999</v>
      </c>
      <c r="D21" s="1937">
        <v>147.63800000000001</v>
      </c>
      <c r="E21" s="1937">
        <v>148.535</v>
      </c>
      <c r="F21" s="1937">
        <v>144.761</v>
      </c>
      <c r="G21" s="1937"/>
      <c r="H21" s="1937">
        <v>1906.934</v>
      </c>
      <c r="I21" s="1937">
        <v>1884.5140000000001</v>
      </c>
      <c r="J21" s="1937">
        <v>1856.329</v>
      </c>
      <c r="K21" s="1937">
        <v>1863.5319999999999</v>
      </c>
      <c r="L21" s="1937">
        <v>1945.9609999999998</v>
      </c>
      <c r="M21" s="1938"/>
    </row>
    <row r="22" spans="1:14" ht="9.9499999999999993" customHeight="1">
      <c r="A22" s="1010" t="s">
        <v>559</v>
      </c>
      <c r="B22" s="235"/>
      <c r="C22" s="235"/>
      <c r="D22" s="235"/>
      <c r="E22" s="235"/>
      <c r="F22" s="235"/>
      <c r="G22" s="235"/>
      <c r="H22" s="235"/>
      <c r="I22" s="235"/>
      <c r="J22" s="235"/>
      <c r="K22" s="235"/>
      <c r="L22" s="235"/>
    </row>
    <row r="23" spans="1:14" ht="9.75" customHeight="1">
      <c r="A23" s="1010" t="s">
        <v>1043</v>
      </c>
      <c r="B23" s="235"/>
      <c r="C23" s="235"/>
      <c r="D23" s="235"/>
      <c r="E23" s="235"/>
      <c r="F23" s="235"/>
      <c r="G23" s="235"/>
      <c r="H23" s="235"/>
      <c r="I23" s="235"/>
      <c r="J23" s="235"/>
      <c r="K23" s="235"/>
      <c r="L23" s="235"/>
    </row>
    <row r="24" spans="1:14" ht="9.75" customHeight="1">
      <c r="A24" s="1010" t="s">
        <v>1044</v>
      </c>
      <c r="B24" s="235"/>
      <c r="C24" s="235"/>
      <c r="D24" s="235"/>
      <c r="E24" s="235"/>
      <c r="F24" s="235"/>
      <c r="G24" s="235"/>
      <c r="H24" s="235"/>
      <c r="I24" s="235"/>
      <c r="J24" s="235"/>
      <c r="K24" s="235"/>
      <c r="L24" s="235"/>
    </row>
    <row r="25" spans="1:14" ht="9" customHeight="1">
      <c r="A25" s="238" t="s">
        <v>133</v>
      </c>
      <c r="B25" s="1939"/>
      <c r="C25" s="1939"/>
      <c r="D25" s="1939"/>
      <c r="E25" s="1939"/>
      <c r="F25" s="1939"/>
      <c r="G25" s="1939"/>
      <c r="H25" s="1939"/>
      <c r="I25" s="1939"/>
      <c r="J25" s="1939"/>
      <c r="K25" s="1939"/>
      <c r="L25" s="1939"/>
      <c r="M25" s="1939"/>
    </row>
    <row r="26" spans="1:14" ht="9.75" customHeight="1">
      <c r="A26" s="277"/>
      <c r="B26" s="277"/>
      <c r="C26" s="277"/>
      <c r="D26" s="277"/>
      <c r="E26" s="277"/>
      <c r="F26" s="277"/>
      <c r="G26" s="277"/>
      <c r="H26" s="277"/>
      <c r="I26" s="277"/>
      <c r="J26" s="277"/>
      <c r="K26" s="277"/>
      <c r="L26" s="277"/>
      <c r="M26" s="277"/>
      <c r="N26" s="277"/>
    </row>
    <row r="27" spans="1:14" ht="8.1" customHeight="1">
      <c r="A27" s="2518" t="s">
        <v>1019</v>
      </c>
      <c r="B27" s="1939"/>
      <c r="C27" s="1939"/>
      <c r="D27" s="1939"/>
      <c r="E27" s="1939"/>
      <c r="F27" s="1939"/>
      <c r="G27" s="1939"/>
      <c r="H27" s="1939"/>
      <c r="I27" s="1939"/>
      <c r="J27" s="1939"/>
      <c r="K27" s="1939"/>
      <c r="L27" s="1939"/>
      <c r="M27" s="1939"/>
      <c r="N27" s="1939"/>
    </row>
    <row r="28" spans="1:14">
      <c r="A28" s="1940"/>
      <c r="B28" s="1940"/>
      <c r="C28" s="1940"/>
      <c r="D28" s="1940"/>
      <c r="E28" s="1940"/>
      <c r="F28" s="1940"/>
      <c r="G28" s="1940"/>
      <c r="H28" s="1940"/>
      <c r="I28" s="1940"/>
      <c r="J28" s="1940"/>
      <c r="K28" s="1940"/>
      <c r="L28" s="1940"/>
      <c r="M28" s="1940"/>
    </row>
    <row r="29" spans="1:14">
      <c r="E29" s="1941"/>
      <c r="L29" s="1942"/>
    </row>
    <row r="30" spans="1:14">
      <c r="B30" s="1941">
        <v>0</v>
      </c>
    </row>
    <row r="31" spans="1:14">
      <c r="A31" s="490" t="s">
        <v>134</v>
      </c>
    </row>
    <row r="34" spans="2:8">
      <c r="B34" s="1830"/>
      <c r="C34" s="1830"/>
      <c r="D34" s="1830"/>
      <c r="E34" s="1830"/>
      <c r="F34" s="1830"/>
      <c r="G34" s="1830"/>
      <c r="H34" s="1943"/>
    </row>
    <row r="35" spans="2:8">
      <c r="B35" s="1830"/>
      <c r="C35" s="1830"/>
      <c r="D35" s="1830"/>
      <c r="E35" s="1830"/>
      <c r="F35" s="1830"/>
      <c r="G35" s="1830"/>
      <c r="H35" s="1943"/>
    </row>
    <row r="36" spans="2:8">
      <c r="B36" s="1944"/>
      <c r="C36" s="1944"/>
      <c r="D36" s="1945"/>
      <c r="E36" s="1945"/>
      <c r="F36" s="1830"/>
      <c r="G36" s="1830"/>
      <c r="H36" s="1943"/>
    </row>
  </sheetData>
  <mergeCells count="1">
    <mergeCell ref="A5:A6"/>
  </mergeCells>
  <hyperlinks>
    <hyperlink ref="A27"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C000"/>
  </sheetPr>
  <dimension ref="A1:AF97"/>
  <sheetViews>
    <sheetView showGridLines="0" showZeros="0" zoomScale="140" zoomScaleNormal="140" workbookViewId="0"/>
  </sheetViews>
  <sheetFormatPr baseColWidth="10" defaultRowHeight="12.75"/>
  <cols>
    <col min="1" max="1" width="17.140625" style="122" customWidth="1"/>
    <col min="2" max="2" width="5.140625" style="122" customWidth="1"/>
    <col min="3" max="3" width="4.85546875" style="122" customWidth="1"/>
    <col min="4" max="4" width="4.7109375" style="122" customWidth="1"/>
    <col min="5" max="5" width="4.5703125" style="122" customWidth="1"/>
    <col min="6" max="7" width="4.7109375" style="122" customWidth="1"/>
    <col min="8" max="9" width="5.140625" style="122" customWidth="1"/>
    <col min="10" max="10" width="5.5703125" style="122" customWidth="1"/>
    <col min="11" max="13" width="4.7109375" style="122" customWidth="1"/>
    <col min="14" max="15" width="5" style="122" customWidth="1"/>
    <col min="16" max="16" width="4.85546875" style="122" customWidth="1"/>
    <col min="17" max="17" width="7.28515625" style="122" customWidth="1"/>
    <col min="18" max="16384" width="11.42578125" style="122"/>
  </cols>
  <sheetData>
    <row r="1" spans="1:32" ht="10.5" customHeight="1">
      <c r="A1" s="124" t="s">
        <v>97</v>
      </c>
      <c r="B1" s="124"/>
      <c r="C1" s="124"/>
      <c r="D1" s="124"/>
      <c r="E1" s="124"/>
      <c r="F1" s="124"/>
      <c r="G1" s="124"/>
      <c r="H1" s="124"/>
      <c r="I1" s="124"/>
      <c r="J1" s="124"/>
      <c r="K1" s="124"/>
    </row>
    <row r="2" spans="1:32" ht="10.5" customHeight="1">
      <c r="A2" s="124" t="s">
        <v>98</v>
      </c>
      <c r="B2" s="124"/>
      <c r="C2" s="124"/>
      <c r="D2" s="124"/>
      <c r="E2" s="124"/>
      <c r="F2" s="124"/>
      <c r="G2" s="124"/>
      <c r="H2" s="124"/>
      <c r="I2" s="124"/>
      <c r="J2" s="124"/>
      <c r="K2" s="124"/>
      <c r="L2" s="124"/>
      <c r="M2" s="125"/>
      <c r="N2" s="124"/>
      <c r="P2" s="123"/>
      <c r="Q2" s="123"/>
      <c r="R2" s="123"/>
    </row>
    <row r="3" spans="1:32" ht="9" customHeight="1">
      <c r="A3" s="124" t="s">
        <v>99</v>
      </c>
      <c r="B3" s="124"/>
      <c r="C3" s="124"/>
      <c r="D3" s="124"/>
      <c r="E3" s="124"/>
      <c r="F3" s="124"/>
      <c r="G3" s="124"/>
      <c r="H3" s="124"/>
      <c r="I3" s="124"/>
      <c r="J3" s="124"/>
      <c r="K3" s="124"/>
      <c r="L3" s="124"/>
      <c r="M3" s="125"/>
      <c r="N3" s="124"/>
      <c r="P3" s="123"/>
      <c r="Q3" s="123"/>
      <c r="R3" s="123"/>
    </row>
    <row r="4" spans="1:32" ht="11.25" customHeight="1">
      <c r="A4" s="124" t="s">
        <v>96</v>
      </c>
      <c r="B4" s="126"/>
      <c r="C4" s="126"/>
      <c r="D4" s="126"/>
      <c r="E4" s="126"/>
      <c r="F4" s="126"/>
      <c r="G4" s="126"/>
      <c r="H4" s="126"/>
      <c r="I4" s="126"/>
    </row>
    <row r="5" spans="1:32" ht="9" customHeight="1">
      <c r="A5" s="127"/>
      <c r="B5" s="123"/>
      <c r="C5" s="127"/>
      <c r="D5" s="127"/>
      <c r="E5" s="128"/>
      <c r="F5" s="128"/>
      <c r="G5" s="128"/>
      <c r="H5" s="123"/>
      <c r="I5" s="123"/>
      <c r="J5" s="123"/>
      <c r="K5" s="123"/>
      <c r="L5" s="123"/>
      <c r="M5" s="123"/>
      <c r="N5" s="123"/>
      <c r="O5" s="129"/>
      <c r="Q5" s="129"/>
    </row>
    <row r="6" spans="1:32" ht="15.75" customHeight="1">
      <c r="A6" s="130" t="s">
        <v>100</v>
      </c>
      <c r="B6" s="131"/>
      <c r="C6" s="131"/>
      <c r="D6" s="131"/>
      <c r="E6" s="131"/>
      <c r="F6" s="131"/>
      <c r="G6" s="131"/>
      <c r="H6" s="131"/>
      <c r="I6" s="131"/>
      <c r="J6" s="131"/>
      <c r="K6" s="131"/>
      <c r="L6" s="131"/>
      <c r="M6" s="131"/>
      <c r="N6" s="131"/>
      <c r="O6" s="131"/>
      <c r="P6" s="131"/>
      <c r="Q6" s="131"/>
    </row>
    <row r="7" spans="1:32" ht="12.75" customHeight="1">
      <c r="A7" s="132" t="s">
        <v>101</v>
      </c>
      <c r="B7" s="133"/>
      <c r="C7" s="133"/>
      <c r="D7" s="133"/>
      <c r="E7" s="133"/>
      <c r="F7" s="133"/>
      <c r="G7" s="133"/>
      <c r="H7" s="133"/>
      <c r="I7" s="133"/>
      <c r="J7" s="133"/>
      <c r="K7" s="133"/>
      <c r="L7" s="133"/>
      <c r="M7" s="133"/>
      <c r="N7" s="133"/>
      <c r="O7" s="133"/>
      <c r="P7" s="133"/>
      <c r="Q7" s="133"/>
    </row>
    <row r="8" spans="1:32" ht="3" customHeight="1">
      <c r="A8" s="134"/>
      <c r="B8" s="129"/>
      <c r="C8" s="129"/>
      <c r="D8" s="129"/>
      <c r="E8" s="129"/>
      <c r="F8" s="129"/>
      <c r="G8" s="129"/>
      <c r="H8" s="129"/>
      <c r="I8" s="129"/>
      <c r="J8" s="129"/>
      <c r="K8" s="129"/>
      <c r="L8" s="129"/>
      <c r="M8" s="129"/>
      <c r="N8" s="129"/>
      <c r="O8" s="129"/>
      <c r="P8" s="129"/>
      <c r="Q8" s="129"/>
    </row>
    <row r="9" spans="1:32" ht="12" customHeight="1">
      <c r="A9" s="2592"/>
      <c r="B9" s="2585" t="s">
        <v>102</v>
      </c>
      <c r="C9" s="2586"/>
      <c r="D9" s="135" t="s">
        <v>103</v>
      </c>
      <c r="E9" s="136"/>
      <c r="F9" s="2585" t="s">
        <v>104</v>
      </c>
      <c r="G9" s="2586"/>
      <c r="H9" s="2585" t="s">
        <v>105</v>
      </c>
      <c r="I9" s="2586"/>
      <c r="J9" s="2585" t="s">
        <v>106</v>
      </c>
      <c r="K9" s="2586"/>
      <c r="L9" s="2585" t="s">
        <v>107</v>
      </c>
      <c r="M9" s="2586"/>
      <c r="N9" s="135" t="s">
        <v>108</v>
      </c>
      <c r="O9" s="136"/>
      <c r="P9" s="135" t="s">
        <v>109</v>
      </c>
      <c r="Q9" s="137"/>
      <c r="R9" s="138"/>
      <c r="S9" s="139"/>
      <c r="T9" s="139"/>
      <c r="U9" s="139"/>
      <c r="V9" s="139"/>
      <c r="W9" s="139"/>
      <c r="X9" s="139"/>
      <c r="Y9" s="139"/>
      <c r="Z9" s="139"/>
      <c r="AA9" s="139"/>
      <c r="AB9" s="139"/>
      <c r="AC9" s="139"/>
    </row>
    <row r="10" spans="1:32" ht="12" customHeight="1">
      <c r="A10" s="2593"/>
      <c r="B10" s="2587"/>
      <c r="C10" s="2588"/>
      <c r="D10" s="140" t="s">
        <v>110</v>
      </c>
      <c r="E10" s="141"/>
      <c r="F10" s="2587"/>
      <c r="G10" s="2588"/>
      <c r="H10" s="2587"/>
      <c r="I10" s="2588"/>
      <c r="J10" s="2587"/>
      <c r="K10" s="2588"/>
      <c r="L10" s="2587"/>
      <c r="M10" s="2588"/>
      <c r="N10" s="140" t="s">
        <v>111</v>
      </c>
      <c r="O10" s="141"/>
      <c r="P10" s="140" t="s">
        <v>20</v>
      </c>
      <c r="Q10" s="142"/>
      <c r="R10" s="138"/>
      <c r="S10" s="139"/>
      <c r="T10" s="139"/>
      <c r="U10" s="139"/>
      <c r="V10" s="139"/>
      <c r="W10" s="139"/>
      <c r="X10" s="139"/>
      <c r="Y10" s="139"/>
      <c r="Z10" s="139"/>
      <c r="AA10" s="139"/>
      <c r="AB10" s="139"/>
      <c r="AC10" s="139"/>
      <c r="AD10" s="139"/>
      <c r="AE10" s="139"/>
      <c r="AF10" s="139"/>
    </row>
    <row r="11" spans="1:32" ht="10.5" customHeight="1">
      <c r="A11" s="2593"/>
      <c r="B11" s="2589" t="s">
        <v>1077</v>
      </c>
      <c r="C11" s="2589" t="s">
        <v>1071</v>
      </c>
      <c r="D11" s="2589" t="s">
        <v>1077</v>
      </c>
      <c r="E11" s="2589" t="s">
        <v>1068</v>
      </c>
      <c r="F11" s="2589" t="s">
        <v>1070</v>
      </c>
      <c r="G11" s="2589" t="s">
        <v>2202</v>
      </c>
      <c r="H11" s="2589" t="s">
        <v>1069</v>
      </c>
      <c r="I11" s="2589" t="s">
        <v>1068</v>
      </c>
      <c r="J11" s="2589" t="s">
        <v>165</v>
      </c>
      <c r="K11" s="2589" t="s">
        <v>1071</v>
      </c>
      <c r="L11" s="2589" t="s">
        <v>1069</v>
      </c>
      <c r="M11" s="2589" t="s">
        <v>1080</v>
      </c>
      <c r="N11" s="2589" t="s">
        <v>1069</v>
      </c>
      <c r="O11" s="2589" t="s">
        <v>1071</v>
      </c>
      <c r="P11" s="2589" t="s">
        <v>1077</v>
      </c>
      <c r="Q11" s="2595" t="s">
        <v>973</v>
      </c>
      <c r="R11" s="138"/>
      <c r="S11" s="139"/>
      <c r="T11" s="139"/>
      <c r="U11" s="139"/>
      <c r="V11" s="139"/>
      <c r="W11" s="139"/>
      <c r="X11" s="139"/>
      <c r="Y11" s="139"/>
      <c r="Z11" s="139"/>
      <c r="AA11" s="139"/>
      <c r="AB11" s="139"/>
      <c r="AC11" s="139"/>
      <c r="AD11" s="139"/>
      <c r="AE11" s="139"/>
      <c r="AF11" s="139"/>
    </row>
    <row r="12" spans="1:32" ht="28.5" customHeight="1">
      <c r="A12" s="2594"/>
      <c r="B12" s="2590"/>
      <c r="C12" s="2590"/>
      <c r="D12" s="2591"/>
      <c r="E12" s="2591"/>
      <c r="F12" s="2591"/>
      <c r="G12" s="2591"/>
      <c r="H12" s="2591"/>
      <c r="I12" s="2591"/>
      <c r="J12" s="2591"/>
      <c r="K12" s="2591"/>
      <c r="L12" s="2591"/>
      <c r="M12" s="2591"/>
      <c r="N12" s="2590"/>
      <c r="O12" s="2591"/>
      <c r="P12" s="2590"/>
      <c r="Q12" s="2596"/>
      <c r="R12" s="138"/>
      <c r="S12" s="138"/>
      <c r="T12" s="139"/>
      <c r="U12" s="139"/>
      <c r="V12" s="139"/>
      <c r="W12" s="139"/>
      <c r="X12" s="139"/>
      <c r="Y12" s="139"/>
      <c r="Z12" s="139"/>
      <c r="AA12" s="139"/>
      <c r="AB12" s="139"/>
      <c r="AC12" s="139"/>
      <c r="AD12" s="139"/>
      <c r="AE12" s="139"/>
      <c r="AF12" s="139"/>
    </row>
    <row r="13" spans="1:32" ht="13.5" customHeight="1">
      <c r="A13" s="143"/>
      <c r="B13" s="144"/>
      <c r="C13" s="144"/>
      <c r="D13" s="144"/>
      <c r="E13" s="144"/>
      <c r="F13" s="144"/>
      <c r="G13" s="144"/>
      <c r="H13" s="144"/>
      <c r="I13" s="144"/>
      <c r="J13" s="144"/>
      <c r="K13" s="144"/>
      <c r="L13" s="144"/>
      <c r="M13" s="144"/>
      <c r="N13" s="144"/>
      <c r="O13" s="144"/>
      <c r="P13" s="144"/>
      <c r="Q13" s="145"/>
    </row>
    <row r="14" spans="1:32" ht="12.95" customHeight="1">
      <c r="A14" s="146" t="s">
        <v>114</v>
      </c>
      <c r="B14" s="147"/>
      <c r="C14" s="147"/>
      <c r="D14" s="147"/>
      <c r="E14" s="147"/>
      <c r="F14" s="147"/>
      <c r="G14" s="147"/>
      <c r="H14" s="147"/>
      <c r="I14" s="147"/>
      <c r="J14" s="147"/>
      <c r="K14" s="147"/>
      <c r="L14" s="147"/>
      <c r="M14" s="147"/>
      <c r="N14" s="147"/>
      <c r="O14" s="147"/>
      <c r="P14" s="147"/>
      <c r="Q14" s="148"/>
    </row>
    <row r="15" spans="1:32" ht="11.1" customHeight="1">
      <c r="A15" s="149" t="s">
        <v>115</v>
      </c>
      <c r="B15" s="150"/>
      <c r="C15" s="150"/>
      <c r="D15" s="150"/>
      <c r="E15" s="150"/>
      <c r="F15" s="150"/>
      <c r="G15" s="150"/>
      <c r="H15" s="150"/>
      <c r="I15" s="150"/>
      <c r="J15" s="150"/>
      <c r="K15" s="150"/>
      <c r="L15" s="150"/>
      <c r="M15" s="150"/>
      <c r="N15" s="150"/>
      <c r="O15" s="150"/>
      <c r="P15" s="150"/>
      <c r="Q15" s="151"/>
      <c r="R15" s="152"/>
      <c r="S15" s="153"/>
      <c r="T15" s="154"/>
    </row>
    <row r="16" spans="1:32" ht="2.4500000000000002" customHeight="1">
      <c r="A16" s="155"/>
      <c r="B16" s="144"/>
      <c r="C16" s="144"/>
      <c r="D16" s="144"/>
      <c r="E16" s="144"/>
      <c r="F16" s="144"/>
      <c r="G16" s="144"/>
      <c r="H16" s="144"/>
      <c r="I16" s="144"/>
      <c r="J16" s="144"/>
      <c r="K16" s="144"/>
      <c r="L16" s="144"/>
      <c r="M16" s="144"/>
      <c r="N16" s="144"/>
      <c r="O16" s="144"/>
      <c r="P16" s="144"/>
      <c r="Q16" s="145"/>
      <c r="R16" s="152"/>
      <c r="S16" s="153"/>
      <c r="T16" s="154"/>
    </row>
    <row r="17" spans="1:21" ht="8.1" customHeight="1">
      <c r="A17" s="156" t="s">
        <v>11</v>
      </c>
      <c r="B17" s="157">
        <v>16.04</v>
      </c>
      <c r="C17" s="157">
        <v>14.103</v>
      </c>
      <c r="D17" s="157">
        <v>450.80399999999997</v>
      </c>
      <c r="E17" s="157">
        <v>469.15600000000001</v>
      </c>
      <c r="F17" s="157">
        <v>22.484999999999999</v>
      </c>
      <c r="G17" s="157">
        <v>23.306000000000001</v>
      </c>
      <c r="H17" s="157">
        <v>618.74300000000005</v>
      </c>
      <c r="I17" s="157">
        <v>594.87099999999998</v>
      </c>
      <c r="J17" s="157">
        <v>229.00200000000001</v>
      </c>
      <c r="K17" s="157">
        <v>233.256</v>
      </c>
      <c r="L17" s="157">
        <v>126.051</v>
      </c>
      <c r="M17" s="157">
        <v>131.608</v>
      </c>
      <c r="N17" s="157">
        <v>1484</v>
      </c>
      <c r="O17" s="157">
        <v>1482.52</v>
      </c>
      <c r="P17" s="158">
        <v>47.85478436657683</v>
      </c>
      <c r="Q17" s="159">
        <v>48.905309877775686</v>
      </c>
      <c r="R17" s="152"/>
      <c r="S17" s="153"/>
      <c r="T17" s="154"/>
      <c r="U17" s="160"/>
    </row>
    <row r="18" spans="1:21" ht="8.1" customHeight="1">
      <c r="A18" s="156" t="s">
        <v>116</v>
      </c>
      <c r="B18" s="157">
        <v>20.303000000000001</v>
      </c>
      <c r="C18" s="157">
        <v>15.678000000000001</v>
      </c>
      <c r="D18" s="157">
        <v>499.38299999999998</v>
      </c>
      <c r="E18" s="157">
        <v>491.822</v>
      </c>
      <c r="F18" s="157">
        <v>23.922999999999998</v>
      </c>
      <c r="G18" s="157">
        <v>24.085999999999999</v>
      </c>
      <c r="H18" s="157">
        <v>653.89499999999998</v>
      </c>
      <c r="I18" s="157">
        <v>651.41</v>
      </c>
      <c r="J18" s="157">
        <v>244.584</v>
      </c>
      <c r="K18" s="157">
        <v>253.87799999999999</v>
      </c>
      <c r="L18" s="157">
        <v>135.05600000000001</v>
      </c>
      <c r="M18" s="157">
        <v>141.68299999999999</v>
      </c>
      <c r="N18" s="157">
        <v>1598.9490000000001</v>
      </c>
      <c r="O18" s="157">
        <v>1594.9459999999999</v>
      </c>
      <c r="P18" s="158">
        <v>47.024326604538352</v>
      </c>
      <c r="Q18" s="159">
        <v>49.781497304610937</v>
      </c>
      <c r="R18" s="152"/>
      <c r="S18" s="153"/>
      <c r="T18" s="154"/>
      <c r="U18" s="160"/>
    </row>
    <row r="19" spans="1:21" ht="8.1" customHeight="1">
      <c r="A19" s="156" t="s">
        <v>117</v>
      </c>
      <c r="B19" s="157">
        <v>19.699000000000002</v>
      </c>
      <c r="C19" s="157">
        <v>16.079999999999998</v>
      </c>
      <c r="D19" s="157">
        <v>485.29300000000001</v>
      </c>
      <c r="E19" s="157">
        <v>464.072</v>
      </c>
      <c r="F19" s="157">
        <v>26.114000000000001</v>
      </c>
      <c r="G19" s="157">
        <v>23.120999999999999</v>
      </c>
      <c r="H19" s="157">
        <v>641.46199999999999</v>
      </c>
      <c r="I19" s="157">
        <v>612.24699999999996</v>
      </c>
      <c r="J19" s="157">
        <v>235.364</v>
      </c>
      <c r="K19" s="157">
        <v>237.53399999999999</v>
      </c>
      <c r="L19" s="157">
        <v>135.9</v>
      </c>
      <c r="M19" s="157">
        <v>130.87299999999999</v>
      </c>
      <c r="N19" s="157">
        <v>1564.2460000000001</v>
      </c>
      <c r="O19" s="157">
        <v>1498.4639999999999</v>
      </c>
      <c r="P19" s="158">
        <v>48.398333765916604</v>
      </c>
      <c r="Q19" s="159">
        <v>48.743913767698125</v>
      </c>
      <c r="R19" s="152"/>
      <c r="S19" s="153"/>
      <c r="T19" s="154"/>
      <c r="U19" s="160"/>
    </row>
    <row r="20" spans="1:21" ht="2.4500000000000002" customHeight="1">
      <c r="A20" s="156"/>
      <c r="B20" s="157"/>
      <c r="C20" s="157"/>
      <c r="D20" s="157"/>
      <c r="E20" s="157"/>
      <c r="F20" s="157"/>
      <c r="G20" s="157"/>
      <c r="H20" s="157"/>
      <c r="I20" s="157"/>
      <c r="J20" s="157"/>
      <c r="K20" s="157"/>
      <c r="L20" s="157"/>
      <c r="M20" s="157"/>
      <c r="N20" s="157"/>
      <c r="O20" s="157"/>
      <c r="P20" s="158"/>
      <c r="Q20" s="159"/>
      <c r="R20" s="152"/>
      <c r="S20" s="153"/>
      <c r="T20" s="154"/>
      <c r="U20" s="161"/>
    </row>
    <row r="21" spans="1:21" ht="8.1" customHeight="1">
      <c r="A21" s="156" t="s">
        <v>118</v>
      </c>
      <c r="B21" s="157">
        <v>19.86</v>
      </c>
      <c r="C21" s="157">
        <v>17.655999999999999</v>
      </c>
      <c r="D21" s="157">
        <v>461.738</v>
      </c>
      <c r="E21" s="157">
        <v>480.15300000000002</v>
      </c>
      <c r="F21" s="157">
        <v>24.567</v>
      </c>
      <c r="G21" s="157">
        <v>25.861000000000001</v>
      </c>
      <c r="H21" s="157">
        <v>614.81500000000005</v>
      </c>
      <c r="I21" s="157">
        <v>614.95699999999999</v>
      </c>
      <c r="J21" s="157">
        <v>228.887</v>
      </c>
      <c r="K21" s="157">
        <v>248.45099999999999</v>
      </c>
      <c r="L21" s="157">
        <v>127.88500000000001</v>
      </c>
      <c r="M21" s="157">
        <v>134.90600000000001</v>
      </c>
      <c r="N21" s="157">
        <v>1498.432</v>
      </c>
      <c r="O21" s="157">
        <v>1535.5630000000001</v>
      </c>
      <c r="P21" s="158">
        <v>47.188994895997951</v>
      </c>
      <c r="Q21" s="159">
        <v>48.297529961323633</v>
      </c>
      <c r="R21" s="152"/>
      <c r="S21" s="153"/>
      <c r="T21" s="154"/>
      <c r="U21" s="161"/>
    </row>
    <row r="22" spans="1:21" ht="8.1" customHeight="1">
      <c r="A22" s="156" t="s">
        <v>119</v>
      </c>
      <c r="B22" s="157">
        <v>21.724</v>
      </c>
      <c r="C22" s="157">
        <v>20.190000000000001</v>
      </c>
      <c r="D22" s="157">
        <v>483.01600000000002</v>
      </c>
      <c r="E22" s="157">
        <v>503.43799999999999</v>
      </c>
      <c r="F22" s="157">
        <v>26.396999999999998</v>
      </c>
      <c r="G22" s="157">
        <v>28.260999999999999</v>
      </c>
      <c r="H22" s="157">
        <v>641.75099999999998</v>
      </c>
      <c r="I22" s="157">
        <v>630.54</v>
      </c>
      <c r="J22" s="157">
        <v>245.96600000000001</v>
      </c>
      <c r="K22" s="157">
        <v>253.441</v>
      </c>
      <c r="L22" s="157">
        <v>137.499</v>
      </c>
      <c r="M22" s="157">
        <v>138.745</v>
      </c>
      <c r="N22" s="157">
        <v>1594.604</v>
      </c>
      <c r="O22" s="157">
        <v>1589.0609999999999</v>
      </c>
      <c r="P22" s="158">
        <v>46.330123340967411</v>
      </c>
      <c r="Q22" s="159">
        <v>47.375966057942399</v>
      </c>
      <c r="R22" s="160"/>
      <c r="S22" s="162"/>
      <c r="T22" s="161"/>
      <c r="U22" s="161"/>
    </row>
    <row r="23" spans="1:21" ht="8.1" customHeight="1">
      <c r="A23" s="156" t="s">
        <v>120</v>
      </c>
      <c r="B23" s="157">
        <v>20.677</v>
      </c>
      <c r="C23" s="157">
        <v>19.085000000000001</v>
      </c>
      <c r="D23" s="157">
        <v>508.31099999999998</v>
      </c>
      <c r="E23" s="157">
        <v>497.57400000000001</v>
      </c>
      <c r="F23" s="157">
        <v>27.138000000000002</v>
      </c>
      <c r="G23" s="157">
        <v>25.547000000000001</v>
      </c>
      <c r="H23" s="157">
        <v>643.84900000000005</v>
      </c>
      <c r="I23" s="157">
        <v>623.58600000000001</v>
      </c>
      <c r="J23" s="157">
        <v>240.69800000000001</v>
      </c>
      <c r="K23" s="157">
        <v>240.10300000000001</v>
      </c>
      <c r="L23" s="157">
        <v>139.24100000000001</v>
      </c>
      <c r="M23" s="157">
        <v>137.096</v>
      </c>
      <c r="N23" s="157">
        <v>1601.2619999999999</v>
      </c>
      <c r="O23" s="157">
        <v>1556.1949999999999</v>
      </c>
      <c r="P23" s="158">
        <v>45.881623369567258</v>
      </c>
      <c r="Q23" s="159">
        <v>47.171851856611795</v>
      </c>
      <c r="R23" s="160"/>
      <c r="S23" s="161"/>
      <c r="U23" s="161"/>
    </row>
    <row r="24" spans="1:21" ht="2.4500000000000002" customHeight="1">
      <c r="A24" s="156"/>
      <c r="B24" s="157"/>
      <c r="C24" s="157"/>
      <c r="D24" s="157"/>
      <c r="E24" s="157"/>
      <c r="F24" s="157"/>
      <c r="G24" s="157"/>
      <c r="H24" s="157"/>
      <c r="I24" s="157"/>
      <c r="J24" s="157"/>
      <c r="K24" s="157"/>
      <c r="L24" s="157"/>
      <c r="M24" s="157"/>
      <c r="N24" s="157"/>
      <c r="O24" s="157"/>
      <c r="P24" s="158"/>
      <c r="Q24" s="159"/>
      <c r="R24" s="160"/>
      <c r="S24" s="161"/>
    </row>
    <row r="25" spans="1:21" ht="8.1" customHeight="1">
      <c r="A25" s="156" t="s">
        <v>121</v>
      </c>
      <c r="B25" s="157">
        <v>23.048999999999999</v>
      </c>
      <c r="C25" s="157">
        <v>21.605</v>
      </c>
      <c r="D25" s="157">
        <v>497.745</v>
      </c>
      <c r="E25" s="157">
        <v>513.47</v>
      </c>
      <c r="F25" s="157">
        <v>25.213000000000001</v>
      </c>
      <c r="G25" s="157">
        <v>26.638000000000002</v>
      </c>
      <c r="H25" s="157">
        <v>595.99199999999996</v>
      </c>
      <c r="I25" s="157">
        <v>631.84400000000005</v>
      </c>
      <c r="J25" s="157">
        <v>229.66399999999999</v>
      </c>
      <c r="K25" s="157">
        <v>249.411</v>
      </c>
      <c r="L25" s="157">
        <v>131.309</v>
      </c>
      <c r="M25" s="157">
        <v>139.04599999999999</v>
      </c>
      <c r="N25" s="157">
        <v>1526.2449999999999</v>
      </c>
      <c r="O25" s="157">
        <v>1598.193</v>
      </c>
      <c r="P25" s="158">
        <v>46.057808543189331</v>
      </c>
      <c r="Q25" s="159">
        <v>46.900655928289012</v>
      </c>
      <c r="S25" s="161"/>
      <c r="U25" s="160"/>
    </row>
    <row r="26" spans="1:21" ht="8.1" customHeight="1">
      <c r="A26" s="156" t="s">
        <v>122</v>
      </c>
      <c r="B26" s="157">
        <v>27.661000000000001</v>
      </c>
      <c r="C26" s="157">
        <v>19.05</v>
      </c>
      <c r="D26" s="157">
        <v>462.73599999999999</v>
      </c>
      <c r="E26" s="157">
        <v>481.68200000000002</v>
      </c>
      <c r="F26" s="157">
        <v>24.728999999999999</v>
      </c>
      <c r="G26" s="157">
        <v>24.936</v>
      </c>
      <c r="H26" s="157">
        <v>573.822</v>
      </c>
      <c r="I26" s="157">
        <v>579.44200000000001</v>
      </c>
      <c r="J26" s="157">
        <v>221.46799999999999</v>
      </c>
      <c r="K26" s="157">
        <v>236.48400000000001</v>
      </c>
      <c r="L26" s="157">
        <v>128.708</v>
      </c>
      <c r="M26" s="157">
        <v>131.9</v>
      </c>
      <c r="N26" s="157">
        <v>1459.473</v>
      </c>
      <c r="O26" s="157">
        <v>1489.8440000000001</v>
      </c>
      <c r="P26" s="158">
        <v>46.7507107017396</v>
      </c>
      <c r="Q26" s="159">
        <v>46.639782420172857</v>
      </c>
      <c r="S26" s="161"/>
      <c r="U26" s="160"/>
    </row>
    <row r="27" spans="1:21" ht="8.1" customHeight="1">
      <c r="A27" s="156" t="s">
        <v>7</v>
      </c>
      <c r="B27" s="157">
        <v>26.457999999999998</v>
      </c>
      <c r="C27" s="157">
        <v>18.251999999999999</v>
      </c>
      <c r="D27" s="157">
        <v>520.58299999999997</v>
      </c>
      <c r="E27" s="157">
        <v>505.59</v>
      </c>
      <c r="F27" s="157">
        <v>35.048999999999999</v>
      </c>
      <c r="G27" s="157">
        <v>24.297999999999998</v>
      </c>
      <c r="H27" s="157">
        <v>634.399</v>
      </c>
      <c r="I27" s="157">
        <v>602.40899999999999</v>
      </c>
      <c r="J27" s="157">
        <v>244.70099999999999</v>
      </c>
      <c r="K27" s="157">
        <v>243.85900000000001</v>
      </c>
      <c r="L27" s="157">
        <v>147.04599999999999</v>
      </c>
      <c r="M27" s="157">
        <v>136.49600000000001</v>
      </c>
      <c r="N27" s="157">
        <v>1629.9169999999999</v>
      </c>
      <c r="O27" s="157">
        <v>1546.8979999999999</v>
      </c>
      <c r="P27" s="158">
        <v>46.620103968484294</v>
      </c>
      <c r="Q27" s="159">
        <v>47.200397181973223</v>
      </c>
      <c r="S27" s="161"/>
      <c r="U27" s="160"/>
    </row>
    <row r="28" spans="1:21" ht="2.4500000000000002" customHeight="1">
      <c r="A28" s="156"/>
      <c r="B28" s="157"/>
      <c r="C28" s="157"/>
      <c r="D28" s="157"/>
      <c r="E28" s="157"/>
      <c r="F28" s="157"/>
      <c r="G28" s="157"/>
      <c r="H28" s="157"/>
      <c r="I28" s="157"/>
      <c r="J28" s="157"/>
      <c r="K28" s="157"/>
      <c r="L28" s="157"/>
      <c r="M28" s="157"/>
      <c r="N28" s="157"/>
      <c r="O28" s="157"/>
      <c r="P28" s="158"/>
      <c r="Q28" s="159"/>
      <c r="R28" s="160">
        <v>30</v>
      </c>
      <c r="S28" s="161"/>
    </row>
    <row r="29" spans="1:21" ht="8.1" customHeight="1">
      <c r="A29" s="156" t="s">
        <v>123</v>
      </c>
      <c r="B29" s="157">
        <v>20.196000000000002</v>
      </c>
      <c r="C29" s="157">
        <v>19.655999999999999</v>
      </c>
      <c r="D29" s="157">
        <v>525.01700000000005</v>
      </c>
      <c r="E29" s="157">
        <v>512.16300000000001</v>
      </c>
      <c r="F29" s="157">
        <v>23.068000000000001</v>
      </c>
      <c r="G29" s="157">
        <v>24.582000000000001</v>
      </c>
      <c r="H29" s="157">
        <v>580.84</v>
      </c>
      <c r="I29" s="157">
        <v>610.87</v>
      </c>
      <c r="J29" s="157">
        <v>234.6</v>
      </c>
      <c r="K29" s="157">
        <v>246.60900000000001</v>
      </c>
      <c r="L29" s="157">
        <v>131.28299999999999</v>
      </c>
      <c r="M29" s="157">
        <v>141.756</v>
      </c>
      <c r="N29" s="157">
        <v>1532.4349999999999</v>
      </c>
      <c r="O29" s="157">
        <v>1574.7729999999999</v>
      </c>
      <c r="P29" s="158">
        <v>46.621618535207034</v>
      </c>
      <c r="Q29" s="159">
        <v>46.593382030298976</v>
      </c>
      <c r="R29" s="160"/>
      <c r="S29" s="161"/>
      <c r="U29" s="160"/>
    </row>
    <row r="30" spans="1:21" ht="8.1" customHeight="1">
      <c r="A30" s="156" t="s">
        <v>124</v>
      </c>
      <c r="B30" s="157">
        <v>18.777999999999999</v>
      </c>
      <c r="C30" s="157">
        <v>16.803000000000001</v>
      </c>
      <c r="D30" s="157">
        <v>498.71699999999998</v>
      </c>
      <c r="E30" s="157">
        <v>505.66199999999998</v>
      </c>
      <c r="F30" s="157">
        <v>23.068000000000001</v>
      </c>
      <c r="G30" s="157">
        <v>22.53</v>
      </c>
      <c r="H30" s="157">
        <v>622.79300000000001</v>
      </c>
      <c r="I30" s="157">
        <v>628.16</v>
      </c>
      <c r="J30" s="157">
        <v>253.21700000000001</v>
      </c>
      <c r="K30" s="157">
        <v>255.50899999999999</v>
      </c>
      <c r="L30" s="157">
        <v>142.636</v>
      </c>
      <c r="M30" s="157">
        <v>138.50899999999999</v>
      </c>
      <c r="N30" s="157">
        <v>1579.2329999999999</v>
      </c>
      <c r="O30" s="157">
        <v>1583.2429999999999</v>
      </c>
      <c r="P30" s="158">
        <v>47.545042435156816</v>
      </c>
      <c r="Q30" s="159">
        <v>47.620295810560989</v>
      </c>
      <c r="R30" s="160"/>
      <c r="S30" s="161"/>
      <c r="U30" s="160"/>
    </row>
    <row r="31" spans="1:21" ht="8.1" customHeight="1">
      <c r="A31" s="156" t="s">
        <v>125</v>
      </c>
      <c r="B31" s="157">
        <v>16.529</v>
      </c>
      <c r="C31" s="157">
        <v>0</v>
      </c>
      <c r="D31" s="157">
        <v>492.298</v>
      </c>
      <c r="E31" s="157">
        <v>0</v>
      </c>
      <c r="F31" s="157">
        <v>23.068000000000001</v>
      </c>
      <c r="G31" s="157">
        <v>0</v>
      </c>
      <c r="H31" s="157">
        <v>616.87199999999996</v>
      </c>
      <c r="I31" s="157">
        <v>0</v>
      </c>
      <c r="J31" s="157">
        <v>245.726</v>
      </c>
      <c r="K31" s="157">
        <v>0</v>
      </c>
      <c r="L31" s="157">
        <v>139.38399999999999</v>
      </c>
      <c r="M31" s="157">
        <v>0</v>
      </c>
      <c r="N31" s="157">
        <v>1550.904</v>
      </c>
      <c r="O31" s="157">
        <v>0</v>
      </c>
      <c r="P31" s="158">
        <v>49.072411961024024</v>
      </c>
      <c r="Q31" s="159"/>
      <c r="R31" s="160"/>
      <c r="S31" s="161"/>
      <c r="U31" s="160"/>
    </row>
    <row r="32" spans="1:21" ht="2.4500000000000002" customHeight="1">
      <c r="A32" s="163"/>
      <c r="B32" s="164"/>
      <c r="C32" s="164"/>
      <c r="D32" s="164"/>
      <c r="E32" s="164"/>
      <c r="F32" s="164"/>
      <c r="G32" s="164"/>
      <c r="H32" s="164"/>
      <c r="I32" s="164"/>
      <c r="J32" s="164"/>
      <c r="K32" s="164"/>
      <c r="L32" s="164"/>
      <c r="M32" s="164"/>
      <c r="N32" s="164"/>
      <c r="O32" s="164"/>
      <c r="P32" s="165"/>
      <c r="Q32" s="166"/>
      <c r="R32" s="167"/>
      <c r="S32" s="167"/>
    </row>
    <row r="33" spans="1:21" ht="2.4500000000000002" customHeight="1">
      <c r="A33" s="168"/>
      <c r="B33" s="157"/>
      <c r="C33" s="157"/>
      <c r="D33" s="157"/>
      <c r="E33" s="157"/>
      <c r="F33" s="157"/>
      <c r="G33" s="157"/>
      <c r="H33" s="157"/>
      <c r="I33" s="157"/>
      <c r="J33" s="157"/>
      <c r="K33" s="157"/>
      <c r="L33" s="157"/>
      <c r="M33" s="157"/>
      <c r="N33" s="157"/>
      <c r="O33" s="157"/>
      <c r="P33" s="158"/>
      <c r="Q33" s="159"/>
      <c r="R33" s="161"/>
      <c r="S33" s="161"/>
    </row>
    <row r="34" spans="1:21" ht="8.1" customHeight="1">
      <c r="A34" s="156" t="s">
        <v>126</v>
      </c>
      <c r="B34" s="157">
        <v>234.44499999999999</v>
      </c>
      <c r="C34" s="169">
        <v>198.15800000000002</v>
      </c>
      <c r="D34" s="157">
        <v>5393.3429999999989</v>
      </c>
      <c r="E34" s="169">
        <v>5424.7820000000011</v>
      </c>
      <c r="F34" s="157">
        <v>281.75099999999998</v>
      </c>
      <c r="G34" s="169">
        <v>273.166</v>
      </c>
      <c r="H34" s="157">
        <v>6822.3610000000008</v>
      </c>
      <c r="I34" s="169">
        <v>6780.3359999999993</v>
      </c>
      <c r="J34" s="157">
        <v>2608.1509999999998</v>
      </c>
      <c r="K34" s="169">
        <v>2698.5349999999999</v>
      </c>
      <c r="L34" s="157">
        <v>1482.614</v>
      </c>
      <c r="M34" s="169">
        <v>1502.6180000000002</v>
      </c>
      <c r="N34" s="157">
        <v>17068.795999999998</v>
      </c>
      <c r="O34" s="169">
        <v>17049.699999999997</v>
      </c>
      <c r="P34" s="158">
        <v>46.928453535914315</v>
      </c>
      <c r="Q34" s="159">
        <v>47.744165586491263</v>
      </c>
      <c r="R34" s="162"/>
      <c r="S34" s="170"/>
      <c r="T34" s="161"/>
    </row>
    <row r="35" spans="1:21" ht="0.75" customHeight="1">
      <c r="A35" s="168"/>
      <c r="B35" s="157"/>
      <c r="C35" s="157"/>
      <c r="D35" s="157"/>
      <c r="E35" s="157"/>
      <c r="F35" s="157"/>
      <c r="G35" s="157"/>
      <c r="H35" s="157"/>
      <c r="I35" s="157"/>
      <c r="J35" s="157"/>
      <c r="K35" s="157"/>
      <c r="L35" s="157"/>
      <c r="M35" s="157"/>
      <c r="N35" s="157"/>
      <c r="O35" s="157"/>
      <c r="P35" s="158"/>
      <c r="Q35" s="159"/>
      <c r="R35" s="157"/>
      <c r="S35" s="171"/>
    </row>
    <row r="36" spans="1:21" ht="2.4500000000000002" customHeight="1">
      <c r="A36" s="163"/>
      <c r="B36" s="172"/>
      <c r="C36" s="172"/>
      <c r="D36" s="172"/>
      <c r="E36" s="172"/>
      <c r="F36" s="172"/>
      <c r="G36" s="172"/>
      <c r="H36" s="172"/>
      <c r="I36" s="172"/>
      <c r="J36" s="172"/>
      <c r="K36" s="172"/>
      <c r="L36" s="172"/>
      <c r="M36" s="172"/>
      <c r="N36" s="172"/>
      <c r="O36" s="172"/>
      <c r="P36" s="172"/>
      <c r="Q36" s="173"/>
      <c r="R36" s="161"/>
      <c r="S36" s="161"/>
    </row>
    <row r="37" spans="1:21" ht="12.95" customHeight="1">
      <c r="A37" s="146" t="s">
        <v>127</v>
      </c>
      <c r="B37" s="147"/>
      <c r="C37" s="147"/>
      <c r="D37" s="147"/>
      <c r="E37" s="147"/>
      <c r="F37" s="147"/>
      <c r="G37" s="147"/>
      <c r="H37" s="147"/>
      <c r="I37" s="147"/>
      <c r="J37" s="147"/>
      <c r="K37" s="147"/>
      <c r="L37" s="147"/>
      <c r="M37" s="147"/>
      <c r="N37" s="147"/>
      <c r="O37" s="147"/>
      <c r="P37" s="147"/>
      <c r="Q37" s="148"/>
      <c r="R37" s="161"/>
      <c r="S37" s="161"/>
    </row>
    <row r="38" spans="1:21" ht="11.1" customHeight="1">
      <c r="A38" s="149" t="s">
        <v>115</v>
      </c>
      <c r="B38" s="150"/>
      <c r="C38" s="150"/>
      <c r="D38" s="150"/>
      <c r="E38" s="150"/>
      <c r="F38" s="150"/>
      <c r="G38" s="150"/>
      <c r="H38" s="150"/>
      <c r="I38" s="150"/>
      <c r="J38" s="150"/>
      <c r="K38" s="150"/>
      <c r="L38" s="150"/>
      <c r="M38" s="150"/>
      <c r="N38" s="150"/>
      <c r="O38" s="150"/>
      <c r="P38" s="150"/>
      <c r="Q38" s="151"/>
      <c r="R38" s="161"/>
      <c r="S38" s="161"/>
    </row>
    <row r="39" spans="1:21" ht="2.4500000000000002" customHeight="1">
      <c r="A39" s="155"/>
      <c r="B39" s="144"/>
      <c r="C39" s="144"/>
      <c r="D39" s="144"/>
      <c r="E39" s="144"/>
      <c r="F39" s="144"/>
      <c r="G39" s="144"/>
      <c r="H39" s="144"/>
      <c r="I39" s="144"/>
      <c r="J39" s="144"/>
      <c r="K39" s="144"/>
      <c r="L39" s="144"/>
      <c r="M39" s="144"/>
      <c r="N39" s="144"/>
      <c r="O39" s="144"/>
      <c r="P39" s="144"/>
      <c r="Q39" s="145"/>
      <c r="R39" s="161"/>
      <c r="S39" s="161"/>
    </row>
    <row r="40" spans="1:21" ht="8.1" customHeight="1">
      <c r="A40" s="156" t="s">
        <v>11</v>
      </c>
      <c r="B40" s="157">
        <v>0.125</v>
      </c>
      <c r="C40" s="157">
        <v>0.11799999999999999</v>
      </c>
      <c r="D40" s="157">
        <v>42.942</v>
      </c>
      <c r="E40" s="157">
        <v>44.488999999999997</v>
      </c>
      <c r="F40" s="157">
        <v>1.431</v>
      </c>
      <c r="G40" s="157">
        <v>1.2090000000000001</v>
      </c>
      <c r="H40" s="157">
        <v>64.510999999999996</v>
      </c>
      <c r="I40" s="157">
        <v>56.121000000000002</v>
      </c>
      <c r="J40" s="157">
        <v>85.858000000000004</v>
      </c>
      <c r="K40" s="157">
        <v>91.256</v>
      </c>
      <c r="L40" s="157">
        <v>52.655000000000001</v>
      </c>
      <c r="M40" s="157">
        <v>53.735999999999997</v>
      </c>
      <c r="N40" s="174">
        <v>255.251</v>
      </c>
      <c r="O40" s="174">
        <v>255.489</v>
      </c>
      <c r="P40" s="174">
        <v>54.5890123838888</v>
      </c>
      <c r="Q40" s="174">
        <v>54.335020294415806</v>
      </c>
      <c r="R40" s="175"/>
      <c r="S40" s="176"/>
      <c r="T40" s="177"/>
      <c r="U40" s="176"/>
    </row>
    <row r="41" spans="1:21" ht="8.1" customHeight="1">
      <c r="A41" s="156" t="s">
        <v>116</v>
      </c>
      <c r="B41" s="157">
        <v>0.161</v>
      </c>
      <c r="C41" s="157">
        <v>0.13300000000000001</v>
      </c>
      <c r="D41" s="157">
        <v>47.006999999999998</v>
      </c>
      <c r="E41" s="157">
        <v>46.935000000000002</v>
      </c>
      <c r="F41" s="157">
        <v>1.3340000000000001</v>
      </c>
      <c r="G41" s="157">
        <v>1.444</v>
      </c>
      <c r="H41" s="157">
        <v>70.736000000000004</v>
      </c>
      <c r="I41" s="157">
        <v>60.42</v>
      </c>
      <c r="J41" s="157">
        <v>91.656000000000006</v>
      </c>
      <c r="K41" s="157">
        <v>98.682000000000002</v>
      </c>
      <c r="L41" s="157">
        <v>56.012</v>
      </c>
      <c r="M41" s="157">
        <v>52.613999999999997</v>
      </c>
      <c r="N41" s="174">
        <v>276.07100000000003</v>
      </c>
      <c r="O41" s="174">
        <v>269.23899999999998</v>
      </c>
      <c r="P41" s="174">
        <v>53.767690195638068</v>
      </c>
      <c r="Q41" s="178">
        <v>55.867834897618842</v>
      </c>
      <c r="R41" s="161"/>
      <c r="S41" s="176"/>
      <c r="T41" s="177"/>
      <c r="U41" s="176"/>
    </row>
    <row r="42" spans="1:21" ht="8.1" customHeight="1">
      <c r="A42" s="156" t="s">
        <v>117</v>
      </c>
      <c r="B42" s="157">
        <v>0.128</v>
      </c>
      <c r="C42" s="157">
        <v>0.124</v>
      </c>
      <c r="D42" s="157">
        <v>43.603000000000002</v>
      </c>
      <c r="E42" s="157">
        <v>41.335999999999999</v>
      </c>
      <c r="F42" s="157">
        <v>1.413</v>
      </c>
      <c r="G42" s="157">
        <v>1.2829999999999999</v>
      </c>
      <c r="H42" s="157">
        <v>65.817999999999998</v>
      </c>
      <c r="I42" s="157">
        <v>59.002000000000002</v>
      </c>
      <c r="J42" s="157">
        <v>86.123000000000005</v>
      </c>
      <c r="K42" s="157">
        <v>89.436000000000007</v>
      </c>
      <c r="L42" s="157">
        <v>53.072000000000003</v>
      </c>
      <c r="M42" s="157">
        <v>49.893000000000001</v>
      </c>
      <c r="N42" s="174">
        <v>258.35700000000003</v>
      </c>
      <c r="O42" s="174">
        <v>247.834</v>
      </c>
      <c r="P42" s="174">
        <v>56.012029865651009</v>
      </c>
      <c r="Q42" s="178">
        <v>54.893194638346642</v>
      </c>
      <c r="R42" s="161"/>
      <c r="S42" s="176"/>
      <c r="T42" s="177"/>
      <c r="U42" s="176"/>
    </row>
    <row r="43" spans="1:21" ht="2.4500000000000002" customHeight="1">
      <c r="A43" s="156"/>
      <c r="B43" s="157"/>
      <c r="C43" s="157"/>
      <c r="D43" s="157"/>
      <c r="E43" s="157"/>
      <c r="F43" s="157"/>
      <c r="G43" s="157"/>
      <c r="H43" s="157"/>
      <c r="I43" s="157"/>
      <c r="J43" s="157"/>
      <c r="K43" s="157"/>
      <c r="L43" s="157"/>
      <c r="M43" s="157"/>
      <c r="N43" s="157"/>
      <c r="O43" s="157"/>
      <c r="P43" s="174"/>
      <c r="Q43" s="178"/>
      <c r="R43" s="161"/>
      <c r="S43" s="176"/>
      <c r="T43" s="177"/>
    </row>
    <row r="44" spans="1:21" ht="8.1" customHeight="1">
      <c r="A44" s="156" t="s">
        <v>118</v>
      </c>
      <c r="B44" s="157">
        <v>0.16600000000000001</v>
      </c>
      <c r="C44" s="157">
        <v>0.17399999999999999</v>
      </c>
      <c r="D44" s="157">
        <v>40.603000000000002</v>
      </c>
      <c r="E44" s="157">
        <v>42.194000000000003</v>
      </c>
      <c r="F44" s="157">
        <v>1.3080000000000001</v>
      </c>
      <c r="G44" s="157">
        <v>1.464</v>
      </c>
      <c r="H44" s="157">
        <v>61.290999999999997</v>
      </c>
      <c r="I44" s="157">
        <v>61.667999999999999</v>
      </c>
      <c r="J44" s="157">
        <v>84.76</v>
      </c>
      <c r="K44" s="157">
        <v>89.241</v>
      </c>
      <c r="L44" s="157">
        <v>49.311999999999998</v>
      </c>
      <c r="M44" s="157">
        <v>49.77</v>
      </c>
      <c r="N44" s="174">
        <v>243.54900000000001</v>
      </c>
      <c r="O44" s="174">
        <v>250.483</v>
      </c>
      <c r="P44" s="174">
        <v>55.062020373723563</v>
      </c>
      <c r="Q44" s="178">
        <v>56.987500149710755</v>
      </c>
      <c r="R44" s="161"/>
      <c r="S44" s="176"/>
      <c r="T44" s="177"/>
      <c r="U44" s="161"/>
    </row>
    <row r="45" spans="1:21" ht="8.1" customHeight="1">
      <c r="A45" s="156" t="s">
        <v>119</v>
      </c>
      <c r="B45" s="157">
        <v>0.18</v>
      </c>
      <c r="C45" s="157">
        <v>0.161</v>
      </c>
      <c r="D45" s="157">
        <v>45.005000000000003</v>
      </c>
      <c r="E45" s="157">
        <v>44.612000000000002</v>
      </c>
      <c r="F45" s="157">
        <v>1.4530000000000001</v>
      </c>
      <c r="G45" s="157">
        <v>1.3680000000000001</v>
      </c>
      <c r="H45" s="157">
        <v>66.480999999999995</v>
      </c>
      <c r="I45" s="157">
        <v>65.069999999999993</v>
      </c>
      <c r="J45" s="157">
        <v>92.988</v>
      </c>
      <c r="K45" s="157">
        <v>94.105000000000004</v>
      </c>
      <c r="L45" s="157">
        <v>53.311</v>
      </c>
      <c r="M45" s="157">
        <v>54.052</v>
      </c>
      <c r="N45" s="174">
        <v>265.60300000000001</v>
      </c>
      <c r="O45" s="174">
        <v>264.52300000000002</v>
      </c>
      <c r="P45" s="174">
        <v>52.575460367541019</v>
      </c>
      <c r="Q45" s="178">
        <v>55.332428560087394</v>
      </c>
      <c r="R45" s="161"/>
      <c r="S45" s="176"/>
      <c r="T45" s="177"/>
      <c r="U45" s="176"/>
    </row>
    <row r="46" spans="1:21" ht="8.1" customHeight="1">
      <c r="A46" s="156" t="s">
        <v>120</v>
      </c>
      <c r="B46" s="157">
        <v>0.16400000000000001</v>
      </c>
      <c r="C46" s="157">
        <v>0.13600000000000001</v>
      </c>
      <c r="D46" s="157">
        <v>45.96</v>
      </c>
      <c r="E46" s="157">
        <v>43.177999999999997</v>
      </c>
      <c r="F46" s="157">
        <v>1.516</v>
      </c>
      <c r="G46" s="157">
        <v>1.3340000000000001</v>
      </c>
      <c r="H46" s="157">
        <v>65.786000000000001</v>
      </c>
      <c r="I46" s="157">
        <v>61.179000000000002</v>
      </c>
      <c r="J46" s="157">
        <v>92.251999999999995</v>
      </c>
      <c r="K46" s="157">
        <v>86.724999999999994</v>
      </c>
      <c r="L46" s="157">
        <v>50.524000000000001</v>
      </c>
      <c r="M46" s="157">
        <v>51.216999999999999</v>
      </c>
      <c r="N46" s="174">
        <v>260.79399999999998</v>
      </c>
      <c r="O46" s="174">
        <v>247.66300000000001</v>
      </c>
      <c r="P46" s="174">
        <v>55.616693635589776</v>
      </c>
      <c r="Q46" s="178">
        <v>55.775388330109863</v>
      </c>
      <c r="R46" s="161"/>
      <c r="S46" s="176"/>
      <c r="T46" s="177"/>
      <c r="U46" s="176"/>
    </row>
    <row r="47" spans="1:21" ht="2.4500000000000002" customHeight="1">
      <c r="A47" s="156"/>
      <c r="B47" s="157"/>
      <c r="C47" s="157"/>
      <c r="D47" s="157"/>
      <c r="E47" s="157"/>
      <c r="F47" s="157"/>
      <c r="G47" s="157"/>
      <c r="H47" s="157"/>
      <c r="I47" s="157"/>
      <c r="J47" s="157"/>
      <c r="K47" s="157"/>
      <c r="L47" s="157"/>
      <c r="M47" s="157"/>
      <c r="N47" s="157"/>
      <c r="O47" s="157"/>
      <c r="P47" s="174"/>
      <c r="Q47" s="178"/>
      <c r="R47" s="161"/>
      <c r="S47" s="176"/>
      <c r="T47" s="177"/>
      <c r="U47" s="161"/>
    </row>
    <row r="48" spans="1:21" ht="8.1" customHeight="1">
      <c r="A48" s="156" t="s">
        <v>121</v>
      </c>
      <c r="B48" s="157">
        <v>0.123</v>
      </c>
      <c r="C48" s="157">
        <v>0.16700000000000001</v>
      </c>
      <c r="D48" s="157">
        <v>44.445</v>
      </c>
      <c r="E48" s="157">
        <v>43.94</v>
      </c>
      <c r="F48" s="157">
        <v>1.27</v>
      </c>
      <c r="G48" s="157">
        <v>1.288</v>
      </c>
      <c r="H48" s="157">
        <v>63.192999999999998</v>
      </c>
      <c r="I48" s="157">
        <v>62.484000000000002</v>
      </c>
      <c r="J48" s="157">
        <v>88.382000000000005</v>
      </c>
      <c r="K48" s="157">
        <v>90.628</v>
      </c>
      <c r="L48" s="157">
        <v>49.595999999999997</v>
      </c>
      <c r="M48" s="157">
        <v>54.694000000000003</v>
      </c>
      <c r="N48" s="174">
        <v>252.86600000000001</v>
      </c>
      <c r="O48" s="174">
        <v>257.62599999999998</v>
      </c>
      <c r="P48" s="174">
        <v>54.143696661472873</v>
      </c>
      <c r="Q48" s="178">
        <v>56.202790091062234</v>
      </c>
      <c r="R48" s="161"/>
      <c r="S48" s="176"/>
      <c r="T48" s="177"/>
      <c r="U48" s="161"/>
    </row>
    <row r="49" spans="1:21" ht="8.1" customHeight="1">
      <c r="A49" s="156" t="s">
        <v>122</v>
      </c>
      <c r="B49" s="157">
        <v>0.247</v>
      </c>
      <c r="C49" s="157">
        <v>0.16800000000000001</v>
      </c>
      <c r="D49" s="157">
        <v>41.460999999999999</v>
      </c>
      <c r="E49" s="157">
        <v>42.075000000000003</v>
      </c>
      <c r="F49" s="157">
        <v>0.98</v>
      </c>
      <c r="G49" s="157">
        <v>1.2609999999999999</v>
      </c>
      <c r="H49" s="157">
        <v>56.593000000000004</v>
      </c>
      <c r="I49" s="157">
        <v>57.593000000000004</v>
      </c>
      <c r="J49" s="157">
        <v>83.688999999999993</v>
      </c>
      <c r="K49" s="157">
        <v>85.570999999999998</v>
      </c>
      <c r="L49" s="157">
        <v>48.817999999999998</v>
      </c>
      <c r="M49" s="157">
        <v>66.063000000000002</v>
      </c>
      <c r="N49" s="174">
        <v>237.77500000000001</v>
      </c>
      <c r="O49" s="174">
        <v>257.22000000000003</v>
      </c>
      <c r="P49" s="174">
        <v>54.754284512669543</v>
      </c>
      <c r="Q49" s="178">
        <v>52.493585257756017</v>
      </c>
      <c r="R49" s="161"/>
      <c r="S49" s="161"/>
      <c r="T49" s="177"/>
      <c r="U49" s="161"/>
    </row>
    <row r="50" spans="1:21" ht="8.1" customHeight="1">
      <c r="A50" s="156" t="s">
        <v>7</v>
      </c>
      <c r="B50" s="157">
        <v>0.187</v>
      </c>
      <c r="C50" s="157">
        <v>0.16400000000000001</v>
      </c>
      <c r="D50" s="157">
        <v>48.232999999999997</v>
      </c>
      <c r="E50" s="157">
        <v>44.372999999999998</v>
      </c>
      <c r="F50" s="157">
        <v>1.361</v>
      </c>
      <c r="G50" s="157">
        <v>1.2649999999999999</v>
      </c>
      <c r="H50" s="157">
        <v>62.38</v>
      </c>
      <c r="I50" s="157">
        <v>56.82</v>
      </c>
      <c r="J50" s="157">
        <v>94.734999999999999</v>
      </c>
      <c r="K50" s="157">
        <v>90.03</v>
      </c>
      <c r="L50" s="157">
        <v>56.445</v>
      </c>
      <c r="M50" s="157">
        <v>49.265000000000001</v>
      </c>
      <c r="N50" s="174">
        <v>270.54199999999997</v>
      </c>
      <c r="O50" s="174">
        <v>247.035</v>
      </c>
      <c r="P50" s="174">
        <v>55.418012730001251</v>
      </c>
      <c r="Q50" s="178">
        <v>55.89815208371283</v>
      </c>
      <c r="R50" s="161"/>
      <c r="S50" s="157"/>
      <c r="T50" s="177"/>
      <c r="U50" s="161"/>
    </row>
    <row r="51" spans="1:21" ht="2.4500000000000002" customHeight="1">
      <c r="A51" s="156"/>
      <c r="B51" s="157"/>
      <c r="C51" s="157"/>
      <c r="D51" s="157"/>
      <c r="E51" s="157"/>
      <c r="F51" s="157"/>
      <c r="G51" s="157"/>
      <c r="H51" s="157"/>
      <c r="I51" s="157"/>
      <c r="J51" s="157"/>
      <c r="K51" s="157"/>
      <c r="L51" s="157"/>
      <c r="M51" s="157"/>
      <c r="N51" s="157"/>
      <c r="O51" s="157"/>
      <c r="P51" s="174"/>
      <c r="Q51" s="178"/>
      <c r="R51" s="161"/>
      <c r="S51" s="157"/>
      <c r="T51" s="177"/>
      <c r="U51" s="161"/>
    </row>
    <row r="52" spans="1:21" ht="8.1" customHeight="1">
      <c r="A52" s="156" t="s">
        <v>123</v>
      </c>
      <c r="B52" s="157">
        <v>0.16800000000000001</v>
      </c>
      <c r="C52" s="157">
        <v>0.192</v>
      </c>
      <c r="D52" s="157">
        <v>42.814</v>
      </c>
      <c r="E52" s="157">
        <v>46.545999999999999</v>
      </c>
      <c r="F52" s="157">
        <v>1.2150000000000001</v>
      </c>
      <c r="G52" s="157">
        <v>1.3959999999999999</v>
      </c>
      <c r="H52" s="157">
        <v>54.947000000000003</v>
      </c>
      <c r="I52" s="157">
        <v>64.929000000000002</v>
      </c>
      <c r="J52" s="157">
        <v>83.474000000000004</v>
      </c>
      <c r="K52" s="157">
        <v>90.19</v>
      </c>
      <c r="L52" s="157">
        <v>50.52</v>
      </c>
      <c r="M52" s="157">
        <v>59.817</v>
      </c>
      <c r="N52" s="174">
        <v>240.46600000000001</v>
      </c>
      <c r="O52" s="174">
        <v>269.30599999999998</v>
      </c>
      <c r="P52" s="174">
        <v>55.858624504087892</v>
      </c>
      <c r="Q52" s="178">
        <v>53.011815555539059</v>
      </c>
      <c r="R52" s="161"/>
      <c r="S52" s="157"/>
      <c r="T52" s="177"/>
      <c r="U52" s="161"/>
    </row>
    <row r="53" spans="1:21" ht="8.1" customHeight="1">
      <c r="A53" s="156" t="s">
        <v>124</v>
      </c>
      <c r="B53" s="157">
        <v>0.16700000000000001</v>
      </c>
      <c r="C53" s="157">
        <v>0.14299999999999999</v>
      </c>
      <c r="D53" s="157">
        <v>47.841000000000001</v>
      </c>
      <c r="E53" s="157">
        <v>43.96</v>
      </c>
      <c r="F53" s="157">
        <v>1.1739999999999999</v>
      </c>
      <c r="G53" s="157">
        <v>1.2410000000000001</v>
      </c>
      <c r="H53" s="157">
        <v>59.823999999999998</v>
      </c>
      <c r="I53" s="157">
        <v>62.244999999999997</v>
      </c>
      <c r="J53" s="157">
        <v>94.031000000000006</v>
      </c>
      <c r="K53" s="157">
        <v>96.918000000000006</v>
      </c>
      <c r="L53" s="157">
        <v>54.603999999999999</v>
      </c>
      <c r="M53" s="157">
        <v>49.878999999999998</v>
      </c>
      <c r="N53" s="174">
        <v>265.60300000000001</v>
      </c>
      <c r="O53" s="174">
        <v>261.90899999999999</v>
      </c>
      <c r="P53" s="174">
        <v>55.68348249078511</v>
      </c>
      <c r="Q53" s="178">
        <v>57.775792355360068</v>
      </c>
      <c r="R53" s="161"/>
      <c r="S53" s="157"/>
      <c r="T53" s="177"/>
      <c r="U53" s="161"/>
    </row>
    <row r="54" spans="1:21" ht="8.1" customHeight="1">
      <c r="A54" s="156" t="s">
        <v>125</v>
      </c>
      <c r="B54" s="157">
        <v>0.13900000000000001</v>
      </c>
      <c r="C54" s="157">
        <v>0</v>
      </c>
      <c r="D54" s="157">
        <v>49.359000000000002</v>
      </c>
      <c r="E54" s="157">
        <v>0</v>
      </c>
      <c r="F54" s="157">
        <v>1.079</v>
      </c>
      <c r="G54" s="157">
        <v>0</v>
      </c>
      <c r="H54" s="157">
        <v>56.72</v>
      </c>
      <c r="I54" s="157">
        <v>0</v>
      </c>
      <c r="J54" s="157">
        <v>94.957999999999998</v>
      </c>
      <c r="K54" s="157">
        <v>0</v>
      </c>
      <c r="L54" s="157">
        <v>53.454999999999998</v>
      </c>
      <c r="M54" s="157">
        <v>0</v>
      </c>
      <c r="N54" s="174">
        <v>265.14299999999997</v>
      </c>
      <c r="O54" s="174">
        <v>0</v>
      </c>
      <c r="P54" s="174">
        <v>55.527771806157439</v>
      </c>
      <c r="Q54" s="178"/>
      <c r="R54" s="161"/>
      <c r="S54" s="157"/>
      <c r="T54" s="177"/>
      <c r="U54" s="161"/>
    </row>
    <row r="55" spans="1:21" ht="2.4500000000000002" customHeight="1">
      <c r="A55" s="163"/>
      <c r="B55" s="179"/>
      <c r="C55" s="179"/>
      <c r="D55" s="179"/>
      <c r="E55" s="179"/>
      <c r="F55" s="179"/>
      <c r="G55" s="179"/>
      <c r="H55" s="179"/>
      <c r="I55" s="179"/>
      <c r="J55" s="179"/>
      <c r="K55" s="179"/>
      <c r="L55" s="179"/>
      <c r="M55" s="179"/>
      <c r="N55" s="179"/>
      <c r="O55" s="179"/>
      <c r="P55" s="180"/>
      <c r="Q55" s="181"/>
      <c r="R55" s="161"/>
      <c r="S55" s="161"/>
    </row>
    <row r="56" spans="1:21" ht="2.4500000000000002" customHeight="1">
      <c r="A56" s="168"/>
      <c r="B56" s="157"/>
      <c r="C56" s="157"/>
      <c r="D56" s="157"/>
      <c r="E56" s="157"/>
      <c r="F56" s="157"/>
      <c r="G56" s="157"/>
      <c r="H56" s="157"/>
      <c r="I56" s="157"/>
      <c r="J56" s="157"/>
      <c r="K56" s="157"/>
      <c r="L56" s="157"/>
      <c r="M56" s="157"/>
      <c r="N56" s="157"/>
      <c r="O56" s="157"/>
      <c r="P56" s="158"/>
      <c r="Q56" s="159"/>
      <c r="R56" s="161"/>
      <c r="S56" s="161"/>
    </row>
    <row r="57" spans="1:21" ht="8.1" customHeight="1">
      <c r="A57" s="156" t="s">
        <v>126</v>
      </c>
      <c r="B57" s="157">
        <v>1.8160000000000001</v>
      </c>
      <c r="C57" s="169">
        <v>1.6799999999999997</v>
      </c>
      <c r="D57" s="157">
        <v>489.91400000000004</v>
      </c>
      <c r="E57" s="169">
        <v>483.63799999999998</v>
      </c>
      <c r="F57" s="157">
        <v>14.455</v>
      </c>
      <c r="G57" s="169">
        <v>14.553000000000001</v>
      </c>
      <c r="H57" s="157">
        <v>691.56</v>
      </c>
      <c r="I57" s="169">
        <v>667.53100000000006</v>
      </c>
      <c r="J57" s="157">
        <v>977.94800000000009</v>
      </c>
      <c r="K57" s="169">
        <v>1002.782</v>
      </c>
      <c r="L57" s="157">
        <v>574.86900000000003</v>
      </c>
      <c r="M57" s="169">
        <v>591</v>
      </c>
      <c r="N57" s="157">
        <v>2826.877</v>
      </c>
      <c r="O57" s="169">
        <v>2828.3269999999998</v>
      </c>
      <c r="P57" s="169">
        <v>54.85</v>
      </c>
      <c r="Q57" s="159">
        <v>55.315987154243487</v>
      </c>
      <c r="R57" s="170"/>
      <c r="S57" s="161"/>
    </row>
    <row r="58" spans="1:21" ht="0.75" customHeight="1">
      <c r="A58" s="163"/>
      <c r="B58" s="179"/>
      <c r="C58" s="179"/>
      <c r="D58" s="179"/>
      <c r="E58" s="179"/>
      <c r="F58" s="179"/>
      <c r="G58" s="179"/>
      <c r="H58" s="179"/>
      <c r="I58" s="179"/>
      <c r="J58" s="179"/>
      <c r="K58" s="179"/>
      <c r="L58" s="179"/>
      <c r="M58" s="179"/>
      <c r="N58" s="179"/>
      <c r="O58" s="179"/>
      <c r="P58" s="180"/>
      <c r="Q58" s="181"/>
      <c r="R58" s="161"/>
      <c r="S58" s="161"/>
    </row>
    <row r="59" spans="1:21" ht="0.75" customHeight="1">
      <c r="A59" s="155"/>
      <c r="B59" s="144"/>
      <c r="C59" s="144"/>
      <c r="D59" s="144"/>
      <c r="E59" s="144"/>
      <c r="F59" s="144"/>
      <c r="G59" s="144"/>
      <c r="H59" s="144"/>
      <c r="I59" s="144"/>
      <c r="J59" s="144"/>
      <c r="K59" s="144"/>
      <c r="L59" s="144"/>
      <c r="M59" s="144"/>
      <c r="N59" s="144"/>
      <c r="O59" s="144"/>
      <c r="P59" s="144"/>
      <c r="Q59" s="145"/>
      <c r="R59" s="161"/>
      <c r="S59" s="161"/>
    </row>
    <row r="60" spans="1:21" ht="15" customHeight="1">
      <c r="A60" s="2599"/>
      <c r="B60" s="2600" t="s">
        <v>102</v>
      </c>
      <c r="C60" s="2598"/>
      <c r="D60" s="182" t="s">
        <v>103</v>
      </c>
      <c r="E60" s="183"/>
      <c r="F60" s="2597" t="s">
        <v>104</v>
      </c>
      <c r="G60" s="2598"/>
      <c r="H60" s="2597" t="s">
        <v>105</v>
      </c>
      <c r="I60" s="2598"/>
      <c r="J60" s="2597" t="s">
        <v>106</v>
      </c>
      <c r="K60" s="2598"/>
      <c r="L60" s="2597" t="s">
        <v>107</v>
      </c>
      <c r="M60" s="2598"/>
      <c r="N60" s="184" t="s">
        <v>108</v>
      </c>
      <c r="O60" s="183"/>
      <c r="P60" s="182" t="s">
        <v>109</v>
      </c>
      <c r="Q60" s="185"/>
      <c r="R60" s="161"/>
      <c r="S60" s="161"/>
    </row>
    <row r="61" spans="1:21" ht="12.75" customHeight="1">
      <c r="A61" s="2593"/>
      <c r="B61" s="2601"/>
      <c r="C61" s="2588"/>
      <c r="D61" s="140" t="s">
        <v>110</v>
      </c>
      <c r="E61" s="141"/>
      <c r="F61" s="2587"/>
      <c r="G61" s="2588"/>
      <c r="H61" s="2587"/>
      <c r="I61" s="2588"/>
      <c r="J61" s="2587"/>
      <c r="K61" s="2588"/>
      <c r="L61" s="2587"/>
      <c r="M61" s="2588"/>
      <c r="N61" s="186" t="s">
        <v>111</v>
      </c>
      <c r="O61" s="141"/>
      <c r="P61" s="140" t="s">
        <v>20</v>
      </c>
      <c r="Q61" s="142"/>
      <c r="R61" s="161"/>
      <c r="S61" s="161"/>
    </row>
    <row r="62" spans="1:21" ht="10.5" customHeight="1">
      <c r="A62" s="2593"/>
      <c r="B62" s="2589" t="s">
        <v>112</v>
      </c>
      <c r="C62" s="2589" t="s">
        <v>113</v>
      </c>
      <c r="D62" s="2589" t="s">
        <v>112</v>
      </c>
      <c r="E62" s="2589" t="s">
        <v>113</v>
      </c>
      <c r="F62" s="2589" t="s">
        <v>112</v>
      </c>
      <c r="G62" s="2589" t="s">
        <v>113</v>
      </c>
      <c r="H62" s="2589" t="s">
        <v>112</v>
      </c>
      <c r="I62" s="2589" t="s">
        <v>113</v>
      </c>
      <c r="J62" s="2589" t="s">
        <v>112</v>
      </c>
      <c r="K62" s="2589" t="s">
        <v>113</v>
      </c>
      <c r="L62" s="2589" t="s">
        <v>112</v>
      </c>
      <c r="M62" s="2589" t="s">
        <v>113</v>
      </c>
      <c r="N62" s="2589" t="s">
        <v>112</v>
      </c>
      <c r="O62" s="2589" t="s">
        <v>113</v>
      </c>
      <c r="P62" s="2595" t="s">
        <v>112</v>
      </c>
      <c r="Q62" s="2595" t="s">
        <v>113</v>
      </c>
      <c r="R62" s="161"/>
      <c r="S62" s="161"/>
    </row>
    <row r="63" spans="1:21" ht="10.5" customHeight="1">
      <c r="A63" s="2594"/>
      <c r="B63" s="2590"/>
      <c r="C63" s="2590"/>
      <c r="D63" s="2591"/>
      <c r="E63" s="2591"/>
      <c r="F63" s="2591"/>
      <c r="G63" s="2591"/>
      <c r="H63" s="2591"/>
      <c r="I63" s="2591"/>
      <c r="J63" s="2591"/>
      <c r="K63" s="2591"/>
      <c r="L63" s="2591"/>
      <c r="M63" s="2591"/>
      <c r="N63" s="2591"/>
      <c r="O63" s="2591"/>
      <c r="P63" s="2596"/>
      <c r="Q63" s="2596"/>
      <c r="R63" s="161"/>
      <c r="S63" s="161"/>
    </row>
    <row r="64" spans="1:21" ht="12.95" customHeight="1">
      <c r="A64" s="187" t="s">
        <v>128</v>
      </c>
      <c r="B64" s="147"/>
      <c r="C64" s="147"/>
      <c r="D64" s="147"/>
      <c r="E64" s="147"/>
      <c r="F64" s="147"/>
      <c r="G64" s="147"/>
      <c r="H64" s="147"/>
      <c r="I64" s="147"/>
      <c r="J64" s="147"/>
      <c r="K64" s="147"/>
      <c r="L64" s="147"/>
      <c r="M64" s="147"/>
      <c r="N64" s="147"/>
      <c r="O64" s="147"/>
      <c r="P64" s="147"/>
      <c r="Q64" s="148"/>
      <c r="R64" s="161"/>
      <c r="S64" s="161"/>
    </row>
    <row r="65" spans="1:20" ht="11.1" customHeight="1">
      <c r="A65" s="149" t="s">
        <v>115</v>
      </c>
      <c r="B65" s="150"/>
      <c r="C65" s="150"/>
      <c r="D65" s="150"/>
      <c r="E65" s="150"/>
      <c r="F65" s="150"/>
      <c r="G65" s="150"/>
      <c r="H65" s="150"/>
      <c r="I65" s="150"/>
      <c r="J65" s="150"/>
      <c r="K65" s="150"/>
      <c r="L65" s="150"/>
      <c r="M65" s="150"/>
      <c r="N65" s="150"/>
      <c r="O65" s="150"/>
      <c r="P65" s="150"/>
      <c r="Q65" s="151"/>
      <c r="R65" s="161"/>
      <c r="S65" s="161"/>
    </row>
    <row r="66" spans="1:20" ht="2.4500000000000002" customHeight="1">
      <c r="A66" s="155"/>
      <c r="B66" s="144"/>
      <c r="C66" s="144"/>
      <c r="D66" s="144"/>
      <c r="E66" s="144"/>
      <c r="F66" s="144"/>
      <c r="G66" s="144"/>
      <c r="H66" s="144"/>
      <c r="I66" s="144"/>
      <c r="J66" s="144"/>
      <c r="K66" s="144"/>
      <c r="L66" s="144"/>
      <c r="M66" s="144"/>
      <c r="N66" s="144"/>
      <c r="O66" s="144"/>
      <c r="P66" s="144"/>
      <c r="Q66" s="145"/>
      <c r="R66" s="161"/>
      <c r="S66" s="161"/>
    </row>
    <row r="67" spans="1:20" ht="8.1" customHeight="1">
      <c r="A67" s="156" t="s">
        <v>11</v>
      </c>
      <c r="B67" s="157">
        <v>16.164999999999999</v>
      </c>
      <c r="C67" s="157">
        <v>14.221</v>
      </c>
      <c r="D67" s="157">
        <v>493.74599999999998</v>
      </c>
      <c r="E67" s="157">
        <v>513.64499999999998</v>
      </c>
      <c r="F67" s="157">
        <v>23.916</v>
      </c>
      <c r="G67" s="157">
        <v>24.515000000000001</v>
      </c>
      <c r="H67" s="157">
        <v>683.25400000000002</v>
      </c>
      <c r="I67" s="157">
        <v>650.99199999999996</v>
      </c>
      <c r="J67" s="157">
        <v>314.86</v>
      </c>
      <c r="K67" s="157">
        <v>324.512</v>
      </c>
      <c r="L67" s="157">
        <v>178.70599999999999</v>
      </c>
      <c r="M67" s="157">
        <v>185.34399999999999</v>
      </c>
      <c r="N67" s="157">
        <v>1739.251</v>
      </c>
      <c r="O67" s="157">
        <v>1738.009</v>
      </c>
      <c r="P67" s="158">
        <v>48.843093952511751</v>
      </c>
      <c r="Q67" s="159">
        <v>49.703482548134104</v>
      </c>
      <c r="R67" s="162"/>
      <c r="S67" s="174"/>
      <c r="T67" s="161"/>
    </row>
    <row r="68" spans="1:20" ht="8.1" customHeight="1">
      <c r="A68" s="156" t="s">
        <v>116</v>
      </c>
      <c r="B68" s="157">
        <v>20.463999999999999</v>
      </c>
      <c r="C68" s="157">
        <v>15.811</v>
      </c>
      <c r="D68" s="157">
        <v>546.39</v>
      </c>
      <c r="E68" s="157">
        <v>538.75699999999995</v>
      </c>
      <c r="F68" s="157">
        <v>25.257000000000001</v>
      </c>
      <c r="G68" s="157">
        <v>25.53</v>
      </c>
      <c r="H68" s="157">
        <v>724.63099999999997</v>
      </c>
      <c r="I68" s="157">
        <v>711.83</v>
      </c>
      <c r="J68" s="157">
        <v>336.24</v>
      </c>
      <c r="K68" s="157">
        <v>352.56</v>
      </c>
      <c r="L68" s="157">
        <v>191.06800000000001</v>
      </c>
      <c r="M68" s="157">
        <v>194.297</v>
      </c>
      <c r="N68" s="157">
        <v>1875.02</v>
      </c>
      <c r="O68" s="157">
        <v>1864.1849999999999</v>
      </c>
      <c r="P68" s="158">
        <v>48.017194483258841</v>
      </c>
      <c r="Q68" s="159">
        <v>50.660529936674735</v>
      </c>
      <c r="R68" s="162"/>
      <c r="S68" s="174"/>
      <c r="T68" s="161"/>
    </row>
    <row r="69" spans="1:20" ht="8.1" customHeight="1">
      <c r="A69" s="156" t="s">
        <v>117</v>
      </c>
      <c r="B69" s="157">
        <v>19.827000000000002</v>
      </c>
      <c r="C69" s="157">
        <v>16.204000000000001</v>
      </c>
      <c r="D69" s="157">
        <v>528.89599999999996</v>
      </c>
      <c r="E69" s="157">
        <v>505.40800000000002</v>
      </c>
      <c r="F69" s="157">
        <v>27.527000000000001</v>
      </c>
      <c r="G69" s="157">
        <v>24.404</v>
      </c>
      <c r="H69" s="157">
        <v>707.28</v>
      </c>
      <c r="I69" s="157">
        <v>671.24900000000002</v>
      </c>
      <c r="J69" s="157">
        <v>321.48700000000002</v>
      </c>
      <c r="K69" s="157">
        <v>326.97000000000003</v>
      </c>
      <c r="L69" s="157">
        <v>188.97200000000001</v>
      </c>
      <c r="M69" s="157">
        <v>180.76599999999999</v>
      </c>
      <c r="N69" s="157">
        <v>1822.6030000000001</v>
      </c>
      <c r="O69" s="157">
        <v>1746.298</v>
      </c>
      <c r="P69" s="158">
        <v>49.477587823568825</v>
      </c>
      <c r="Q69" s="159">
        <v>49.61661755324694</v>
      </c>
      <c r="R69" s="162"/>
      <c r="S69" s="174"/>
      <c r="T69" s="161"/>
    </row>
    <row r="70" spans="1:20" ht="2.4500000000000002" customHeight="1">
      <c r="A70" s="156"/>
      <c r="B70" s="157"/>
      <c r="C70" s="157"/>
      <c r="D70" s="157"/>
      <c r="E70" s="157"/>
      <c r="F70" s="157"/>
      <c r="G70" s="157"/>
      <c r="H70" s="157"/>
      <c r="I70" s="157"/>
      <c r="J70" s="157"/>
      <c r="K70" s="157"/>
      <c r="L70" s="157"/>
      <c r="M70" s="157"/>
      <c r="N70" s="157"/>
      <c r="O70" s="157"/>
      <c r="P70" s="158"/>
      <c r="Q70" s="159"/>
      <c r="R70" s="162"/>
      <c r="S70" s="174"/>
      <c r="T70" s="161"/>
    </row>
    <row r="71" spans="1:20" ht="8.1" customHeight="1">
      <c r="A71" s="156" t="s">
        <v>118</v>
      </c>
      <c r="B71" s="157">
        <v>20.026</v>
      </c>
      <c r="C71" s="157">
        <v>17.829999999999998</v>
      </c>
      <c r="D71" s="157">
        <v>502.34100000000001</v>
      </c>
      <c r="E71" s="157">
        <v>522.34699999999998</v>
      </c>
      <c r="F71" s="157">
        <v>25.875</v>
      </c>
      <c r="G71" s="157">
        <v>27.324999999999999</v>
      </c>
      <c r="H71" s="157">
        <v>676.10599999999999</v>
      </c>
      <c r="I71" s="157">
        <v>676.625</v>
      </c>
      <c r="J71" s="157">
        <v>313.64699999999999</v>
      </c>
      <c r="K71" s="157">
        <v>337.69200000000001</v>
      </c>
      <c r="L71" s="157">
        <v>177.197</v>
      </c>
      <c r="M71" s="157">
        <v>184.67599999999999</v>
      </c>
      <c r="N71" s="157">
        <v>1741.981</v>
      </c>
      <c r="O71" s="157">
        <v>1786.046</v>
      </c>
      <c r="P71" s="158">
        <v>48.301560120345741</v>
      </c>
      <c r="Q71" s="159">
        <v>49.516249861425742</v>
      </c>
      <c r="R71" s="162"/>
      <c r="S71" s="174"/>
      <c r="T71" s="161"/>
    </row>
    <row r="72" spans="1:20" ht="8.1" customHeight="1">
      <c r="A72" s="156" t="s">
        <v>119</v>
      </c>
      <c r="B72" s="157">
        <v>21.904</v>
      </c>
      <c r="C72" s="157">
        <v>20.350999999999999</v>
      </c>
      <c r="D72" s="157">
        <v>528.02099999999996</v>
      </c>
      <c r="E72" s="157">
        <v>548.04999999999995</v>
      </c>
      <c r="F72" s="157">
        <v>27.85</v>
      </c>
      <c r="G72" s="157">
        <v>29.629000000000001</v>
      </c>
      <c r="H72" s="157">
        <v>708.23199999999997</v>
      </c>
      <c r="I72" s="157">
        <v>695.61</v>
      </c>
      <c r="J72" s="157">
        <v>338.95400000000001</v>
      </c>
      <c r="K72" s="157">
        <v>347.54599999999999</v>
      </c>
      <c r="L72" s="157">
        <v>190.81</v>
      </c>
      <c r="M72" s="157">
        <v>192.797</v>
      </c>
      <c r="N72" s="157">
        <v>1845.171</v>
      </c>
      <c r="O72" s="157">
        <v>1853.5840000000001</v>
      </c>
      <c r="P72" s="158">
        <v>47.606644587412227</v>
      </c>
      <c r="Q72" s="159">
        <v>48.51142435411613</v>
      </c>
      <c r="R72" s="162"/>
      <c r="S72" s="174"/>
      <c r="T72" s="161"/>
    </row>
    <row r="73" spans="1:20" ht="8.1" customHeight="1">
      <c r="A73" s="156" t="s">
        <v>120</v>
      </c>
      <c r="B73" s="157">
        <v>20.841000000000001</v>
      </c>
      <c r="C73" s="157">
        <v>19.221</v>
      </c>
      <c r="D73" s="157">
        <v>554.27099999999996</v>
      </c>
      <c r="E73" s="157">
        <v>540.75199999999995</v>
      </c>
      <c r="F73" s="157">
        <v>28.654</v>
      </c>
      <c r="G73" s="157">
        <v>26.881</v>
      </c>
      <c r="H73" s="157">
        <v>709.63499999999999</v>
      </c>
      <c r="I73" s="157">
        <v>684.76499999999999</v>
      </c>
      <c r="J73" s="157">
        <v>332.95</v>
      </c>
      <c r="K73" s="157">
        <v>326.82799999999997</v>
      </c>
      <c r="L73" s="157">
        <v>189.76499999999999</v>
      </c>
      <c r="M73" s="157">
        <v>188.31299999999999</v>
      </c>
      <c r="N73" s="157">
        <v>1862.056</v>
      </c>
      <c r="O73" s="157">
        <v>1803.8579999999999</v>
      </c>
      <c r="P73" s="158">
        <v>47.245088225058751</v>
      </c>
      <c r="Q73" s="159">
        <v>48.353085442423968</v>
      </c>
      <c r="R73" s="162"/>
      <c r="S73" s="174"/>
      <c r="T73" s="161"/>
    </row>
    <row r="74" spans="1:20" ht="2.4500000000000002" customHeight="1">
      <c r="A74" s="156"/>
      <c r="B74" s="157"/>
      <c r="C74" s="157"/>
      <c r="D74" s="157"/>
      <c r="E74" s="157"/>
      <c r="F74" s="157"/>
      <c r="G74" s="157"/>
      <c r="H74" s="157"/>
      <c r="I74" s="157"/>
      <c r="J74" s="157"/>
      <c r="K74" s="157"/>
      <c r="L74" s="157"/>
      <c r="M74" s="157"/>
      <c r="N74" s="157"/>
      <c r="O74" s="157"/>
      <c r="P74" s="158"/>
      <c r="Q74" s="159"/>
      <c r="R74" s="162"/>
      <c r="S74" s="174"/>
      <c r="T74" s="161"/>
    </row>
    <row r="75" spans="1:20" ht="8.1" customHeight="1">
      <c r="A75" s="156" t="s">
        <v>121</v>
      </c>
      <c r="B75" s="157">
        <v>23.172000000000001</v>
      </c>
      <c r="C75" s="157">
        <v>21.771999999999998</v>
      </c>
      <c r="D75" s="157">
        <v>542.19000000000005</v>
      </c>
      <c r="E75" s="157">
        <v>557.41</v>
      </c>
      <c r="F75" s="157">
        <v>26.483000000000001</v>
      </c>
      <c r="G75" s="157">
        <v>27.925999999999998</v>
      </c>
      <c r="H75" s="157">
        <v>659.18499999999995</v>
      </c>
      <c r="I75" s="157">
        <v>694.32799999999997</v>
      </c>
      <c r="J75" s="157">
        <v>318.04599999999999</v>
      </c>
      <c r="K75" s="157">
        <v>340.03899999999999</v>
      </c>
      <c r="L75" s="157">
        <v>180.905</v>
      </c>
      <c r="M75" s="157">
        <v>193.74</v>
      </c>
      <c r="N75" s="157">
        <v>1779.1110000000001</v>
      </c>
      <c r="O75" s="157">
        <v>1855.819</v>
      </c>
      <c r="P75" s="158">
        <v>47.207060155324768</v>
      </c>
      <c r="Q75" s="159">
        <v>48.191984239842363</v>
      </c>
      <c r="R75" s="162"/>
      <c r="S75" s="174"/>
      <c r="T75" s="161"/>
    </row>
    <row r="76" spans="1:20" ht="8.1" customHeight="1">
      <c r="A76" s="156" t="s">
        <v>122</v>
      </c>
      <c r="B76" s="157">
        <v>27.908000000000001</v>
      </c>
      <c r="C76" s="157">
        <v>19.218</v>
      </c>
      <c r="D76" s="157">
        <v>504.197</v>
      </c>
      <c r="E76" s="157">
        <v>523.75699999999995</v>
      </c>
      <c r="F76" s="157">
        <v>25.709</v>
      </c>
      <c r="G76" s="157">
        <v>26.196999999999999</v>
      </c>
      <c r="H76" s="157">
        <v>630.41499999999996</v>
      </c>
      <c r="I76" s="157">
        <v>637.03499999999997</v>
      </c>
      <c r="J76" s="157">
        <v>305.15699999999998</v>
      </c>
      <c r="K76" s="157">
        <v>322.05500000000001</v>
      </c>
      <c r="L76" s="157">
        <v>177.52600000000001</v>
      </c>
      <c r="M76" s="157">
        <v>197.96299999999999</v>
      </c>
      <c r="N76" s="157">
        <v>1697.248</v>
      </c>
      <c r="O76" s="157">
        <v>1747.0640000000001</v>
      </c>
      <c r="P76" s="158">
        <v>47.871966854578702</v>
      </c>
      <c r="Q76" s="159">
        <v>47.501637032186565</v>
      </c>
      <c r="R76" s="162"/>
      <c r="S76" s="174"/>
      <c r="T76" s="161"/>
    </row>
    <row r="77" spans="1:20" ht="8.1" customHeight="1">
      <c r="A77" s="156" t="s">
        <v>7</v>
      </c>
      <c r="B77" s="157">
        <v>26.645</v>
      </c>
      <c r="C77" s="157">
        <v>18.416</v>
      </c>
      <c r="D77" s="157">
        <v>568.81600000000003</v>
      </c>
      <c r="E77" s="157">
        <v>549.96299999999997</v>
      </c>
      <c r="F77" s="157">
        <v>36.409999999999997</v>
      </c>
      <c r="G77" s="157">
        <v>25.562999999999999</v>
      </c>
      <c r="H77" s="157">
        <v>696.779</v>
      </c>
      <c r="I77" s="157">
        <v>659.22900000000004</v>
      </c>
      <c r="J77" s="157">
        <v>339.43599999999998</v>
      </c>
      <c r="K77" s="157">
        <v>333.88900000000001</v>
      </c>
      <c r="L77" s="157">
        <v>203.49100000000001</v>
      </c>
      <c r="M77" s="157">
        <v>185.761</v>
      </c>
      <c r="N77" s="157">
        <v>1900.4590000000001</v>
      </c>
      <c r="O77" s="157">
        <v>1793.933</v>
      </c>
      <c r="P77" s="158">
        <v>47.872540265272747</v>
      </c>
      <c r="Q77" s="159">
        <v>50.715271975040309</v>
      </c>
      <c r="R77" s="162"/>
      <c r="S77" s="174"/>
      <c r="T77" s="161"/>
    </row>
    <row r="78" spans="1:20" ht="2.4500000000000002" customHeight="1">
      <c r="A78" s="156"/>
      <c r="B78" s="157"/>
      <c r="C78" s="157"/>
      <c r="D78" s="157"/>
      <c r="E78" s="157"/>
      <c r="F78" s="157"/>
      <c r="G78" s="157"/>
      <c r="H78" s="157"/>
      <c r="I78" s="157"/>
      <c r="J78" s="157"/>
      <c r="K78" s="157"/>
      <c r="L78" s="157"/>
      <c r="M78" s="157"/>
      <c r="N78" s="157"/>
      <c r="O78" s="157"/>
      <c r="P78" s="158"/>
      <c r="Q78" s="159"/>
      <c r="R78" s="162"/>
      <c r="S78" s="174"/>
      <c r="T78" s="161"/>
    </row>
    <row r="79" spans="1:20" ht="8.1" customHeight="1">
      <c r="A79" s="156" t="s">
        <v>123</v>
      </c>
      <c r="B79" s="157">
        <v>20.364000000000001</v>
      </c>
      <c r="C79" s="157">
        <v>19.847999999999999</v>
      </c>
      <c r="D79" s="157">
        <v>567.83100000000002</v>
      </c>
      <c r="E79" s="157">
        <v>558.70899999999995</v>
      </c>
      <c r="F79" s="157">
        <v>24.283000000000001</v>
      </c>
      <c r="G79" s="157">
        <v>25.978000000000002</v>
      </c>
      <c r="H79" s="157">
        <v>635.78700000000003</v>
      </c>
      <c r="I79" s="157">
        <v>675.79899999999998</v>
      </c>
      <c r="J79" s="157">
        <v>318.07400000000001</v>
      </c>
      <c r="K79" s="157">
        <v>336.79899999999998</v>
      </c>
      <c r="L79" s="157">
        <v>181.803</v>
      </c>
      <c r="M79" s="157">
        <v>201.57300000000001</v>
      </c>
      <c r="N79" s="157">
        <v>1772.9010000000001</v>
      </c>
      <c r="O79" s="157">
        <v>1844.079</v>
      </c>
      <c r="P79" s="158">
        <v>47.874472404268481</v>
      </c>
      <c r="Q79" s="159">
        <v>47.530718586351242</v>
      </c>
      <c r="R79" s="162"/>
      <c r="S79" s="174"/>
      <c r="T79" s="161"/>
    </row>
    <row r="80" spans="1:20" ht="8.1" customHeight="1">
      <c r="A80" s="156" t="s">
        <v>124</v>
      </c>
      <c r="B80" s="157">
        <v>18.945</v>
      </c>
      <c r="C80" s="157">
        <v>16.946000000000002</v>
      </c>
      <c r="D80" s="157">
        <v>546.55799999999999</v>
      </c>
      <c r="E80" s="157">
        <v>549.62199999999996</v>
      </c>
      <c r="F80" s="157">
        <v>25.221</v>
      </c>
      <c r="G80" s="157">
        <v>23.771000000000001</v>
      </c>
      <c r="H80" s="157">
        <v>682.61699999999996</v>
      </c>
      <c r="I80" s="157">
        <v>690.40499999999997</v>
      </c>
      <c r="J80" s="157">
        <v>347.24799999999999</v>
      </c>
      <c r="K80" s="157">
        <v>352.42700000000002</v>
      </c>
      <c r="L80" s="157">
        <v>197.24</v>
      </c>
      <c r="M80" s="157">
        <v>188.38800000000001</v>
      </c>
      <c r="N80" s="157">
        <v>1844.836</v>
      </c>
      <c r="O80" s="157">
        <v>1845.152</v>
      </c>
      <c r="P80" s="158">
        <v>48.716742301212676</v>
      </c>
      <c r="Q80" s="159">
        <v>49.061811709821193</v>
      </c>
      <c r="R80" s="162"/>
      <c r="S80" s="174"/>
      <c r="T80" s="161"/>
    </row>
    <row r="81" spans="1:21" ht="8.1" customHeight="1">
      <c r="A81" s="156" t="s">
        <v>10</v>
      </c>
      <c r="B81" s="157">
        <v>16.667999999999999</v>
      </c>
      <c r="C81" s="157">
        <v>0</v>
      </c>
      <c r="D81" s="157">
        <v>541.65700000000004</v>
      </c>
      <c r="E81" s="157">
        <v>0</v>
      </c>
      <c r="F81" s="157">
        <v>24.594000000000001</v>
      </c>
      <c r="G81" s="157">
        <v>0</v>
      </c>
      <c r="H81" s="157">
        <v>673.59199999999998</v>
      </c>
      <c r="I81" s="157">
        <v>0</v>
      </c>
      <c r="J81" s="157">
        <v>340.68400000000003</v>
      </c>
      <c r="K81" s="157">
        <v>0</v>
      </c>
      <c r="L81" s="157">
        <v>192.839</v>
      </c>
      <c r="M81" s="157">
        <v>0</v>
      </c>
      <c r="N81" s="157">
        <v>1816.047</v>
      </c>
      <c r="O81" s="157">
        <v>0</v>
      </c>
      <c r="P81" s="158">
        <v>50.014894988951283</v>
      </c>
      <c r="Q81" s="159"/>
      <c r="R81" s="162"/>
      <c r="S81" s="174"/>
      <c r="T81" s="161"/>
    </row>
    <row r="82" spans="1:21" ht="2.4500000000000002" customHeight="1">
      <c r="A82" s="163"/>
      <c r="B82" s="179"/>
      <c r="C82" s="179"/>
      <c r="D82" s="179"/>
      <c r="E82" s="179"/>
      <c r="F82" s="179"/>
      <c r="G82" s="179"/>
      <c r="H82" s="179"/>
      <c r="I82" s="179"/>
      <c r="J82" s="179"/>
      <c r="K82" s="179"/>
      <c r="L82" s="179"/>
      <c r="M82" s="179"/>
      <c r="N82" s="179"/>
      <c r="O82" s="179"/>
      <c r="P82" s="180"/>
      <c r="Q82" s="181"/>
      <c r="R82" s="161"/>
      <c r="S82" s="161"/>
      <c r="U82" s="161"/>
    </row>
    <row r="83" spans="1:21" ht="2.4500000000000002" customHeight="1">
      <c r="A83" s="168"/>
      <c r="B83" s="157"/>
      <c r="C83" s="157"/>
      <c r="D83" s="157"/>
      <c r="E83" s="157"/>
      <c r="F83" s="157"/>
      <c r="G83" s="157"/>
      <c r="H83" s="157"/>
      <c r="I83" s="157"/>
      <c r="J83" s="157"/>
      <c r="K83" s="157"/>
      <c r="L83" s="157"/>
      <c r="M83" s="157"/>
      <c r="N83" s="157"/>
      <c r="O83" s="157"/>
      <c r="P83" s="158"/>
      <c r="Q83" s="159"/>
      <c r="R83" s="161"/>
      <c r="S83" s="161"/>
      <c r="U83" s="161"/>
    </row>
    <row r="84" spans="1:21" ht="9.75" customHeight="1">
      <c r="A84" s="188" t="s">
        <v>126</v>
      </c>
      <c r="B84" s="179">
        <v>236.26100000000002</v>
      </c>
      <c r="C84" s="189">
        <v>199.83799999999999</v>
      </c>
      <c r="D84" s="179">
        <v>5883.2569999999996</v>
      </c>
      <c r="E84" s="189">
        <v>5908.42</v>
      </c>
      <c r="F84" s="179">
        <v>297.185</v>
      </c>
      <c r="G84" s="189">
        <v>287.71899999999999</v>
      </c>
      <c r="H84" s="179">
        <v>7513.9210000000003</v>
      </c>
      <c r="I84" s="189">
        <v>7447.8669999999993</v>
      </c>
      <c r="J84" s="179">
        <v>3586.0990000000002</v>
      </c>
      <c r="K84" s="189">
        <v>3701.317</v>
      </c>
      <c r="L84" s="179">
        <v>2057.4830000000002</v>
      </c>
      <c r="M84" s="189">
        <v>2093.6179999999999</v>
      </c>
      <c r="N84" s="179">
        <v>19880.637000000002</v>
      </c>
      <c r="O84" s="189">
        <v>19878.027000000002</v>
      </c>
      <c r="P84" s="158">
        <v>48.091291038612091</v>
      </c>
      <c r="Q84" s="190">
        <v>49</v>
      </c>
      <c r="R84" s="162"/>
      <c r="S84" s="161"/>
      <c r="U84" s="161"/>
    </row>
    <row r="85" spans="1:21" ht="10.5" customHeight="1">
      <c r="A85" s="191" t="s">
        <v>129</v>
      </c>
      <c r="B85" s="192">
        <v>14.891</v>
      </c>
      <c r="C85" s="193" t="s">
        <v>130</v>
      </c>
      <c r="D85" s="192">
        <v>56.296999999999997</v>
      </c>
      <c r="E85" s="193" t="s">
        <v>130</v>
      </c>
      <c r="F85" s="192">
        <v>2.0579999999999998</v>
      </c>
      <c r="G85" s="193" t="s">
        <v>130</v>
      </c>
      <c r="H85" s="192">
        <v>23.541</v>
      </c>
      <c r="I85" s="193" t="s">
        <v>130</v>
      </c>
      <c r="J85" s="192">
        <v>1.115</v>
      </c>
      <c r="K85" s="193" t="s">
        <v>130</v>
      </c>
      <c r="L85" s="192">
        <v>26.629000000000001</v>
      </c>
      <c r="M85" s="193" t="s">
        <v>130</v>
      </c>
      <c r="N85" s="192">
        <v>137.39699999999999</v>
      </c>
      <c r="O85" s="193" t="s">
        <v>130</v>
      </c>
      <c r="P85" s="194">
        <v>47.621127098844966</v>
      </c>
      <c r="Q85" s="190" t="s">
        <v>130</v>
      </c>
      <c r="R85" s="161"/>
      <c r="S85" s="169"/>
      <c r="U85" s="161"/>
    </row>
    <row r="86" spans="1:21" ht="8.25" customHeight="1">
      <c r="A86" s="156" t="s">
        <v>131</v>
      </c>
      <c r="B86" s="195">
        <v>267.82000000000005</v>
      </c>
      <c r="C86" s="169" t="s">
        <v>130</v>
      </c>
      <c r="D86" s="157">
        <v>6481.2109999999993</v>
      </c>
      <c r="E86" s="169" t="s">
        <v>130</v>
      </c>
      <c r="F86" s="157">
        <v>323.83699999999999</v>
      </c>
      <c r="G86" s="169" t="s">
        <v>130</v>
      </c>
      <c r="H86" s="157">
        <v>8211.0540000000001</v>
      </c>
      <c r="I86" s="169" t="s">
        <v>130</v>
      </c>
      <c r="J86" s="157">
        <v>3927.8980000000001</v>
      </c>
      <c r="K86" s="169" t="s">
        <v>130</v>
      </c>
      <c r="L86" s="157">
        <v>2276.951</v>
      </c>
      <c r="M86" s="169" t="s">
        <v>130</v>
      </c>
      <c r="N86" s="157">
        <v>21834.081000000002</v>
      </c>
      <c r="O86" s="169" t="s">
        <v>130</v>
      </c>
      <c r="P86" s="158">
        <v>48.225959224022304</v>
      </c>
      <c r="Q86" s="196" t="s">
        <v>130</v>
      </c>
      <c r="R86" s="197"/>
      <c r="S86" s="161"/>
      <c r="U86" s="161"/>
    </row>
    <row r="87" spans="1:21" ht="2.4500000000000002" customHeight="1">
      <c r="A87" s="163"/>
      <c r="B87" s="179"/>
      <c r="C87" s="179"/>
      <c r="D87" s="179"/>
      <c r="E87" s="179" t="s">
        <v>132</v>
      </c>
      <c r="F87" s="179"/>
      <c r="G87" s="179"/>
      <c r="H87" s="179"/>
      <c r="I87" s="179"/>
      <c r="J87" s="179"/>
      <c r="K87" s="179"/>
      <c r="L87" s="179"/>
      <c r="M87" s="179"/>
      <c r="N87" s="179"/>
      <c r="O87" s="179"/>
      <c r="P87" s="180"/>
      <c r="Q87" s="181"/>
      <c r="R87" s="161"/>
      <c r="S87" s="161"/>
      <c r="U87" s="161"/>
    </row>
    <row r="88" spans="1:21" ht="3" customHeight="1">
      <c r="A88" s="198"/>
      <c r="B88" s="157"/>
      <c r="C88" s="157"/>
      <c r="D88" s="157"/>
      <c r="E88" s="157"/>
      <c r="F88" s="157"/>
      <c r="G88" s="157"/>
      <c r="H88" s="157"/>
      <c r="I88" s="157"/>
      <c r="J88" s="157"/>
      <c r="K88" s="157"/>
      <c r="L88" s="157"/>
      <c r="M88" s="157"/>
      <c r="N88" s="157"/>
      <c r="O88" s="157"/>
      <c r="P88" s="158"/>
      <c r="Q88" s="158"/>
      <c r="R88" s="161"/>
      <c r="S88" s="161"/>
      <c r="U88" s="161"/>
    </row>
    <row r="89" spans="1:21" ht="9.75" customHeight="1">
      <c r="A89" s="198"/>
      <c r="B89" s="157"/>
      <c r="C89" s="157"/>
      <c r="D89" s="157"/>
      <c r="E89" s="157"/>
      <c r="F89" s="157"/>
      <c r="G89" s="157"/>
      <c r="H89" s="157"/>
      <c r="I89" s="157"/>
      <c r="J89" s="157"/>
      <c r="K89" s="157"/>
      <c r="L89" s="157"/>
      <c r="M89" s="157"/>
      <c r="N89" s="157"/>
      <c r="O89" s="157"/>
      <c r="P89" s="158"/>
      <c r="R89" s="161"/>
      <c r="S89" s="161"/>
    </row>
    <row r="90" spans="1:21" ht="14.25" customHeight="1">
      <c r="A90" s="144"/>
      <c r="B90" s="199"/>
      <c r="C90" s="199"/>
      <c r="D90" s="199"/>
      <c r="E90" s="199"/>
      <c r="F90" s="199"/>
      <c r="G90" s="199"/>
      <c r="H90" s="199"/>
      <c r="I90" s="199"/>
      <c r="J90" s="199"/>
      <c r="K90" s="199"/>
      <c r="L90" s="199"/>
      <c r="M90" s="199"/>
      <c r="N90" s="199"/>
      <c r="O90" s="200"/>
      <c r="P90" s="199"/>
      <c r="Q90" s="201"/>
      <c r="R90" s="161"/>
      <c r="S90" s="161"/>
    </row>
    <row r="91" spans="1:21" ht="3.75" customHeight="1">
      <c r="A91" s="202"/>
      <c r="N91" s="161"/>
      <c r="R91" s="161"/>
      <c r="S91" s="161"/>
    </row>
    <row r="92" spans="1:21" ht="9.75" customHeight="1">
      <c r="A92" s="161"/>
      <c r="D92" s="197"/>
      <c r="Q92" s="161" t="s">
        <v>133</v>
      </c>
      <c r="R92" s="161"/>
      <c r="S92" s="161"/>
      <c r="U92" s="174"/>
    </row>
    <row r="93" spans="1:21" ht="7.5" customHeight="1">
      <c r="A93" s="161"/>
      <c r="B93" s="197"/>
      <c r="C93" s="197"/>
      <c r="D93" s="197"/>
      <c r="E93" s="197"/>
      <c r="F93" s="197"/>
      <c r="G93" s="197"/>
      <c r="H93" s="197"/>
      <c r="I93" s="197"/>
      <c r="J93" s="197"/>
      <c r="K93" s="197"/>
      <c r="L93" s="197"/>
      <c r="M93" s="197"/>
      <c r="N93" s="197"/>
      <c r="O93" s="161"/>
      <c r="P93" s="161"/>
      <c r="Q93" s="161"/>
      <c r="R93" s="161"/>
      <c r="S93" s="161"/>
    </row>
    <row r="94" spans="1:21" ht="15">
      <c r="A94" t="s">
        <v>1019</v>
      </c>
      <c r="B94" s="174"/>
      <c r="C94" s="161"/>
      <c r="D94" s="174"/>
      <c r="E94" s="161"/>
      <c r="F94" s="174"/>
      <c r="G94" s="161"/>
      <c r="H94" s="174"/>
      <c r="I94" s="161"/>
      <c r="J94" s="174"/>
      <c r="K94" s="161"/>
      <c r="L94" s="174"/>
      <c r="M94" s="161"/>
      <c r="N94" s="174"/>
      <c r="O94" s="161"/>
      <c r="P94" s="174"/>
      <c r="Q94" s="161"/>
    </row>
    <row r="95" spans="1:21">
      <c r="A95" s="161"/>
      <c r="B95" s="197"/>
      <c r="C95" s="161"/>
      <c r="D95" s="197"/>
      <c r="E95" s="174"/>
      <c r="F95" s="174"/>
      <c r="G95" s="161"/>
      <c r="H95" s="197"/>
      <c r="I95" s="161"/>
      <c r="J95" s="197"/>
      <c r="K95" s="161"/>
      <c r="L95" s="197"/>
      <c r="M95" s="161"/>
      <c r="N95" s="197"/>
      <c r="O95" s="161"/>
      <c r="P95" s="161"/>
    </row>
    <row r="96" spans="1:21">
      <c r="A96" s="161" t="s">
        <v>134</v>
      </c>
      <c r="B96" s="174"/>
      <c r="C96" s="161"/>
      <c r="D96" s="174"/>
      <c r="E96" s="161"/>
      <c r="F96" s="174"/>
      <c r="G96" s="161"/>
      <c r="H96" s="174"/>
      <c r="I96" s="161"/>
      <c r="J96" s="174"/>
      <c r="K96" s="161"/>
      <c r="L96" s="174"/>
      <c r="M96" s="161"/>
      <c r="N96" s="174"/>
      <c r="O96" s="161"/>
      <c r="P96" s="161"/>
    </row>
    <row r="97" spans="1:1">
      <c r="A97" s="161" t="s">
        <v>134</v>
      </c>
    </row>
  </sheetData>
  <mergeCells count="44">
    <mergeCell ref="Q62:Q63"/>
    <mergeCell ref="F62:F63"/>
    <mergeCell ref="G62:G63"/>
    <mergeCell ref="H62:H63"/>
    <mergeCell ref="I62:I63"/>
    <mergeCell ref="J62:J63"/>
    <mergeCell ref="K62:K63"/>
    <mergeCell ref="L62:L63"/>
    <mergeCell ref="M62:M63"/>
    <mergeCell ref="N62:N63"/>
    <mergeCell ref="O62:O63"/>
    <mergeCell ref="P62:P63"/>
    <mergeCell ref="A60:A63"/>
    <mergeCell ref="B60:C61"/>
    <mergeCell ref="F60:G61"/>
    <mergeCell ref="H60:I61"/>
    <mergeCell ref="J60:K61"/>
    <mergeCell ref="L60:M61"/>
    <mergeCell ref="B62:B63"/>
    <mergeCell ref="C62:C63"/>
    <mergeCell ref="D62:D63"/>
    <mergeCell ref="E62:E63"/>
    <mergeCell ref="Q11:Q12"/>
    <mergeCell ref="F11:F12"/>
    <mergeCell ref="G11:G12"/>
    <mergeCell ref="H11:H12"/>
    <mergeCell ref="I11:I12"/>
    <mergeCell ref="J11:J12"/>
    <mergeCell ref="K11:K12"/>
    <mergeCell ref="L11:L12"/>
    <mergeCell ref="M11:M12"/>
    <mergeCell ref="N11:N12"/>
    <mergeCell ref="O11:O12"/>
    <mergeCell ref="P11:P12"/>
    <mergeCell ref="A9:A12"/>
    <mergeCell ref="B9:C10"/>
    <mergeCell ref="F9:G10"/>
    <mergeCell ref="H9:I10"/>
    <mergeCell ref="J9:K10"/>
    <mergeCell ref="L9:M10"/>
    <mergeCell ref="B11:B12"/>
    <mergeCell ref="C11:C12"/>
    <mergeCell ref="D11:D12"/>
    <mergeCell ref="E11:E12"/>
  </mergeCells>
  <printOptions horizontalCentered="1"/>
  <pageMargins left="3.937007874015748E-2" right="3.937007874015748E-2"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sheetViews>
  <sheetFormatPr baseColWidth="10" defaultRowHeight="15"/>
  <sheetData>
    <row r="1" spans="1:1" ht="33.75" customHeight="1">
      <c r="A1" s="1723" t="s">
        <v>907</v>
      </c>
    </row>
    <row r="2" spans="1:1" ht="16.5">
      <c r="A2" s="1724" t="s">
        <v>908</v>
      </c>
    </row>
    <row r="3" spans="1:1" ht="16.5">
      <c r="A3" s="1724" t="s">
        <v>909</v>
      </c>
    </row>
    <row r="4" spans="1:1" ht="16.5">
      <c r="A4" s="1724" t="s">
        <v>910</v>
      </c>
    </row>
    <row r="5" spans="1:1" ht="16.5">
      <c r="A5" s="1724" t="s">
        <v>911</v>
      </c>
    </row>
    <row r="6" spans="1:1" ht="16.5">
      <c r="A6" s="1724" t="s">
        <v>911</v>
      </c>
    </row>
    <row r="7" spans="1:1" ht="16.5">
      <c r="A7" s="1724" t="s">
        <v>912</v>
      </c>
    </row>
    <row r="8" spans="1:1" ht="16.5">
      <c r="A8" s="1724" t="s">
        <v>913</v>
      </c>
    </row>
    <row r="9" spans="1:1" ht="16.5">
      <c r="A9" s="1724" t="s">
        <v>914</v>
      </c>
    </row>
    <row r="10" spans="1:1" ht="16.5">
      <c r="A10" s="1724" t="s">
        <v>915</v>
      </c>
    </row>
    <row r="11" spans="1:1" ht="16.5">
      <c r="A11" s="1724" t="s">
        <v>916</v>
      </c>
    </row>
    <row r="12" spans="1:1" ht="16.5">
      <c r="A12" s="1724" t="s">
        <v>917</v>
      </c>
    </row>
    <row r="13" spans="1:1" ht="16.5">
      <c r="A13" s="1724" t="s">
        <v>918</v>
      </c>
    </row>
    <row r="14" spans="1:1" ht="36" customHeight="1">
      <c r="A14" s="1725" t="s">
        <v>919</v>
      </c>
    </row>
    <row r="15" spans="1:1" ht="16.5">
      <c r="A15" s="1708" t="s">
        <v>920</v>
      </c>
    </row>
    <row r="16" spans="1:1" ht="16.5">
      <c r="A16" s="1708" t="s">
        <v>921</v>
      </c>
    </row>
    <row r="17" spans="1:1" ht="16.5">
      <c r="A17" s="1708" t="s">
        <v>922</v>
      </c>
    </row>
    <row r="18" spans="1:1" ht="16.5">
      <c r="A18" s="1708" t="s">
        <v>923</v>
      </c>
    </row>
    <row r="19" spans="1:1" ht="16.5">
      <c r="A19" s="1708" t="s">
        <v>924</v>
      </c>
    </row>
    <row r="20" spans="1:1" ht="16.5">
      <c r="A20" s="1708" t="s">
        <v>925</v>
      </c>
    </row>
    <row r="21" spans="1:1" ht="16.5">
      <c r="A21" s="1708" t="s">
        <v>926</v>
      </c>
    </row>
    <row r="22" spans="1:1" ht="16.5">
      <c r="A22" s="1708" t="s">
        <v>927</v>
      </c>
    </row>
    <row r="23" spans="1:1" ht="16.5">
      <c r="A23" s="1708" t="s">
        <v>928</v>
      </c>
    </row>
    <row r="24" spans="1:1" ht="16.5">
      <c r="A24" s="1708" t="s">
        <v>929</v>
      </c>
    </row>
    <row r="25" spans="1:1" ht="16.5">
      <c r="A25" s="1708" t="s">
        <v>930</v>
      </c>
    </row>
    <row r="26" spans="1:1" ht="16.5">
      <c r="A26" s="1708" t="s">
        <v>931</v>
      </c>
    </row>
    <row r="27" spans="1:1" ht="16.5">
      <c r="A27" s="1708" t="s">
        <v>932</v>
      </c>
    </row>
    <row r="28" spans="1:1" ht="16.5">
      <c r="A28" s="1708" t="s">
        <v>933</v>
      </c>
    </row>
    <row r="29" spans="1:1" ht="16.5">
      <c r="A29" s="1708" t="s">
        <v>934</v>
      </c>
    </row>
    <row r="30" spans="1:1" ht="16.5">
      <c r="A30" s="1708" t="s">
        <v>935</v>
      </c>
    </row>
    <row r="31" spans="1:1" ht="16.5">
      <c r="A31" s="1708" t="s">
        <v>936</v>
      </c>
    </row>
    <row r="32" spans="1:1" ht="16.5">
      <c r="A32" s="1708" t="s">
        <v>937</v>
      </c>
    </row>
    <row r="33" spans="1:2" ht="16.5">
      <c r="A33" s="1708" t="s">
        <v>938</v>
      </c>
    </row>
    <row r="34" spans="1:2" ht="16.5">
      <c r="A34" s="1708" t="s">
        <v>939</v>
      </c>
    </row>
    <row r="35" spans="1:2" ht="16.5">
      <c r="A35" s="1708" t="s">
        <v>940</v>
      </c>
    </row>
    <row r="36" spans="1:2" ht="16.5">
      <c r="A36" s="1708" t="s">
        <v>941</v>
      </c>
    </row>
    <row r="37" spans="1:2" ht="16.5">
      <c r="A37" s="1708" t="s">
        <v>942</v>
      </c>
    </row>
    <row r="38" spans="1:2" ht="16.5">
      <c r="A38" s="1708" t="s">
        <v>943</v>
      </c>
    </row>
    <row r="39" spans="1:2" ht="16.5">
      <c r="A39" s="1726" t="s">
        <v>944</v>
      </c>
      <c r="B39" s="1727"/>
    </row>
    <row r="40" spans="1:2" ht="16.5">
      <c r="A40" s="1726" t="s">
        <v>945</v>
      </c>
      <c r="B40" s="1727"/>
    </row>
    <row r="41" spans="1:2" ht="16.5">
      <c r="A41" s="1708" t="s">
        <v>946</v>
      </c>
    </row>
    <row r="42" spans="1:2" ht="16.5">
      <c r="A42" s="1708" t="s">
        <v>947</v>
      </c>
    </row>
    <row r="43" spans="1:2" ht="16.5">
      <c r="A43" s="1708" t="s">
        <v>948</v>
      </c>
    </row>
    <row r="44" spans="1:2" ht="16.5">
      <c r="A44" s="1708" t="s">
        <v>949</v>
      </c>
    </row>
    <row r="45" spans="1:2" ht="16.5">
      <c r="A45" s="1708" t="s">
        <v>950</v>
      </c>
    </row>
    <row r="46" spans="1:2" ht="16.5">
      <c r="A46" s="1708" t="s">
        <v>951</v>
      </c>
    </row>
    <row r="47" spans="1:2" ht="16.5">
      <c r="A47" s="1708" t="s">
        <v>952</v>
      </c>
    </row>
    <row r="48" spans="1:2" ht="16.5">
      <c r="A48" s="1708" t="s">
        <v>953</v>
      </c>
    </row>
    <row r="49" spans="1:5" ht="16.5">
      <c r="A49" s="1708" t="s">
        <v>954</v>
      </c>
    </row>
    <row r="50" spans="1:5" ht="16.5">
      <c r="A50" s="1708" t="s">
        <v>955</v>
      </c>
    </row>
    <row r="51" spans="1:5" ht="16.5">
      <c r="A51" s="1708" t="s">
        <v>956</v>
      </c>
    </row>
    <row r="52" spans="1:5" ht="16.5">
      <c r="A52" s="1708" t="s">
        <v>957</v>
      </c>
    </row>
    <row r="53" spans="1:5" ht="16.5">
      <c r="A53" s="1728" t="s">
        <v>958</v>
      </c>
    </row>
    <row r="54" spans="1:5" ht="16.5">
      <c r="A54" s="1728" t="s">
        <v>959</v>
      </c>
    </row>
    <row r="55" spans="1:5" ht="16.5">
      <c r="A55" s="1728" t="s">
        <v>960</v>
      </c>
    </row>
    <row r="56" spans="1:5" ht="16.5">
      <c r="A56" s="1728" t="s">
        <v>961</v>
      </c>
    </row>
    <row r="57" spans="1:5" ht="16.5">
      <c r="A57" s="1728" t="s">
        <v>962</v>
      </c>
    </row>
    <row r="58" spans="1:5" ht="16.5">
      <c r="A58" s="1729" t="s">
        <v>963</v>
      </c>
      <c r="B58" s="1730"/>
      <c r="C58" s="1730"/>
      <c r="D58" s="1730"/>
      <c r="E58" s="1730"/>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95"/>
  <sheetViews>
    <sheetView showGridLines="0" showZeros="0" zoomScale="140" zoomScaleNormal="140" workbookViewId="0"/>
  </sheetViews>
  <sheetFormatPr baseColWidth="10" defaultRowHeight="12.75"/>
  <cols>
    <col min="1" max="1" width="11.42578125" style="1946"/>
    <col min="2" max="2" width="17.85546875" style="1946" customWidth="1"/>
    <col min="3" max="3" width="5.85546875" style="1946" customWidth="1"/>
    <col min="4" max="9" width="5.28515625" style="1946" customWidth="1"/>
    <col min="10" max="10" width="5.85546875" style="1946" customWidth="1"/>
    <col min="11" max="11" width="7.5703125" style="1946" customWidth="1"/>
    <col min="12" max="12" width="6" style="1946" customWidth="1"/>
    <col min="13" max="15" width="5.28515625" style="1946" customWidth="1"/>
    <col min="16" max="16" width="5.5703125" style="1946" customWidth="1"/>
    <col min="17" max="16384" width="11.42578125" style="1946"/>
  </cols>
  <sheetData>
    <row r="1" spans="1:18">
      <c r="A1" s="1979"/>
      <c r="Q1" s="1997"/>
    </row>
    <row r="2" spans="1:18">
      <c r="A2" s="1979"/>
      <c r="D2" s="1996"/>
      <c r="E2" s="1996"/>
      <c r="F2" s="1996"/>
      <c r="G2" s="1996"/>
      <c r="H2" s="1996"/>
      <c r="I2" s="1996"/>
      <c r="J2" s="1996"/>
      <c r="K2" s="1996"/>
      <c r="L2" s="1996"/>
      <c r="M2" s="1996"/>
      <c r="N2" s="1996"/>
      <c r="O2" s="1996"/>
      <c r="P2" s="1996"/>
      <c r="Q2" s="1996"/>
      <c r="R2" s="1996"/>
    </row>
    <row r="3" spans="1:18" ht="8.1" customHeight="1">
      <c r="B3" s="1951"/>
      <c r="C3" s="1951"/>
      <c r="D3" s="1995" t="s">
        <v>565</v>
      </c>
      <c r="E3" s="1979"/>
      <c r="F3" s="1995"/>
      <c r="G3" s="1995"/>
      <c r="H3" s="1994"/>
      <c r="I3" s="1994"/>
      <c r="J3" s="1994"/>
      <c r="K3" s="1993"/>
      <c r="L3" s="1993"/>
      <c r="M3" s="1993"/>
      <c r="N3" s="1993"/>
      <c r="O3" s="1993"/>
      <c r="P3" s="1993"/>
      <c r="Q3" s="1979"/>
      <c r="R3" s="1979"/>
    </row>
    <row r="4" spans="1:18" ht="8.1" customHeight="1">
      <c r="B4" s="1951"/>
      <c r="C4" s="1951"/>
      <c r="D4" s="1995"/>
      <c r="E4" s="1979"/>
      <c r="F4" s="1995"/>
      <c r="G4" s="1995"/>
      <c r="H4" s="1994"/>
      <c r="I4" s="1994"/>
      <c r="J4" s="1994"/>
      <c r="K4" s="1993"/>
      <c r="L4" s="1993"/>
      <c r="M4" s="1993"/>
      <c r="N4" s="1993"/>
      <c r="O4" s="1993"/>
      <c r="P4" s="1993"/>
      <c r="Q4" s="1979"/>
      <c r="R4" s="1979"/>
    </row>
    <row r="5" spans="1:18" ht="8.1" customHeight="1">
      <c r="A5" s="2044" t="s">
        <v>96</v>
      </c>
      <c r="B5" s="1989"/>
      <c r="C5" s="1989"/>
      <c r="D5" s="2531"/>
      <c r="E5" s="1990"/>
      <c r="F5" s="2531"/>
      <c r="G5" s="2531"/>
      <c r="H5" s="2532"/>
      <c r="I5" s="2532"/>
      <c r="J5" s="2532"/>
      <c r="K5" s="1990"/>
      <c r="L5" s="1990"/>
      <c r="M5" s="1990"/>
      <c r="N5" s="1990"/>
      <c r="O5" s="1990"/>
      <c r="P5" s="1990"/>
      <c r="Q5" s="1979"/>
      <c r="R5" s="1979"/>
    </row>
    <row r="6" spans="1:18" ht="15.75" customHeight="1">
      <c r="B6" s="1992" t="s">
        <v>1076</v>
      </c>
      <c r="C6" s="1991"/>
      <c r="D6" s="1991"/>
      <c r="E6" s="1991"/>
      <c r="F6" s="1991"/>
      <c r="G6" s="1991"/>
      <c r="H6" s="1991"/>
      <c r="I6" s="1991"/>
      <c r="J6" s="1991"/>
      <c r="K6" s="1991"/>
      <c r="L6" s="1991"/>
      <c r="M6" s="1991"/>
      <c r="N6" s="1991"/>
      <c r="O6" s="1991"/>
      <c r="P6" s="1991"/>
    </row>
    <row r="7" spans="1:18" ht="12.75" customHeight="1">
      <c r="B7" s="1990" t="s">
        <v>101</v>
      </c>
      <c r="C7" s="1989"/>
      <c r="D7" s="1989"/>
      <c r="E7" s="1989"/>
      <c r="F7" s="1989"/>
      <c r="G7" s="1989"/>
      <c r="H7" s="1989"/>
      <c r="I7" s="1989"/>
      <c r="J7" s="1989"/>
      <c r="K7" s="1989"/>
      <c r="L7" s="1989"/>
      <c r="M7" s="1989"/>
      <c r="N7" s="1989"/>
      <c r="O7" s="1989"/>
      <c r="P7" s="1989"/>
    </row>
    <row r="8" spans="1:18" ht="3.6" customHeight="1">
      <c r="B8" s="1951"/>
      <c r="C8" s="1951"/>
      <c r="D8" s="1951"/>
      <c r="E8" s="1951"/>
      <c r="F8" s="1951"/>
      <c r="G8" s="1951"/>
      <c r="H8" s="1951"/>
      <c r="I8" s="1951"/>
      <c r="J8" s="1951"/>
      <c r="K8" s="1951"/>
      <c r="L8" s="1951"/>
      <c r="M8" s="1951"/>
      <c r="N8" s="1951"/>
      <c r="O8" s="1951"/>
      <c r="P8" s="1951"/>
    </row>
    <row r="9" spans="1:18" ht="11.1" customHeight="1">
      <c r="B9" s="2608" t="s">
        <v>1012</v>
      </c>
      <c r="C9" s="2602" t="s">
        <v>1075</v>
      </c>
      <c r="D9" s="2603"/>
      <c r="E9" s="2602" t="s">
        <v>1074</v>
      </c>
      <c r="F9" s="2603"/>
      <c r="G9" s="2602" t="s">
        <v>697</v>
      </c>
      <c r="H9" s="2603"/>
      <c r="I9" s="2602" t="s">
        <v>1073</v>
      </c>
      <c r="J9" s="2603"/>
      <c r="K9" s="2602" t="s">
        <v>983</v>
      </c>
      <c r="L9" s="2603"/>
      <c r="M9" s="2602" t="s">
        <v>985</v>
      </c>
      <c r="N9" s="2603"/>
      <c r="O9" s="2602" t="s">
        <v>1072</v>
      </c>
      <c r="P9" s="2606"/>
    </row>
    <row r="10" spans="1:18" ht="11.25" customHeight="1">
      <c r="B10" s="2609"/>
      <c r="C10" s="2604"/>
      <c r="D10" s="2605"/>
      <c r="E10" s="2604"/>
      <c r="F10" s="2605"/>
      <c r="G10" s="2604"/>
      <c r="H10" s="2605"/>
      <c r="I10" s="2604"/>
      <c r="J10" s="2605"/>
      <c r="K10" s="2604"/>
      <c r="L10" s="2605"/>
      <c r="M10" s="2604"/>
      <c r="N10" s="2605"/>
      <c r="O10" s="2604"/>
      <c r="P10" s="2607"/>
    </row>
    <row r="11" spans="1:18" ht="24.75" customHeight="1">
      <c r="B11" s="2609"/>
      <c r="C11" s="2611" t="s">
        <v>165</v>
      </c>
      <c r="D11" s="2611" t="s">
        <v>1068</v>
      </c>
      <c r="E11" s="2611" t="s">
        <v>1070</v>
      </c>
      <c r="F11" s="2611" t="s">
        <v>1068</v>
      </c>
      <c r="G11" s="2611" t="s">
        <v>1070</v>
      </c>
      <c r="H11" s="2611" t="s">
        <v>1071</v>
      </c>
      <c r="I11" s="2611" t="s">
        <v>1070</v>
      </c>
      <c r="J11" s="2611" t="s">
        <v>973</v>
      </c>
      <c r="K11" s="2611" t="s">
        <v>165</v>
      </c>
      <c r="L11" s="2611" t="s">
        <v>1071</v>
      </c>
      <c r="M11" s="2611" t="s">
        <v>1070</v>
      </c>
      <c r="N11" s="2611" t="s">
        <v>1068</v>
      </c>
      <c r="O11" s="2611" t="s">
        <v>1069</v>
      </c>
      <c r="P11" s="2613" t="s">
        <v>1068</v>
      </c>
    </row>
    <row r="12" spans="1:18" ht="9.9499999999999993" customHeight="1">
      <c r="B12" s="2610"/>
      <c r="C12" s="2612"/>
      <c r="D12" s="2612"/>
      <c r="E12" s="2612"/>
      <c r="F12" s="2612"/>
      <c r="G12" s="2612"/>
      <c r="H12" s="2612"/>
      <c r="I12" s="2612"/>
      <c r="J12" s="2612"/>
      <c r="K12" s="2612"/>
      <c r="L12" s="2612"/>
      <c r="M12" s="2612"/>
      <c r="N12" s="2612"/>
      <c r="O12" s="2612"/>
      <c r="P12" s="2614"/>
    </row>
    <row r="13" spans="1:18" ht="3" customHeight="1">
      <c r="B13" s="1975"/>
      <c r="C13" s="1974"/>
      <c r="D13" s="1974"/>
      <c r="E13" s="1974"/>
      <c r="F13" s="1974"/>
      <c r="G13" s="1974"/>
      <c r="H13" s="1974"/>
      <c r="I13" s="1974"/>
      <c r="J13" s="1974"/>
      <c r="K13" s="1974"/>
      <c r="L13" s="1974"/>
      <c r="M13" s="1974"/>
      <c r="N13" s="1974"/>
      <c r="O13" s="1974"/>
      <c r="P13" s="1973"/>
    </row>
    <row r="14" spans="1:18" ht="12.95" customHeight="1">
      <c r="B14" s="1983" t="s">
        <v>114</v>
      </c>
      <c r="C14" s="1981"/>
      <c r="D14" s="1981"/>
      <c r="E14" s="1981"/>
      <c r="F14" s="1981"/>
      <c r="G14" s="1981"/>
      <c r="H14" s="1981"/>
      <c r="I14" s="1981"/>
      <c r="J14" s="1981"/>
      <c r="K14" s="1981"/>
      <c r="L14" s="1981"/>
      <c r="M14" s="1981"/>
      <c r="N14" s="1981"/>
      <c r="O14" s="1981"/>
      <c r="P14" s="1980"/>
    </row>
    <row r="15" spans="1:18" ht="3" customHeight="1">
      <c r="B15" s="1975"/>
      <c r="C15" s="1974"/>
      <c r="D15" s="1974"/>
      <c r="E15" s="1974"/>
      <c r="F15" s="1974"/>
      <c r="G15" s="1974"/>
      <c r="H15" s="1974"/>
      <c r="I15" s="1974"/>
      <c r="J15" s="1974"/>
      <c r="K15" s="1974"/>
      <c r="L15" s="1974"/>
      <c r="M15" s="1974"/>
      <c r="N15" s="1974"/>
      <c r="O15" s="1974"/>
      <c r="P15" s="1973"/>
    </row>
    <row r="16" spans="1:18" ht="11.1" customHeight="1">
      <c r="B16" s="1978" t="s">
        <v>115</v>
      </c>
      <c r="C16" s="1977"/>
      <c r="D16" s="1977"/>
      <c r="E16" s="1977"/>
      <c r="F16" s="1977"/>
      <c r="G16" s="1977"/>
      <c r="H16" s="1977"/>
      <c r="I16" s="1977"/>
      <c r="J16" s="1977"/>
      <c r="K16" s="1977"/>
      <c r="L16" s="1977"/>
      <c r="M16" s="1977"/>
      <c r="N16" s="1977"/>
      <c r="O16" s="1977"/>
      <c r="P16" s="1976"/>
    </row>
    <row r="17" spans="2:18" ht="3" customHeight="1">
      <c r="B17" s="1975"/>
      <c r="C17" s="1974"/>
      <c r="D17" s="1974"/>
      <c r="E17" s="1974"/>
      <c r="F17" s="1974"/>
      <c r="G17" s="1974"/>
      <c r="H17" s="1974"/>
      <c r="I17" s="1974"/>
      <c r="J17" s="1974"/>
      <c r="K17" s="1974"/>
      <c r="L17" s="1974"/>
      <c r="M17" s="1974"/>
      <c r="N17" s="1974"/>
      <c r="O17" s="1974"/>
      <c r="P17" s="1973"/>
    </row>
    <row r="18" spans="2:18" ht="8.1" customHeight="1">
      <c r="B18" s="1972" t="s">
        <v>1062</v>
      </c>
      <c r="C18" s="1954">
        <v>202.14699999999999</v>
      </c>
      <c r="D18" s="1954">
        <v>249.59399999999999</v>
      </c>
      <c r="E18" s="1954">
        <v>87.097999999999999</v>
      </c>
      <c r="F18" s="1954">
        <v>96.147000000000006</v>
      </c>
      <c r="G18" s="1954">
        <v>139.83600000000001</v>
      </c>
      <c r="H18" s="1954">
        <v>170.01</v>
      </c>
      <c r="I18" s="1954">
        <v>5.9829999999999997</v>
      </c>
      <c r="J18" s="1954">
        <v>5.431</v>
      </c>
      <c r="K18" s="1954">
        <v>222.251</v>
      </c>
      <c r="L18" s="1954">
        <v>160.44</v>
      </c>
      <c r="M18" s="1954">
        <v>52.85</v>
      </c>
      <c r="N18" s="1954">
        <v>43.408999999999999</v>
      </c>
      <c r="O18" s="1988">
        <v>710.16500000000008</v>
      </c>
      <c r="P18" s="1987">
        <v>725.03100000000006</v>
      </c>
      <c r="Q18" s="1948"/>
    </row>
    <row r="19" spans="2:18" ht="8.1" customHeight="1">
      <c r="B19" s="1972" t="s">
        <v>1061</v>
      </c>
      <c r="C19" s="1954">
        <v>229.387</v>
      </c>
      <c r="D19" s="1954">
        <v>290.952</v>
      </c>
      <c r="E19" s="1954">
        <v>104.82</v>
      </c>
      <c r="F19" s="1954">
        <v>97.722999999999999</v>
      </c>
      <c r="G19" s="1954">
        <v>155.55699999999999</v>
      </c>
      <c r="H19" s="1954">
        <v>177.792</v>
      </c>
      <c r="I19" s="1954">
        <v>5.51</v>
      </c>
      <c r="J19" s="1954">
        <v>4.7889999999999997</v>
      </c>
      <c r="K19" s="1954">
        <v>193.83699999999999</v>
      </c>
      <c r="L19" s="1954">
        <v>178.32599999999999</v>
      </c>
      <c r="M19" s="1954">
        <v>62.783999999999999</v>
      </c>
      <c r="N19" s="1954">
        <v>44.405999999999999</v>
      </c>
      <c r="O19" s="1988">
        <v>751.89499999999998</v>
      </c>
      <c r="P19" s="1987">
        <v>793.98799999999994</v>
      </c>
    </row>
    <row r="20" spans="2:18" ht="8.1" customHeight="1">
      <c r="B20" s="1972" t="s">
        <v>1060</v>
      </c>
      <c r="C20" s="1954">
        <v>242.56200000000001</v>
      </c>
      <c r="D20" s="1954">
        <v>264.38600000000002</v>
      </c>
      <c r="E20" s="1954">
        <v>104.584</v>
      </c>
      <c r="F20" s="1954">
        <v>93.653000000000006</v>
      </c>
      <c r="G20" s="1954">
        <v>169.93199999999999</v>
      </c>
      <c r="H20" s="1954">
        <v>157.85900000000001</v>
      </c>
      <c r="I20" s="1954">
        <v>5.7949999999999999</v>
      </c>
      <c r="J20" s="1954">
        <v>4.5119999999999996</v>
      </c>
      <c r="K20" s="1954">
        <v>173.374</v>
      </c>
      <c r="L20" s="1954">
        <v>168.32</v>
      </c>
      <c r="M20" s="1954">
        <v>60.822000000000003</v>
      </c>
      <c r="N20" s="1954">
        <v>41.68</v>
      </c>
      <c r="O20" s="1988">
        <v>757.06899999999996</v>
      </c>
      <c r="P20" s="1987">
        <v>730.41</v>
      </c>
    </row>
    <row r="21" spans="2:18" ht="3" customHeight="1">
      <c r="B21" s="1972" t="s">
        <v>361</v>
      </c>
      <c r="C21" s="1954"/>
      <c r="D21" s="1954"/>
      <c r="E21" s="1954"/>
      <c r="F21" s="1954"/>
      <c r="G21" s="1954"/>
      <c r="H21" s="1954"/>
      <c r="I21" s="1954"/>
      <c r="J21" s="1954"/>
      <c r="K21" s="1954"/>
      <c r="L21" s="1954"/>
      <c r="M21" s="1954"/>
      <c r="N21" s="1954"/>
      <c r="O21" s="1988"/>
      <c r="P21" s="1987"/>
    </row>
    <row r="22" spans="2:18" ht="8.1" customHeight="1">
      <c r="B22" s="1972" t="s">
        <v>1059</v>
      </c>
      <c r="C22" s="1954">
        <v>221.15700000000001</v>
      </c>
      <c r="D22" s="1954">
        <v>277.36399999999998</v>
      </c>
      <c r="E22" s="1954">
        <v>104.005</v>
      </c>
      <c r="F22" s="1954">
        <v>96.906000000000006</v>
      </c>
      <c r="G22" s="1954">
        <v>149.30799999999999</v>
      </c>
      <c r="H22" s="1954">
        <v>157.40799999999999</v>
      </c>
      <c r="I22" s="1954">
        <v>5.577</v>
      </c>
      <c r="J22" s="1954">
        <v>4.0890000000000004</v>
      </c>
      <c r="K22" s="1954">
        <v>169.74600000000001</v>
      </c>
      <c r="L22" s="1954">
        <v>165.52600000000001</v>
      </c>
      <c r="M22" s="1954">
        <v>57.302</v>
      </c>
      <c r="N22" s="1954">
        <v>40.345999999999997</v>
      </c>
      <c r="O22" s="1988">
        <v>707.09500000000003</v>
      </c>
      <c r="P22" s="1987">
        <v>741.63900000000012</v>
      </c>
    </row>
    <row r="23" spans="2:18" ht="8.1" customHeight="1">
      <c r="B23" s="1972" t="s">
        <v>1058</v>
      </c>
      <c r="C23" s="1954">
        <v>246.363</v>
      </c>
      <c r="D23" s="1954">
        <v>286.27699999999999</v>
      </c>
      <c r="E23" s="1954">
        <v>105.205</v>
      </c>
      <c r="F23" s="1954">
        <v>95.588999999999999</v>
      </c>
      <c r="G23" s="1954">
        <v>153.273</v>
      </c>
      <c r="H23" s="1954">
        <v>158.13800000000001</v>
      </c>
      <c r="I23" s="1954">
        <v>5.8940000000000001</v>
      </c>
      <c r="J23" s="1954">
        <v>3.218</v>
      </c>
      <c r="K23" s="1954">
        <v>171.51</v>
      </c>
      <c r="L23" s="1954">
        <v>170.102</v>
      </c>
      <c r="M23" s="1954">
        <v>56.536999999999999</v>
      </c>
      <c r="N23" s="1954">
        <v>39.509</v>
      </c>
      <c r="O23" s="1988">
        <v>738.78200000000004</v>
      </c>
      <c r="P23" s="1987">
        <v>752.83299999999997</v>
      </c>
    </row>
    <row r="24" spans="2:18" ht="8.1" customHeight="1">
      <c r="B24" s="1972" t="s">
        <v>1067</v>
      </c>
      <c r="C24" s="1954">
        <v>235.39400000000001</v>
      </c>
      <c r="D24" s="1954">
        <v>278.26299999999998</v>
      </c>
      <c r="E24" s="1954">
        <v>109.773</v>
      </c>
      <c r="F24" s="1954">
        <v>93.263000000000005</v>
      </c>
      <c r="G24" s="1954">
        <v>154.69200000000001</v>
      </c>
      <c r="H24" s="1954">
        <v>151.898</v>
      </c>
      <c r="I24" s="1954">
        <v>6.1180000000000003</v>
      </c>
      <c r="J24" s="1954">
        <v>3.4489999999999998</v>
      </c>
      <c r="K24" s="1954">
        <v>179.06299999999999</v>
      </c>
      <c r="L24" s="1954">
        <v>169.798</v>
      </c>
      <c r="M24" s="1954">
        <v>49.645000000000003</v>
      </c>
      <c r="N24" s="1954">
        <v>37.414999999999999</v>
      </c>
      <c r="O24" s="1988">
        <v>734.68499999999995</v>
      </c>
      <c r="P24" s="1987">
        <v>734.0859999999999</v>
      </c>
      <c r="Q24" s="1948"/>
      <c r="R24" s="1979"/>
    </row>
    <row r="25" spans="2:18" ht="3" customHeight="1">
      <c r="B25" s="1972"/>
      <c r="C25" s="1954"/>
      <c r="D25" s="1954"/>
      <c r="E25" s="1954"/>
      <c r="F25" s="1954"/>
      <c r="G25" s="1954"/>
      <c r="H25" s="1954"/>
      <c r="I25" s="1954"/>
      <c r="J25" s="1954"/>
      <c r="K25" s="1954"/>
      <c r="L25" s="1954"/>
      <c r="M25" s="1954"/>
      <c r="N25" s="1954"/>
      <c r="O25" s="1988"/>
      <c r="P25" s="1987"/>
    </row>
    <row r="26" spans="2:18" ht="8.1" customHeight="1">
      <c r="B26" s="1972" t="s">
        <v>1066</v>
      </c>
      <c r="C26" s="1954">
        <v>224.953</v>
      </c>
      <c r="D26" s="1954">
        <v>284.56299999999999</v>
      </c>
      <c r="E26" s="1954">
        <v>102.611</v>
      </c>
      <c r="F26" s="1954">
        <v>95.153999999999996</v>
      </c>
      <c r="G26" s="1954">
        <v>152.82900000000001</v>
      </c>
      <c r="H26" s="1954">
        <v>154.40899999999999</v>
      </c>
      <c r="I26" s="1954">
        <v>5.7309999999999999</v>
      </c>
      <c r="J26" s="1954">
        <v>3.2450000000000001</v>
      </c>
      <c r="K26" s="1954">
        <v>171.64099999999999</v>
      </c>
      <c r="L26" s="1954">
        <v>175.864</v>
      </c>
      <c r="M26" s="1954">
        <v>45.19</v>
      </c>
      <c r="N26" s="1954">
        <v>36.328000000000003</v>
      </c>
      <c r="O26" s="1988">
        <v>702.95499999999993</v>
      </c>
      <c r="P26" s="1987">
        <v>749.56299999999999</v>
      </c>
      <c r="R26" s="1969"/>
    </row>
    <row r="27" spans="2:18" ht="8.1" customHeight="1">
      <c r="B27" s="1972" t="s">
        <v>1065</v>
      </c>
      <c r="C27" s="1954">
        <v>215.66399999999999</v>
      </c>
      <c r="D27" s="1954">
        <v>262.85300000000001</v>
      </c>
      <c r="E27" s="1954">
        <v>98.69</v>
      </c>
      <c r="F27" s="1954">
        <v>88.295000000000002</v>
      </c>
      <c r="G27" s="1954">
        <v>152.518</v>
      </c>
      <c r="H27" s="1954">
        <v>142.24299999999999</v>
      </c>
      <c r="I27" s="1954">
        <v>4.8760000000000003</v>
      </c>
      <c r="J27" s="1954">
        <v>2.86</v>
      </c>
      <c r="K27" s="1954">
        <v>167.398</v>
      </c>
      <c r="L27" s="1954">
        <v>167.58199999999999</v>
      </c>
      <c r="M27" s="1954">
        <v>43.167999999999999</v>
      </c>
      <c r="N27" s="1954">
        <v>31.027000000000001</v>
      </c>
      <c r="O27" s="1988">
        <v>682.31399999999996</v>
      </c>
      <c r="P27" s="1987">
        <v>694.86000000000013</v>
      </c>
      <c r="R27" s="1969"/>
    </row>
    <row r="28" spans="2:18" ht="8.1" customHeight="1">
      <c r="B28" s="1972" t="s">
        <v>1064</v>
      </c>
      <c r="C28" s="1954">
        <v>243.97300000000001</v>
      </c>
      <c r="D28" s="1954">
        <v>283.279</v>
      </c>
      <c r="E28" s="1954">
        <v>110.14100000000001</v>
      </c>
      <c r="F28" s="1954">
        <v>92.563999999999993</v>
      </c>
      <c r="G28" s="1954">
        <v>168.80799999999999</v>
      </c>
      <c r="H28" s="1954">
        <v>146.90700000000001</v>
      </c>
      <c r="I28" s="1954">
        <v>6.1760000000000002</v>
      </c>
      <c r="J28" s="1954">
        <v>2.8570000000000002</v>
      </c>
      <c r="K28" s="1954">
        <v>180.92500000000001</v>
      </c>
      <c r="L28" s="1954">
        <v>175.84</v>
      </c>
      <c r="M28" s="1954">
        <v>49.845999999999997</v>
      </c>
      <c r="N28" s="1954">
        <v>28.695</v>
      </c>
      <c r="O28" s="1988">
        <v>759.86900000000014</v>
      </c>
      <c r="P28" s="1987">
        <v>730.14200000000005</v>
      </c>
      <c r="R28" s="1969"/>
    </row>
    <row r="29" spans="2:18" ht="3" customHeight="1">
      <c r="B29" s="1972"/>
      <c r="C29" s="1954"/>
      <c r="D29" s="1954"/>
      <c r="E29" s="1954"/>
      <c r="F29" s="1954"/>
      <c r="G29" s="1954"/>
      <c r="H29" s="1954"/>
      <c r="I29" s="1954"/>
      <c r="J29" s="1954"/>
      <c r="K29" s="1954"/>
      <c r="L29" s="1954"/>
      <c r="M29" s="1954"/>
      <c r="N29" s="1954"/>
      <c r="O29" s="1988"/>
      <c r="P29" s="1987"/>
    </row>
    <row r="30" spans="2:18" ht="8.25" customHeight="1">
      <c r="B30" s="1972" t="s">
        <v>1063</v>
      </c>
      <c r="C30" s="1954">
        <v>244.08799999999999</v>
      </c>
      <c r="D30" s="1954">
        <v>287.28800000000001</v>
      </c>
      <c r="E30" s="1954">
        <v>102.819</v>
      </c>
      <c r="F30" s="1954">
        <v>92.492000000000004</v>
      </c>
      <c r="G30" s="1954">
        <v>154.19800000000001</v>
      </c>
      <c r="H30" s="1954">
        <v>148.53800000000001</v>
      </c>
      <c r="I30" s="1954">
        <v>5.4359999999999999</v>
      </c>
      <c r="J30" s="1954">
        <v>2.7650000000000001</v>
      </c>
      <c r="K30" s="1954">
        <v>160.58699999999999</v>
      </c>
      <c r="L30" s="1954">
        <v>172.303</v>
      </c>
      <c r="M30" s="1954">
        <v>47.317999999999998</v>
      </c>
      <c r="N30" s="1954">
        <v>30.353999999999999</v>
      </c>
      <c r="O30" s="1988">
        <v>714.44599999999991</v>
      </c>
      <c r="P30" s="1987">
        <v>733.74</v>
      </c>
      <c r="Q30" s="1954"/>
      <c r="R30" s="1948"/>
    </row>
    <row r="31" spans="2:18" ht="8.25" customHeight="1">
      <c r="B31" s="1972" t="s">
        <v>1052</v>
      </c>
      <c r="C31" s="1954">
        <v>257.279</v>
      </c>
      <c r="D31" s="1954">
        <v>298.46800000000002</v>
      </c>
      <c r="E31" s="1954">
        <v>108.36199999999999</v>
      </c>
      <c r="F31" s="1954">
        <v>94.259</v>
      </c>
      <c r="G31" s="1954">
        <v>161.874</v>
      </c>
      <c r="H31" s="1954">
        <v>151.83699999999999</v>
      </c>
      <c r="I31" s="1954">
        <v>6.0529999999999999</v>
      </c>
      <c r="J31" s="1954">
        <v>2.8969999999999998</v>
      </c>
      <c r="K31" s="1954">
        <v>167.429</v>
      </c>
      <c r="L31" s="1954">
        <v>174.13300000000001</v>
      </c>
      <c r="M31" s="1954">
        <v>49.85</v>
      </c>
      <c r="N31" s="1954">
        <v>32.350999999999999</v>
      </c>
      <c r="O31" s="1988">
        <v>750.84699999999998</v>
      </c>
      <c r="P31" s="1987">
        <v>753.94500000000016</v>
      </c>
      <c r="Q31" s="1954"/>
      <c r="R31" s="1948"/>
    </row>
    <row r="32" spans="2:18" ht="7.5" customHeight="1">
      <c r="B32" s="1972" t="s">
        <v>1051</v>
      </c>
      <c r="C32" s="1954">
        <v>267.70400000000001</v>
      </c>
      <c r="D32" s="1954">
        <v>0</v>
      </c>
      <c r="E32" s="1954">
        <v>104.081</v>
      </c>
      <c r="F32" s="1954">
        <v>0</v>
      </c>
      <c r="G32" s="1954">
        <v>158.364</v>
      </c>
      <c r="H32" s="1954">
        <v>0</v>
      </c>
      <c r="I32" s="1954">
        <v>5.1109999999999998</v>
      </c>
      <c r="J32" s="1954">
        <v>0</v>
      </c>
      <c r="K32" s="1954">
        <v>176.38399999999999</v>
      </c>
      <c r="L32" s="1954">
        <v>0</v>
      </c>
      <c r="M32" s="1954">
        <v>49.421999999999997</v>
      </c>
      <c r="N32" s="1954">
        <v>0</v>
      </c>
      <c r="O32" s="1988">
        <v>761.06600000000003</v>
      </c>
      <c r="P32" s="1987">
        <v>0</v>
      </c>
      <c r="Q32" s="1954"/>
      <c r="R32" s="1948"/>
    </row>
    <row r="33" spans="2:18" ht="3" customHeight="1">
      <c r="B33" s="1958"/>
      <c r="C33" s="1957"/>
      <c r="D33" s="1957"/>
      <c r="E33" s="1957"/>
      <c r="F33" s="1957"/>
      <c r="G33" s="1957"/>
      <c r="H33" s="1957"/>
      <c r="I33" s="1957"/>
      <c r="J33" s="1957" t="s">
        <v>62</v>
      </c>
      <c r="K33" s="1957"/>
      <c r="L33" s="1957"/>
      <c r="M33" s="1957"/>
      <c r="N33" s="1957"/>
      <c r="O33" s="1971"/>
      <c r="P33" s="1986"/>
    </row>
    <row r="34" spans="2:18" ht="3" customHeight="1">
      <c r="B34" s="1961"/>
      <c r="C34" s="1954"/>
      <c r="D34" s="1954"/>
      <c r="E34" s="1954"/>
      <c r="F34" s="1954"/>
      <c r="G34" s="1954"/>
      <c r="H34" s="1954"/>
      <c r="I34" s="1954"/>
      <c r="J34" s="1954"/>
      <c r="K34" s="1954"/>
      <c r="L34" s="1954"/>
      <c r="M34" s="1954"/>
      <c r="N34" s="1954"/>
      <c r="O34" s="1985"/>
      <c r="P34" s="1984"/>
    </row>
    <row r="35" spans="2:18" ht="8.1" customHeight="1">
      <c r="B35" s="1961" t="s">
        <v>126</v>
      </c>
      <c r="C35" s="1954">
        <v>2562.9670000000001</v>
      </c>
      <c r="D35" s="1960">
        <v>3063.2869999999998</v>
      </c>
      <c r="E35" s="1954">
        <v>1138.1080000000002</v>
      </c>
      <c r="F35" s="1960">
        <v>1036.0449999999998</v>
      </c>
      <c r="G35" s="1954">
        <v>1712.8250000000003</v>
      </c>
      <c r="H35" s="1960">
        <v>1717.039</v>
      </c>
      <c r="I35" s="1954">
        <v>63.148999999999994</v>
      </c>
      <c r="J35" s="1960">
        <v>40.112000000000002</v>
      </c>
      <c r="K35" s="1954">
        <v>1957.761</v>
      </c>
      <c r="L35" s="1960">
        <v>1878.2340000000002</v>
      </c>
      <c r="M35" s="1954">
        <v>575.31200000000001</v>
      </c>
      <c r="N35" s="1960">
        <v>405.52</v>
      </c>
      <c r="O35" s="1954">
        <v>8010.1220000000012</v>
      </c>
      <c r="P35" s="1959">
        <v>8140.2369999999992</v>
      </c>
      <c r="Q35" s="1949"/>
      <c r="R35" s="1947"/>
    </row>
    <row r="36" spans="2:18" ht="3" customHeight="1">
      <c r="B36" s="1958"/>
      <c r="C36" s="1957"/>
      <c r="D36" s="1957"/>
      <c r="E36" s="1957"/>
      <c r="F36" s="1957"/>
      <c r="G36" s="1957"/>
      <c r="H36" s="1957"/>
      <c r="I36" s="1957"/>
      <c r="J36" s="1967"/>
      <c r="K36" s="1957"/>
      <c r="L36" s="1957"/>
      <c r="M36" s="1957"/>
      <c r="N36" s="1957"/>
      <c r="O36" s="1957"/>
      <c r="P36" s="1956"/>
    </row>
    <row r="37" spans="2:18" ht="3" customHeight="1">
      <c r="B37" s="1975"/>
      <c r="C37" s="1974"/>
      <c r="D37" s="1974"/>
      <c r="E37" s="1974"/>
      <c r="F37" s="1974"/>
      <c r="G37" s="1974"/>
      <c r="H37" s="1974"/>
      <c r="I37" s="1974"/>
      <c r="J37" s="1974"/>
      <c r="K37" s="1974"/>
      <c r="L37" s="1974"/>
      <c r="M37" s="1974"/>
      <c r="N37" s="1974"/>
      <c r="O37" s="1974"/>
      <c r="P37" s="1973"/>
    </row>
    <row r="38" spans="2:18" ht="12.95" customHeight="1">
      <c r="B38" s="1983" t="s">
        <v>127</v>
      </c>
      <c r="C38" s="1981"/>
      <c r="D38" s="1981"/>
      <c r="E38" s="1981"/>
      <c r="F38" s="1981"/>
      <c r="G38" s="1981"/>
      <c r="H38" s="1981"/>
      <c r="I38" s="1981"/>
      <c r="J38" s="1981"/>
      <c r="K38" s="1981"/>
      <c r="L38" s="1981"/>
      <c r="M38" s="1981"/>
      <c r="N38" s="1981"/>
      <c r="O38" s="1981"/>
      <c r="P38" s="1980"/>
      <c r="R38" s="1947"/>
    </row>
    <row r="39" spans="2:18" ht="3" customHeight="1">
      <c r="B39" s="1975"/>
      <c r="C39" s="1974"/>
      <c r="D39" s="1974"/>
      <c r="E39" s="1974"/>
      <c r="F39" s="1974"/>
      <c r="G39" s="1974"/>
      <c r="H39" s="1974"/>
      <c r="I39" s="1974"/>
      <c r="J39" s="1974"/>
      <c r="K39" s="1974"/>
      <c r="L39" s="1974"/>
      <c r="M39" s="1974"/>
      <c r="N39" s="1974"/>
      <c r="O39" s="1974"/>
      <c r="P39" s="1973"/>
    </row>
    <row r="40" spans="2:18" ht="11.1" customHeight="1">
      <c r="B40" s="1978" t="s">
        <v>115</v>
      </c>
      <c r="C40" s="1977"/>
      <c r="D40" s="1977"/>
      <c r="E40" s="1977"/>
      <c r="F40" s="1977"/>
      <c r="G40" s="1977"/>
      <c r="H40" s="1977"/>
      <c r="I40" s="1977"/>
      <c r="J40" s="1977"/>
      <c r="K40" s="1977"/>
      <c r="L40" s="1977"/>
      <c r="M40" s="1977"/>
      <c r="N40" s="1977"/>
      <c r="O40" s="1977"/>
      <c r="P40" s="1976"/>
    </row>
    <row r="41" spans="2:18" ht="3" customHeight="1">
      <c r="B41" s="1975"/>
      <c r="C41" s="1974"/>
      <c r="D41" s="1974"/>
      <c r="E41" s="1974"/>
      <c r="F41" s="1974"/>
      <c r="G41" s="1974"/>
      <c r="H41" s="1974"/>
      <c r="I41" s="1974"/>
      <c r="J41" s="1974"/>
      <c r="K41" s="1974"/>
      <c r="L41" s="1974"/>
      <c r="M41" s="1974"/>
      <c r="N41" s="1974"/>
      <c r="O41" s="1974"/>
      <c r="P41" s="1973"/>
    </row>
    <row r="42" spans="2:18" ht="8.1" customHeight="1">
      <c r="B42" s="1961" t="s">
        <v>11</v>
      </c>
      <c r="C42" s="1954">
        <v>55.886000000000003</v>
      </c>
      <c r="D42" s="1954">
        <v>71.37</v>
      </c>
      <c r="E42" s="1954">
        <v>6.0030000000000001</v>
      </c>
      <c r="F42" s="1954">
        <v>6.1820000000000004</v>
      </c>
      <c r="G42" s="1954">
        <v>20.117999999999999</v>
      </c>
      <c r="H42" s="1954">
        <v>18.548999999999999</v>
      </c>
      <c r="I42" s="1954">
        <v>2.2090000000000001</v>
      </c>
      <c r="J42" s="1954">
        <v>1.577</v>
      </c>
      <c r="K42" s="1954">
        <v>50.735999999999997</v>
      </c>
      <c r="L42" s="1954">
        <v>37.142000000000003</v>
      </c>
      <c r="M42" s="1954">
        <v>4.3869999999999996</v>
      </c>
      <c r="N42" s="1954">
        <v>4</v>
      </c>
      <c r="O42" s="1954">
        <v>139.339</v>
      </c>
      <c r="P42" s="1968">
        <v>138.82</v>
      </c>
    </row>
    <row r="43" spans="2:18" ht="8.1" customHeight="1">
      <c r="B43" s="1961" t="s">
        <v>116</v>
      </c>
      <c r="C43" s="1954">
        <v>62.156999999999996</v>
      </c>
      <c r="D43" s="1954">
        <v>76.534999999999997</v>
      </c>
      <c r="E43" s="1954">
        <v>7.9669999999999996</v>
      </c>
      <c r="F43" s="1954">
        <v>5.9390000000000001</v>
      </c>
      <c r="G43" s="1954">
        <v>21.744</v>
      </c>
      <c r="H43" s="1954">
        <v>20.439</v>
      </c>
      <c r="I43" s="1954">
        <v>2.331</v>
      </c>
      <c r="J43" s="1954">
        <v>1.802</v>
      </c>
      <c r="K43" s="1954">
        <v>48.823</v>
      </c>
      <c r="L43" s="1954">
        <v>40.94</v>
      </c>
      <c r="M43" s="1954">
        <v>5.415</v>
      </c>
      <c r="N43" s="1954">
        <v>4.7629999999999999</v>
      </c>
      <c r="O43" s="1954">
        <v>148.43699999999998</v>
      </c>
      <c r="P43" s="1968">
        <v>150.41799999999998</v>
      </c>
    </row>
    <row r="44" spans="2:18" ht="8.1" customHeight="1">
      <c r="B44" s="1961" t="s">
        <v>117</v>
      </c>
      <c r="C44" s="1954">
        <v>64.453000000000003</v>
      </c>
      <c r="D44" s="1954">
        <v>68.397000000000006</v>
      </c>
      <c r="E44" s="1954">
        <v>7.1310000000000002</v>
      </c>
      <c r="F44" s="1954">
        <v>6.16</v>
      </c>
      <c r="G44" s="1954">
        <v>21.335999999999999</v>
      </c>
      <c r="H44" s="1954">
        <v>19.471</v>
      </c>
      <c r="I44" s="1954">
        <v>2.0350000000000001</v>
      </c>
      <c r="J44" s="1954">
        <v>1.89</v>
      </c>
      <c r="K44" s="1954">
        <v>44.201999999999998</v>
      </c>
      <c r="L44" s="1954">
        <v>36.058</v>
      </c>
      <c r="M44" s="1954">
        <v>5.5540000000000003</v>
      </c>
      <c r="N44" s="1954">
        <v>4.0679999999999996</v>
      </c>
      <c r="O44" s="1954">
        <v>144.71099999999998</v>
      </c>
      <c r="P44" s="1968">
        <v>136.04400000000001</v>
      </c>
    </row>
    <row r="45" spans="2:18" ht="3" customHeight="1">
      <c r="B45" s="1961" t="s">
        <v>361</v>
      </c>
      <c r="C45" s="1954"/>
      <c r="D45" s="1954"/>
      <c r="E45" s="1954"/>
      <c r="F45" s="1954"/>
      <c r="G45" s="1954"/>
      <c r="H45" s="1954"/>
      <c r="I45" s="1954"/>
      <c r="J45" s="1954"/>
      <c r="K45" s="1954"/>
      <c r="L45" s="1954"/>
      <c r="M45" s="1954"/>
      <c r="N45" s="1954"/>
      <c r="O45" s="1954"/>
      <c r="P45" s="1968"/>
    </row>
    <row r="46" spans="2:18" ht="8.1" customHeight="1">
      <c r="B46" s="1972" t="s">
        <v>1059</v>
      </c>
      <c r="C46" s="1954">
        <v>57.908000000000001</v>
      </c>
      <c r="D46" s="1954">
        <v>73.974999999999994</v>
      </c>
      <c r="E46" s="1954">
        <v>6.8929999999999998</v>
      </c>
      <c r="F46" s="1954">
        <v>6.6310000000000002</v>
      </c>
      <c r="G46" s="1954">
        <v>19.227</v>
      </c>
      <c r="H46" s="1954">
        <v>19.631</v>
      </c>
      <c r="I46" s="1954">
        <v>1.873</v>
      </c>
      <c r="J46" s="1954">
        <v>1.5589999999999999</v>
      </c>
      <c r="K46" s="1954">
        <v>42.908999999999999</v>
      </c>
      <c r="L46" s="1954">
        <v>36.552999999999997</v>
      </c>
      <c r="M46" s="1954">
        <v>5.2930000000000001</v>
      </c>
      <c r="N46" s="1954">
        <v>4.3949999999999996</v>
      </c>
      <c r="O46" s="1954">
        <v>134.10300000000001</v>
      </c>
      <c r="P46" s="1968">
        <v>142.744</v>
      </c>
    </row>
    <row r="47" spans="2:18" ht="8.1" customHeight="1">
      <c r="B47" s="1972" t="s">
        <v>1058</v>
      </c>
      <c r="C47" s="1954">
        <v>61.101999999999997</v>
      </c>
      <c r="D47" s="1954">
        <v>76.06</v>
      </c>
      <c r="E47" s="1954">
        <v>6.8929999999999998</v>
      </c>
      <c r="F47" s="1954">
        <v>6.234</v>
      </c>
      <c r="G47" s="1954">
        <v>20.393999999999998</v>
      </c>
      <c r="H47" s="1954">
        <v>19.751000000000001</v>
      </c>
      <c r="I47" s="1954">
        <v>1.82</v>
      </c>
      <c r="J47" s="1954">
        <v>1.21</v>
      </c>
      <c r="K47" s="1954">
        <v>44.3</v>
      </c>
      <c r="L47" s="1954">
        <v>38.140999999999998</v>
      </c>
      <c r="M47" s="1954">
        <v>5.133</v>
      </c>
      <c r="N47" s="1954">
        <v>4.9710000000000001</v>
      </c>
      <c r="O47" s="1954">
        <v>139.64199999999997</v>
      </c>
      <c r="P47" s="1968">
        <v>146.36699999999999</v>
      </c>
    </row>
    <row r="48" spans="2:18" ht="8.1" customHeight="1">
      <c r="B48" s="1972" t="s">
        <v>1057</v>
      </c>
      <c r="C48" s="1954">
        <v>62.098999999999997</v>
      </c>
      <c r="D48" s="1954">
        <v>71.83</v>
      </c>
      <c r="E48" s="1954">
        <v>8.3840000000000003</v>
      </c>
      <c r="F48" s="1954">
        <v>5.93</v>
      </c>
      <c r="G48" s="1954">
        <v>21.138999999999999</v>
      </c>
      <c r="H48" s="1954">
        <v>19.045000000000002</v>
      </c>
      <c r="I48" s="1954">
        <v>2.1269999999999998</v>
      </c>
      <c r="J48" s="1954">
        <v>1.0309999999999999</v>
      </c>
      <c r="K48" s="1954">
        <v>46.209000000000003</v>
      </c>
      <c r="L48" s="1954">
        <v>35.710999999999999</v>
      </c>
      <c r="M48" s="1954">
        <v>5.0869999999999997</v>
      </c>
      <c r="N48" s="1954">
        <v>4.5880000000000001</v>
      </c>
      <c r="O48" s="1954">
        <v>145.04499999999999</v>
      </c>
      <c r="P48" s="1968">
        <v>138.13499999999999</v>
      </c>
    </row>
    <row r="49" spans="2:21" ht="3" customHeight="1">
      <c r="B49" s="1961" t="s">
        <v>361</v>
      </c>
      <c r="C49" s="1954"/>
      <c r="D49" s="1954"/>
      <c r="E49" s="1954"/>
      <c r="F49" s="1954"/>
      <c r="G49" s="1954"/>
      <c r="H49" s="1954"/>
      <c r="I49" s="1954"/>
      <c r="J49" s="1954"/>
      <c r="K49" s="1954"/>
      <c r="L49" s="1954"/>
      <c r="M49" s="1954"/>
      <c r="N49" s="1954"/>
      <c r="O49" s="1954"/>
      <c r="P49" s="1968"/>
    </row>
    <row r="50" spans="2:21" ht="8.1" customHeight="1">
      <c r="B50" s="1961" t="s">
        <v>121</v>
      </c>
      <c r="C50" s="1954">
        <v>56.957999999999998</v>
      </c>
      <c r="D50" s="1954">
        <v>76.620999999999995</v>
      </c>
      <c r="E50" s="1954">
        <v>7.4809999999999999</v>
      </c>
      <c r="F50" s="1954">
        <v>6.181</v>
      </c>
      <c r="G50" s="1954">
        <v>20.859000000000002</v>
      </c>
      <c r="H50" s="1954">
        <v>19.041</v>
      </c>
      <c r="I50" s="1954">
        <v>1.9910000000000001</v>
      </c>
      <c r="J50" s="1954">
        <v>1.0529999999999999</v>
      </c>
      <c r="K50" s="1954">
        <v>44.676000000000002</v>
      </c>
      <c r="L50" s="1954">
        <v>37.142000000000003</v>
      </c>
      <c r="M50" s="1954">
        <v>4.9459999999999997</v>
      </c>
      <c r="N50" s="1954">
        <v>4.7549999999999999</v>
      </c>
      <c r="O50" s="1954">
        <v>136.911</v>
      </c>
      <c r="P50" s="1968">
        <v>144.79299999999998</v>
      </c>
    </row>
    <row r="51" spans="2:21" ht="8.1" customHeight="1">
      <c r="B51" s="1961" t="s">
        <v>148</v>
      </c>
      <c r="C51" s="1954">
        <v>55.643999999999998</v>
      </c>
      <c r="D51" s="1954">
        <v>70.867000000000004</v>
      </c>
      <c r="E51" s="1954">
        <v>7.2990000000000004</v>
      </c>
      <c r="F51" s="1954">
        <v>6.1109999999999998</v>
      </c>
      <c r="G51" s="1954">
        <v>19.009</v>
      </c>
      <c r="H51" s="1954">
        <v>16.972000000000001</v>
      </c>
      <c r="I51" s="1954">
        <v>1.78</v>
      </c>
      <c r="J51" s="1954">
        <v>1.17</v>
      </c>
      <c r="K51" s="1954">
        <v>41.96</v>
      </c>
      <c r="L51" s="1954">
        <v>35.555999999999997</v>
      </c>
      <c r="M51" s="1954">
        <v>4.5</v>
      </c>
      <c r="N51" s="1954">
        <v>4.3479999999999999</v>
      </c>
      <c r="O51" s="1954">
        <v>130.19200000000001</v>
      </c>
      <c r="P51" s="1968">
        <v>135.02400000000003</v>
      </c>
    </row>
    <row r="52" spans="2:21" ht="8.1" customHeight="1">
      <c r="B52" s="1961" t="s">
        <v>7</v>
      </c>
      <c r="C52" s="1954">
        <v>68.191999999999993</v>
      </c>
      <c r="D52" s="1954">
        <v>73.751999999999995</v>
      </c>
      <c r="E52" s="1954">
        <v>7.7430000000000003</v>
      </c>
      <c r="F52" s="1954">
        <v>5.9050000000000002</v>
      </c>
      <c r="G52" s="1954">
        <v>20.942</v>
      </c>
      <c r="H52" s="1954">
        <v>17.928000000000001</v>
      </c>
      <c r="I52" s="1954">
        <v>1.98</v>
      </c>
      <c r="J52" s="1954">
        <v>1.014</v>
      </c>
      <c r="K52" s="1954">
        <v>46.167999999999999</v>
      </c>
      <c r="L52" s="1954">
        <v>35.344999999999999</v>
      </c>
      <c r="M52" s="1954">
        <v>4.9039999999999999</v>
      </c>
      <c r="N52" s="1954">
        <v>4.1440000000000001</v>
      </c>
      <c r="O52" s="1954">
        <v>149.92899999999997</v>
      </c>
      <c r="P52" s="1968">
        <v>138.08799999999999</v>
      </c>
    </row>
    <row r="53" spans="2:21" ht="3" customHeight="1">
      <c r="B53" s="1961" t="s">
        <v>361</v>
      </c>
      <c r="C53" s="1954"/>
      <c r="D53" s="1954"/>
      <c r="E53" s="1954"/>
      <c r="F53" s="1954"/>
      <c r="G53" s="1954"/>
      <c r="H53" s="1954"/>
      <c r="I53" s="1954"/>
      <c r="J53" s="1954"/>
      <c r="K53" s="1954"/>
      <c r="L53" s="1954"/>
      <c r="M53" s="1954"/>
      <c r="N53" s="1954"/>
      <c r="O53" s="1954"/>
      <c r="P53" s="1968"/>
    </row>
    <row r="54" spans="2:21" ht="8.1" customHeight="1">
      <c r="B54" s="1961" t="s">
        <v>8</v>
      </c>
      <c r="C54" s="1954">
        <v>65.126000000000005</v>
      </c>
      <c r="D54" s="1954">
        <v>76.186000000000007</v>
      </c>
      <c r="E54" s="1954">
        <v>6.7220000000000004</v>
      </c>
      <c r="F54" s="1954">
        <v>6.5750000000000002</v>
      </c>
      <c r="G54" s="1954">
        <v>18.510000000000002</v>
      </c>
      <c r="H54" s="1954">
        <v>19.010999999999999</v>
      </c>
      <c r="I54" s="1954">
        <v>1.9470000000000001</v>
      </c>
      <c r="J54" s="1954">
        <v>0.99099999999999999</v>
      </c>
      <c r="K54" s="1954">
        <v>37.543999999999997</v>
      </c>
      <c r="L54" s="1954">
        <v>35.883000000000003</v>
      </c>
      <c r="M54" s="1954">
        <v>4.4720000000000004</v>
      </c>
      <c r="N54" s="1954">
        <v>4.1180000000000003</v>
      </c>
      <c r="O54" s="1954">
        <v>134.321</v>
      </c>
      <c r="P54" s="1968">
        <v>142.76400000000001</v>
      </c>
    </row>
    <row r="55" spans="2:21" ht="8.1" customHeight="1">
      <c r="B55" s="1961" t="s">
        <v>9</v>
      </c>
      <c r="C55" s="1954">
        <v>73.242000000000004</v>
      </c>
      <c r="D55" s="1954">
        <v>82.411000000000001</v>
      </c>
      <c r="E55" s="1954">
        <v>6.8010000000000002</v>
      </c>
      <c r="F55" s="1954">
        <v>7.0780000000000003</v>
      </c>
      <c r="G55" s="1954">
        <v>20.154</v>
      </c>
      <c r="H55" s="1954">
        <v>19.474</v>
      </c>
      <c r="I55" s="1954">
        <v>2.073</v>
      </c>
      <c r="J55" s="1954">
        <v>0.85</v>
      </c>
      <c r="K55" s="1954">
        <v>40.987000000000002</v>
      </c>
      <c r="L55" s="1954">
        <v>37.454000000000001</v>
      </c>
      <c r="M55" s="1954">
        <v>4.6399999999999997</v>
      </c>
      <c r="N55" s="1954">
        <v>4.0529999999999999</v>
      </c>
      <c r="O55" s="1954">
        <v>147.89699999999999</v>
      </c>
      <c r="P55" s="1968">
        <v>151.32</v>
      </c>
    </row>
    <row r="56" spans="2:21" ht="8.1" customHeight="1">
      <c r="B56" s="1972" t="s">
        <v>1051</v>
      </c>
      <c r="C56" s="1954">
        <v>74</v>
      </c>
      <c r="D56" s="1954">
        <v>0</v>
      </c>
      <c r="E56" s="1954">
        <v>6.827</v>
      </c>
      <c r="F56" s="1954">
        <v>0</v>
      </c>
      <c r="G56" s="1954">
        <v>19.521000000000001</v>
      </c>
      <c r="H56" s="1954">
        <v>0</v>
      </c>
      <c r="I56" s="1954">
        <v>2.1469999999999998</v>
      </c>
      <c r="J56" s="1954">
        <v>0</v>
      </c>
      <c r="K56" s="1954">
        <v>40.576000000000001</v>
      </c>
      <c r="L56" s="1954">
        <v>0</v>
      </c>
      <c r="M56" s="1954">
        <v>4.157</v>
      </c>
      <c r="N56" s="1954">
        <v>0</v>
      </c>
      <c r="O56" s="1954">
        <v>147.22800000000001</v>
      </c>
      <c r="P56" s="1968">
        <v>0</v>
      </c>
    </row>
    <row r="57" spans="2:21" ht="3" customHeight="1">
      <c r="B57" s="1958"/>
      <c r="C57" s="1957"/>
      <c r="D57" s="1957"/>
      <c r="E57" s="1957"/>
      <c r="F57" s="1957"/>
      <c r="G57" s="1957"/>
      <c r="H57" s="1957"/>
      <c r="I57" s="1957"/>
      <c r="J57" s="1957"/>
      <c r="K57" s="1957"/>
      <c r="L57" s="1957"/>
      <c r="M57" s="1957"/>
      <c r="N57" s="1957"/>
      <c r="O57" s="1957"/>
      <c r="P57" s="1956"/>
      <c r="T57" s="1979"/>
      <c r="U57" s="1979"/>
    </row>
    <row r="58" spans="2:21" ht="3" customHeight="1">
      <c r="B58" s="1961"/>
      <c r="C58" s="1954"/>
      <c r="D58" s="1954"/>
      <c r="E58" s="1954"/>
      <c r="F58" s="1954"/>
      <c r="G58" s="1954"/>
      <c r="H58" s="1954"/>
      <c r="I58" s="1954"/>
      <c r="J58" s="1954"/>
      <c r="K58" s="1954"/>
      <c r="L58" s="1954"/>
      <c r="M58" s="1954"/>
      <c r="N58" s="1954"/>
      <c r="O58" s="1954"/>
      <c r="P58" s="1968"/>
      <c r="T58" s="1979"/>
      <c r="U58" s="1979"/>
    </row>
    <row r="59" spans="2:21" ht="8.1" customHeight="1">
      <c r="B59" s="1961" t="s">
        <v>126</v>
      </c>
      <c r="C59" s="1954">
        <v>682.76699999999994</v>
      </c>
      <c r="D59" s="1960">
        <v>818.00399999999991</v>
      </c>
      <c r="E59" s="1954">
        <v>79.316999999999993</v>
      </c>
      <c r="F59" s="1960">
        <v>68.926000000000002</v>
      </c>
      <c r="G59" s="1954">
        <v>223.43199999999996</v>
      </c>
      <c r="H59" s="1960">
        <v>209.31200000000001</v>
      </c>
      <c r="I59" s="1954">
        <v>22.166</v>
      </c>
      <c r="J59" s="1960">
        <v>14.146999999999998</v>
      </c>
      <c r="K59" s="1954">
        <v>488.51399999999995</v>
      </c>
      <c r="L59" s="1960">
        <v>405.92499999999995</v>
      </c>
      <c r="M59" s="1954">
        <v>54.330999999999996</v>
      </c>
      <c r="N59" s="1960">
        <v>48.202999999999996</v>
      </c>
      <c r="O59" s="1954">
        <v>1550.5269999999996</v>
      </c>
      <c r="P59" s="1959">
        <v>1564.5170000000001</v>
      </c>
      <c r="T59" s="1979"/>
      <c r="U59" s="1979"/>
    </row>
    <row r="60" spans="2:21" ht="3" customHeight="1">
      <c r="B60" s="1958"/>
      <c r="C60" s="1957"/>
      <c r="D60" s="1957"/>
      <c r="E60" s="1957"/>
      <c r="F60" s="1957"/>
      <c r="G60" s="1957"/>
      <c r="H60" s="1957"/>
      <c r="I60" s="1957"/>
      <c r="J60" s="1957"/>
      <c r="K60" s="1957"/>
      <c r="L60" s="1957"/>
      <c r="M60" s="1957"/>
      <c r="N60" s="1957"/>
      <c r="O60" s="1957"/>
      <c r="P60" s="1956"/>
      <c r="T60" s="1979"/>
      <c r="U60" s="1979"/>
    </row>
    <row r="61" spans="2:21" ht="3" customHeight="1">
      <c r="B61" s="1975"/>
      <c r="C61" s="1974"/>
      <c r="D61" s="1974"/>
      <c r="E61" s="1974"/>
      <c r="F61" s="1974"/>
      <c r="G61" s="1974"/>
      <c r="H61" s="1974"/>
      <c r="I61" s="1974"/>
      <c r="J61" s="1974"/>
      <c r="K61" s="1974"/>
      <c r="L61" s="1974"/>
      <c r="M61" s="1974"/>
      <c r="N61" s="1974"/>
      <c r="O61" s="1974"/>
      <c r="P61" s="1973"/>
      <c r="T61" s="1979"/>
    </row>
    <row r="62" spans="2:21" ht="12.95" customHeight="1">
      <c r="B62" s="1982" t="s">
        <v>128</v>
      </c>
      <c r="C62" s="1981"/>
      <c r="D62" s="1981"/>
      <c r="E62" s="1981"/>
      <c r="F62" s="1981"/>
      <c r="G62" s="1981"/>
      <c r="H62" s="1981"/>
      <c r="I62" s="1981"/>
      <c r="J62" s="1981"/>
      <c r="K62" s="1981"/>
      <c r="L62" s="1981"/>
      <c r="M62" s="1981"/>
      <c r="N62" s="1981"/>
      <c r="O62" s="1981"/>
      <c r="P62" s="1980"/>
      <c r="T62" s="1979"/>
      <c r="U62" s="1979"/>
    </row>
    <row r="63" spans="2:21" ht="3" customHeight="1">
      <c r="B63" s="1975"/>
      <c r="C63" s="1974"/>
      <c r="D63" s="1974"/>
      <c r="E63" s="1974"/>
      <c r="F63" s="1974"/>
      <c r="G63" s="1974"/>
      <c r="H63" s="1974"/>
      <c r="I63" s="1974"/>
      <c r="J63" s="1974"/>
      <c r="K63" s="1974"/>
      <c r="L63" s="1974"/>
      <c r="M63" s="1974"/>
      <c r="N63" s="1974"/>
      <c r="O63" s="1974"/>
      <c r="P63" s="1973"/>
    </row>
    <row r="64" spans="2:21" ht="11.1" customHeight="1">
      <c r="B64" s="1978" t="s">
        <v>115</v>
      </c>
      <c r="C64" s="1977"/>
      <c r="D64" s="1977"/>
      <c r="E64" s="1977"/>
      <c r="F64" s="1977"/>
      <c r="G64" s="1977"/>
      <c r="H64" s="1977"/>
      <c r="I64" s="1977"/>
      <c r="J64" s="1977"/>
      <c r="K64" s="1977"/>
      <c r="L64" s="1977"/>
      <c r="M64" s="1977"/>
      <c r="N64" s="1977"/>
      <c r="O64" s="1977"/>
      <c r="P64" s="1976"/>
    </row>
    <row r="65" spans="2:19" ht="3" customHeight="1">
      <c r="B65" s="1975"/>
      <c r="C65" s="1974"/>
      <c r="D65" s="1974"/>
      <c r="E65" s="1974"/>
      <c r="F65" s="1974"/>
      <c r="G65" s="1974"/>
      <c r="H65" s="1974"/>
      <c r="I65" s="1974"/>
      <c r="J65" s="1974"/>
      <c r="K65" s="1974"/>
      <c r="L65" s="1974"/>
      <c r="M65" s="1974"/>
      <c r="N65" s="1974"/>
      <c r="O65" s="1974"/>
      <c r="P65" s="1973"/>
    </row>
    <row r="66" spans="2:19" ht="8.1" customHeight="1">
      <c r="B66" s="1972" t="s">
        <v>1062</v>
      </c>
      <c r="C66" s="1954">
        <v>258.03300000000002</v>
      </c>
      <c r="D66" s="1954">
        <v>320.964</v>
      </c>
      <c r="E66" s="1954">
        <v>93.100999999999999</v>
      </c>
      <c r="F66" s="1954">
        <v>102.32899999999999</v>
      </c>
      <c r="G66" s="1954">
        <v>159.95400000000001</v>
      </c>
      <c r="H66" s="1954">
        <v>188.559</v>
      </c>
      <c r="I66" s="1954">
        <v>8.1920000000000002</v>
      </c>
      <c r="J66" s="1954">
        <v>7.008</v>
      </c>
      <c r="K66" s="1954">
        <v>272.98700000000002</v>
      </c>
      <c r="L66" s="1954">
        <v>197.58199999999999</v>
      </c>
      <c r="M66" s="1954">
        <v>57.237000000000002</v>
      </c>
      <c r="N66" s="1954">
        <v>47.408999999999999</v>
      </c>
      <c r="O66" s="1954">
        <v>849.50400000000002</v>
      </c>
      <c r="P66" s="1968">
        <v>863.851</v>
      </c>
      <c r="Q66" s="1948"/>
    </row>
    <row r="67" spans="2:19" ht="8.1" customHeight="1">
      <c r="B67" s="1972" t="s">
        <v>1061</v>
      </c>
      <c r="C67" s="1954">
        <v>291.54399999999998</v>
      </c>
      <c r="D67" s="1954">
        <v>367.48700000000002</v>
      </c>
      <c r="E67" s="1954">
        <v>112.78700000000001</v>
      </c>
      <c r="F67" s="1954">
        <v>103.66200000000001</v>
      </c>
      <c r="G67" s="1954">
        <v>177.30099999999999</v>
      </c>
      <c r="H67" s="1954">
        <v>198.23099999999999</v>
      </c>
      <c r="I67" s="1954">
        <v>7.8410000000000002</v>
      </c>
      <c r="J67" s="1954">
        <v>6.5910000000000002</v>
      </c>
      <c r="K67" s="1954">
        <v>242.66</v>
      </c>
      <c r="L67" s="1954">
        <v>219.26599999999999</v>
      </c>
      <c r="M67" s="1954">
        <v>68.198999999999998</v>
      </c>
      <c r="N67" s="1954">
        <v>49.168999999999997</v>
      </c>
      <c r="O67" s="1954">
        <v>900.33199999999999</v>
      </c>
      <c r="P67" s="1968">
        <v>944.40599999999995</v>
      </c>
    </row>
    <row r="68" spans="2:19" ht="8.1" customHeight="1">
      <c r="B68" s="1972" t="s">
        <v>1060</v>
      </c>
      <c r="C68" s="1954">
        <v>307.01499999999999</v>
      </c>
      <c r="D68" s="1954">
        <v>332.78300000000002</v>
      </c>
      <c r="E68" s="1954">
        <v>111.715</v>
      </c>
      <c r="F68" s="1954">
        <v>99.813000000000002</v>
      </c>
      <c r="G68" s="1954">
        <v>191.268</v>
      </c>
      <c r="H68" s="1954">
        <v>177.33</v>
      </c>
      <c r="I68" s="1954">
        <v>7.83</v>
      </c>
      <c r="J68" s="1954">
        <v>6.4020000000000001</v>
      </c>
      <c r="K68" s="1954">
        <v>217.57599999999999</v>
      </c>
      <c r="L68" s="1954">
        <v>204.37799999999999</v>
      </c>
      <c r="M68" s="1954">
        <v>66.376000000000005</v>
      </c>
      <c r="N68" s="1954">
        <v>45.747999999999998</v>
      </c>
      <c r="O68" s="1954">
        <v>901.78000000000009</v>
      </c>
      <c r="P68" s="1968">
        <v>866.45400000000018</v>
      </c>
      <c r="Q68" s="1948"/>
    </row>
    <row r="69" spans="2:19" ht="3" customHeight="1">
      <c r="B69" s="1972" t="s">
        <v>361</v>
      </c>
      <c r="C69" s="1954"/>
      <c r="D69" s="1954"/>
      <c r="E69" s="1954"/>
      <c r="F69" s="1954"/>
      <c r="G69" s="1954"/>
      <c r="H69" s="1954"/>
      <c r="I69" s="1954"/>
      <c r="J69" s="1954"/>
      <c r="K69" s="1954"/>
      <c r="L69" s="1954"/>
      <c r="M69" s="1954"/>
      <c r="N69" s="1954"/>
      <c r="O69" s="1954"/>
      <c r="P69" s="1968"/>
    </row>
    <row r="70" spans="2:19" ht="8.1" customHeight="1">
      <c r="B70" s="1972" t="s">
        <v>1059</v>
      </c>
      <c r="C70" s="1954">
        <v>279.065</v>
      </c>
      <c r="D70" s="1954">
        <v>351.339</v>
      </c>
      <c r="E70" s="1954">
        <v>111.104</v>
      </c>
      <c r="F70" s="1954">
        <v>103.53700000000001</v>
      </c>
      <c r="G70" s="1954">
        <v>168.535</v>
      </c>
      <c r="H70" s="1954">
        <v>177.03899999999999</v>
      </c>
      <c r="I70" s="1954">
        <v>7.45</v>
      </c>
      <c r="J70" s="1954">
        <v>5.6479999999999997</v>
      </c>
      <c r="K70" s="1954">
        <v>212.655</v>
      </c>
      <c r="L70" s="1954">
        <v>202.07900000000001</v>
      </c>
      <c r="M70" s="1954">
        <v>62.594999999999999</v>
      </c>
      <c r="N70" s="1954">
        <v>44.741</v>
      </c>
      <c r="O70" s="1954">
        <v>841.404</v>
      </c>
      <c r="P70" s="1968">
        <v>884.38300000000004</v>
      </c>
    </row>
    <row r="71" spans="2:19" ht="8.1" customHeight="1">
      <c r="B71" s="1972" t="s">
        <v>1058</v>
      </c>
      <c r="C71" s="1954">
        <v>307.46499999999997</v>
      </c>
      <c r="D71" s="1954">
        <v>362.33699999999999</v>
      </c>
      <c r="E71" s="1954">
        <v>112.098</v>
      </c>
      <c r="F71" s="1954">
        <v>101.82299999999999</v>
      </c>
      <c r="G71" s="1954">
        <v>173.667</v>
      </c>
      <c r="H71" s="1954">
        <v>177.88900000000001</v>
      </c>
      <c r="I71" s="1954">
        <v>7.7140000000000004</v>
      </c>
      <c r="J71" s="1954">
        <v>4.4279999999999999</v>
      </c>
      <c r="K71" s="1954">
        <v>215.81</v>
      </c>
      <c r="L71" s="1954">
        <v>208.24299999999999</v>
      </c>
      <c r="M71" s="1954">
        <v>61.67</v>
      </c>
      <c r="N71" s="1954">
        <v>44.48</v>
      </c>
      <c r="O71" s="1954">
        <v>878.42400000000009</v>
      </c>
      <c r="P71" s="1968">
        <v>899.2</v>
      </c>
      <c r="R71" s="1954"/>
    </row>
    <row r="72" spans="2:19" ht="8.1" customHeight="1">
      <c r="B72" s="1972" t="s">
        <v>1057</v>
      </c>
      <c r="C72" s="1954">
        <v>297.49299999999999</v>
      </c>
      <c r="D72" s="1954">
        <v>350.09300000000002</v>
      </c>
      <c r="E72" s="1954">
        <v>118.157</v>
      </c>
      <c r="F72" s="1954">
        <v>99.192999999999998</v>
      </c>
      <c r="G72" s="1954">
        <v>175.83099999999999</v>
      </c>
      <c r="H72" s="1954">
        <v>170.94300000000001</v>
      </c>
      <c r="I72" s="1954">
        <v>8.2449999999999992</v>
      </c>
      <c r="J72" s="1954">
        <v>4.4800000000000004</v>
      </c>
      <c r="K72" s="1954">
        <v>225.27199999999999</v>
      </c>
      <c r="L72" s="1954">
        <v>205.50899999999999</v>
      </c>
      <c r="M72" s="1954">
        <v>54.731999999999999</v>
      </c>
      <c r="N72" s="1954">
        <v>42.003</v>
      </c>
      <c r="O72" s="1954">
        <v>879.73</v>
      </c>
      <c r="P72" s="1968">
        <v>872.22100000000012</v>
      </c>
      <c r="R72" s="1954"/>
    </row>
    <row r="73" spans="2:19" ht="3" customHeight="1">
      <c r="B73" s="1972"/>
      <c r="C73" s="1954"/>
      <c r="D73" s="1954"/>
      <c r="E73" s="1954"/>
      <c r="F73" s="1954"/>
      <c r="G73" s="1954"/>
      <c r="H73" s="1954"/>
      <c r="I73" s="1954"/>
      <c r="J73" s="1954"/>
      <c r="K73" s="1954"/>
      <c r="L73" s="1954"/>
      <c r="M73" s="1954"/>
      <c r="N73" s="1954"/>
      <c r="O73" s="1954"/>
      <c r="P73" s="1968"/>
    </row>
    <row r="74" spans="2:19" ht="8.1" customHeight="1">
      <c r="B74" s="1972" t="s">
        <v>1056</v>
      </c>
      <c r="C74" s="1954">
        <v>281.911</v>
      </c>
      <c r="D74" s="1954">
        <v>361.18400000000003</v>
      </c>
      <c r="E74" s="1954">
        <v>110.092</v>
      </c>
      <c r="F74" s="1954">
        <v>101.33499999999999</v>
      </c>
      <c r="G74" s="1954">
        <v>173.68799999999999</v>
      </c>
      <c r="H74" s="1954">
        <v>173.45</v>
      </c>
      <c r="I74" s="1954">
        <v>7.7220000000000004</v>
      </c>
      <c r="J74" s="1954">
        <v>4.298</v>
      </c>
      <c r="K74" s="1954">
        <v>216.31700000000001</v>
      </c>
      <c r="L74" s="1954">
        <v>213.006</v>
      </c>
      <c r="M74" s="1954">
        <v>50.136000000000003</v>
      </c>
      <c r="N74" s="1954">
        <v>41.082999999999998</v>
      </c>
      <c r="O74" s="1954">
        <v>839.86599999999999</v>
      </c>
      <c r="P74" s="1968">
        <v>894.35599999999999</v>
      </c>
    </row>
    <row r="75" spans="2:19" ht="8.1" customHeight="1">
      <c r="B75" s="1972" t="s">
        <v>1055</v>
      </c>
      <c r="C75" s="1954">
        <v>271.30799999999999</v>
      </c>
      <c r="D75" s="1954">
        <v>333.72</v>
      </c>
      <c r="E75" s="1954">
        <v>105.989</v>
      </c>
      <c r="F75" s="1954">
        <v>94.406000000000006</v>
      </c>
      <c r="G75" s="1954">
        <v>171.52699999999999</v>
      </c>
      <c r="H75" s="1954">
        <v>159.215</v>
      </c>
      <c r="I75" s="1954">
        <v>6.6559999999999997</v>
      </c>
      <c r="J75" s="1954">
        <v>4.03</v>
      </c>
      <c r="K75" s="1954">
        <v>209.358</v>
      </c>
      <c r="L75" s="1954">
        <v>203.13800000000001</v>
      </c>
      <c r="M75" s="1954">
        <v>47.667999999999999</v>
      </c>
      <c r="N75" s="1954">
        <v>35.375</v>
      </c>
      <c r="O75" s="1954">
        <v>812.50599999999997</v>
      </c>
      <c r="P75" s="1968">
        <v>829.88400000000001</v>
      </c>
    </row>
    <row r="76" spans="2:19" ht="8.1" customHeight="1">
      <c r="B76" s="1972" t="s">
        <v>1054</v>
      </c>
      <c r="C76" s="1954">
        <v>312.16500000000002</v>
      </c>
      <c r="D76" s="1954">
        <v>357.03100000000001</v>
      </c>
      <c r="E76" s="1954">
        <v>117.884</v>
      </c>
      <c r="F76" s="1954">
        <v>98.468999999999994</v>
      </c>
      <c r="G76" s="1954">
        <v>189.75</v>
      </c>
      <c r="H76" s="1954">
        <v>164.83500000000001</v>
      </c>
      <c r="I76" s="1954">
        <v>8.1560000000000006</v>
      </c>
      <c r="J76" s="1954">
        <v>3.871</v>
      </c>
      <c r="K76" s="1954">
        <v>227.09299999999999</v>
      </c>
      <c r="L76" s="1954">
        <v>211.185</v>
      </c>
      <c r="M76" s="1954">
        <v>54.75</v>
      </c>
      <c r="N76" s="1954">
        <v>32.838999999999999</v>
      </c>
      <c r="O76" s="1954">
        <v>909.79799999999989</v>
      </c>
      <c r="P76" s="1968">
        <v>868.23</v>
      </c>
    </row>
    <row r="77" spans="2:19" ht="3" customHeight="1">
      <c r="B77" s="1972"/>
      <c r="C77" s="1954"/>
      <c r="D77" s="1954"/>
      <c r="E77" s="1954"/>
      <c r="F77" s="1954"/>
      <c r="G77" s="1954"/>
      <c r="H77" s="1954"/>
      <c r="I77" s="1954"/>
      <c r="J77" s="1954"/>
      <c r="K77" s="1954"/>
      <c r="L77" s="1954"/>
      <c r="M77" s="1954"/>
      <c r="N77" s="1954"/>
      <c r="O77" s="1954"/>
      <c r="P77" s="1968"/>
      <c r="Q77" s="1948"/>
    </row>
    <row r="78" spans="2:19" ht="8.1" customHeight="1">
      <c r="B78" s="1972" t="s">
        <v>1053</v>
      </c>
      <c r="C78" s="1954">
        <v>309.214</v>
      </c>
      <c r="D78" s="1954">
        <v>363.47399999999999</v>
      </c>
      <c r="E78" s="1954">
        <v>109.541</v>
      </c>
      <c r="F78" s="1954">
        <v>99.066999999999993</v>
      </c>
      <c r="G78" s="1954">
        <v>172.708</v>
      </c>
      <c r="H78" s="1954">
        <v>167.54900000000001</v>
      </c>
      <c r="I78" s="1954">
        <v>7.383</v>
      </c>
      <c r="J78" s="1954">
        <v>3.7559999999999998</v>
      </c>
      <c r="K78" s="1954">
        <v>198.131</v>
      </c>
      <c r="L78" s="1954">
        <v>208.18600000000001</v>
      </c>
      <c r="M78" s="1954">
        <v>51.79</v>
      </c>
      <c r="N78" s="1954">
        <v>34.472000000000001</v>
      </c>
      <c r="O78" s="1954">
        <v>848.76699999999994</v>
      </c>
      <c r="P78" s="1968">
        <v>876.50400000000002</v>
      </c>
      <c r="Q78" s="1954"/>
      <c r="R78" s="1948"/>
      <c r="S78" s="1969"/>
    </row>
    <row r="79" spans="2:19" ht="8.1" customHeight="1">
      <c r="B79" s="1972" t="s">
        <v>1052</v>
      </c>
      <c r="C79" s="1954">
        <v>330.52100000000002</v>
      </c>
      <c r="D79" s="1954">
        <v>380.87900000000002</v>
      </c>
      <c r="E79" s="1954">
        <v>115.163</v>
      </c>
      <c r="F79" s="1954">
        <v>101.337</v>
      </c>
      <c r="G79" s="1954">
        <v>182.02799999999999</v>
      </c>
      <c r="H79" s="1954">
        <v>171.31100000000001</v>
      </c>
      <c r="I79" s="1954">
        <v>8.1259999999999994</v>
      </c>
      <c r="J79" s="1954">
        <v>3.7469999999999999</v>
      </c>
      <c r="K79" s="1954">
        <v>208.416</v>
      </c>
      <c r="L79" s="1954">
        <v>211.58699999999999</v>
      </c>
      <c r="M79" s="1954">
        <v>54.49</v>
      </c>
      <c r="N79" s="1954">
        <v>36.404000000000003</v>
      </c>
      <c r="O79" s="1954">
        <v>898.74399999999991</v>
      </c>
      <c r="P79" s="1968">
        <v>905.26499999999999</v>
      </c>
      <c r="Q79" s="1954"/>
      <c r="S79" s="1969"/>
    </row>
    <row r="80" spans="2:19" ht="8.1" customHeight="1">
      <c r="B80" s="1972" t="s">
        <v>1051</v>
      </c>
      <c r="C80" s="1954">
        <v>341.70400000000001</v>
      </c>
      <c r="D80" s="1954">
        <v>0</v>
      </c>
      <c r="E80" s="1954">
        <v>110.908</v>
      </c>
      <c r="F80" s="1954">
        <v>0</v>
      </c>
      <c r="G80" s="1954">
        <v>177.88499999999999</v>
      </c>
      <c r="H80" s="1954">
        <v>0</v>
      </c>
      <c r="I80" s="1954">
        <v>7.258</v>
      </c>
      <c r="J80" s="1954">
        <v>0</v>
      </c>
      <c r="K80" s="1954">
        <v>216.96</v>
      </c>
      <c r="L80" s="1954">
        <v>0</v>
      </c>
      <c r="M80" s="1954">
        <v>53.579000000000001</v>
      </c>
      <c r="N80" s="1954">
        <v>0</v>
      </c>
      <c r="O80" s="1954">
        <v>908.2940000000001</v>
      </c>
      <c r="P80" s="1968">
        <v>0</v>
      </c>
      <c r="Q80" s="1954"/>
      <c r="S80" s="1947"/>
    </row>
    <row r="81" spans="2:19" ht="3" customHeight="1">
      <c r="B81" s="1958"/>
      <c r="C81" s="1971"/>
      <c r="D81" s="1971"/>
      <c r="E81" s="1957"/>
      <c r="F81" s="1957"/>
      <c r="G81" s="1957"/>
      <c r="H81" s="1957"/>
      <c r="I81" s="1957"/>
      <c r="J81" s="1957"/>
      <c r="K81" s="1957"/>
      <c r="L81" s="1957"/>
      <c r="M81" s="1957"/>
      <c r="N81" s="1957"/>
      <c r="O81" s="1957"/>
      <c r="P81" s="1956"/>
      <c r="Q81" s="1948"/>
      <c r="R81" s="1970"/>
      <c r="S81" s="1969"/>
    </row>
    <row r="82" spans="2:19" ht="3" customHeight="1">
      <c r="B82" s="1961"/>
      <c r="E82" s="1954"/>
      <c r="F82" s="1954"/>
      <c r="G82" s="1954"/>
      <c r="H82" s="1954"/>
      <c r="I82" s="1954"/>
      <c r="J82" s="1954"/>
      <c r="K82" s="1954"/>
      <c r="L82" s="1954"/>
      <c r="M82" s="1954"/>
      <c r="N82" s="1954"/>
      <c r="O82" s="1954"/>
      <c r="P82" s="1968"/>
      <c r="Q82" s="1948"/>
      <c r="S82" s="1948"/>
    </row>
    <row r="83" spans="2:19" ht="8.1" customHeight="1">
      <c r="B83" s="1958" t="s">
        <v>126</v>
      </c>
      <c r="C83" s="1957">
        <v>3245.7339999999999</v>
      </c>
      <c r="D83" s="1967">
        <v>3881.2910000000002</v>
      </c>
      <c r="E83" s="1957">
        <v>1217.6310000000001</v>
      </c>
      <c r="F83" s="1967">
        <v>1104.971</v>
      </c>
      <c r="G83" s="1957">
        <v>1936.2570000000003</v>
      </c>
      <c r="H83" s="1967">
        <v>1926.3509999999999</v>
      </c>
      <c r="I83" s="1957">
        <v>85.314999999999998</v>
      </c>
      <c r="J83" s="1967">
        <v>54.259000000000007</v>
      </c>
      <c r="K83" s="1957">
        <v>2446.2750000000001</v>
      </c>
      <c r="L83" s="1967">
        <v>2284.1589999999997</v>
      </c>
      <c r="M83" s="1957">
        <v>629.64300000000003</v>
      </c>
      <c r="N83" s="1967">
        <v>453.72300000000001</v>
      </c>
      <c r="O83" s="1957">
        <v>9560.8550000000014</v>
      </c>
      <c r="P83" s="1966">
        <v>9704.7540000000008</v>
      </c>
      <c r="Q83" s="1947"/>
      <c r="R83" s="1947"/>
      <c r="S83" s="1948"/>
    </row>
    <row r="84" spans="2:19" ht="10.5" customHeight="1">
      <c r="B84" s="1965" t="s">
        <v>1050</v>
      </c>
      <c r="C84" s="1963">
        <v>14.746</v>
      </c>
      <c r="D84" s="1964" t="s">
        <v>130</v>
      </c>
      <c r="E84" s="1963">
        <v>3.2069999999999999</v>
      </c>
      <c r="F84" s="1964" t="s">
        <v>130</v>
      </c>
      <c r="G84" s="1963">
        <v>16.404</v>
      </c>
      <c r="H84" s="1964" t="s">
        <v>130</v>
      </c>
      <c r="I84" s="1963">
        <v>3.286</v>
      </c>
      <c r="J84" s="1964" t="s">
        <v>130</v>
      </c>
      <c r="K84" s="1963">
        <v>19.684999999999999</v>
      </c>
      <c r="L84" s="1964" t="s">
        <v>130</v>
      </c>
      <c r="M84" s="1963">
        <v>3.218</v>
      </c>
      <c r="N84" s="1964" t="s">
        <v>130</v>
      </c>
      <c r="O84" s="1963">
        <v>60.545999999999999</v>
      </c>
      <c r="P84" s="1962" t="s">
        <v>130</v>
      </c>
      <c r="Q84" s="1947"/>
      <c r="S84" s="1948"/>
    </row>
    <row r="85" spans="2:19" ht="7.5" customHeight="1">
      <c r="B85" s="1961" t="s">
        <v>1049</v>
      </c>
      <c r="C85" s="1954">
        <v>3602.1840000000002</v>
      </c>
      <c r="D85" s="1960" t="s">
        <v>130</v>
      </c>
      <c r="E85" s="1954">
        <v>1331.7460000000001</v>
      </c>
      <c r="F85" s="1960" t="s">
        <v>130</v>
      </c>
      <c r="G85" s="1954">
        <v>2130.5460000000003</v>
      </c>
      <c r="H85" s="1960" t="s">
        <v>130</v>
      </c>
      <c r="I85" s="1954">
        <v>95.858999999999995</v>
      </c>
      <c r="J85" s="1960" t="s">
        <v>130</v>
      </c>
      <c r="K85" s="1954">
        <v>2682.92</v>
      </c>
      <c r="L85" s="1960" t="s">
        <v>130</v>
      </c>
      <c r="M85" s="1954">
        <v>686.43999999999994</v>
      </c>
      <c r="N85" s="1960" t="s">
        <v>130</v>
      </c>
      <c r="O85" s="1954">
        <v>10529.695000000002</v>
      </c>
      <c r="P85" s="1959" t="s">
        <v>130</v>
      </c>
      <c r="Q85" s="1948"/>
      <c r="S85" s="1947"/>
    </row>
    <row r="86" spans="2:19" ht="3" customHeight="1">
      <c r="B86" s="1958"/>
      <c r="C86" s="1957"/>
      <c r="D86" s="1957"/>
      <c r="E86" s="1957"/>
      <c r="F86" s="1957"/>
      <c r="G86" s="1957"/>
      <c r="H86" s="1957"/>
      <c r="I86" s="1957" t="s">
        <v>134</v>
      </c>
      <c r="J86" s="1957"/>
      <c r="K86" s="1957"/>
      <c r="L86" s="1957"/>
      <c r="M86" s="1957"/>
      <c r="N86" s="1957"/>
      <c r="O86" s="1957"/>
      <c r="P86" s="1956"/>
      <c r="Q86" s="1948"/>
      <c r="S86" s="1948"/>
    </row>
    <row r="87" spans="2:19" ht="3" customHeight="1">
      <c r="B87" s="1955"/>
      <c r="C87" s="1954"/>
      <c r="D87" s="1954"/>
      <c r="E87" s="1954"/>
      <c r="F87" s="1954"/>
      <c r="G87" s="1954"/>
      <c r="H87" s="1954"/>
      <c r="I87" s="1954"/>
      <c r="J87" s="1954"/>
      <c r="K87" s="1954"/>
      <c r="L87" s="1954"/>
      <c r="M87" s="1954"/>
      <c r="N87" s="1954"/>
      <c r="O87" s="1954"/>
      <c r="P87" s="1954"/>
      <c r="S87" s="1948"/>
    </row>
    <row r="88" spans="2:19" ht="9.9499999999999993" customHeight="1">
      <c r="B88" s="1948" t="s">
        <v>559</v>
      </c>
      <c r="C88" s="1953"/>
      <c r="D88" s="1953"/>
      <c r="E88" s="1953"/>
      <c r="F88" s="1953"/>
      <c r="G88" s="1953"/>
      <c r="H88" s="1953"/>
      <c r="I88" s="1953"/>
      <c r="J88" s="1953"/>
      <c r="K88" s="1953"/>
      <c r="L88" s="1953"/>
      <c r="M88" s="1953"/>
      <c r="N88" s="1953"/>
      <c r="O88" s="1953"/>
      <c r="P88" s="1949"/>
    </row>
    <row r="89" spans="2:19" ht="9.75" customHeight="1">
      <c r="B89" s="1948" t="s">
        <v>1048</v>
      </c>
      <c r="C89" s="1951"/>
      <c r="D89" s="1951"/>
      <c r="E89" s="1951"/>
      <c r="F89" s="1951"/>
      <c r="G89" s="1951"/>
      <c r="H89" s="1951"/>
      <c r="I89" s="1951"/>
      <c r="J89" s="1951"/>
      <c r="K89" s="1951"/>
      <c r="L89" s="1951"/>
      <c r="M89" s="1951"/>
      <c r="N89" s="1951"/>
      <c r="O89" s="1951"/>
    </row>
    <row r="90" spans="2:19" ht="1.5" customHeight="1">
      <c r="H90" s="1951"/>
      <c r="I90" s="1951"/>
      <c r="J90" s="1951"/>
      <c r="K90" s="1951"/>
      <c r="L90" s="1951"/>
      <c r="M90" s="1951"/>
      <c r="N90" s="1951"/>
      <c r="O90" s="1951"/>
      <c r="P90" s="1952" t="s">
        <v>1047</v>
      </c>
    </row>
    <row r="91" spans="2:19" ht="9.75" customHeight="1">
      <c r="B91" s="1951" t="s">
        <v>1046</v>
      </c>
      <c r="C91" s="1951"/>
      <c r="D91" s="1951"/>
      <c r="E91" s="1951"/>
      <c r="F91" s="1951"/>
    </row>
    <row r="92" spans="2:19" ht="7.5" customHeight="1">
      <c r="B92" s="1948" t="s">
        <v>1045</v>
      </c>
      <c r="E92" s="1949"/>
      <c r="G92" s="1949"/>
      <c r="H92" s="1948"/>
      <c r="I92" s="1949"/>
      <c r="J92" s="1948"/>
      <c r="K92" s="1949"/>
      <c r="L92" s="1948"/>
      <c r="M92" s="1949"/>
      <c r="N92" s="1948"/>
      <c r="O92" s="1949"/>
      <c r="P92" s="1948"/>
    </row>
    <row r="93" spans="2:19" ht="9" customHeight="1">
      <c r="B93" s="1939" t="s">
        <v>2198</v>
      </c>
      <c r="C93" s="1949"/>
      <c r="E93" s="1947"/>
      <c r="G93" s="1950"/>
      <c r="H93" s="1948"/>
      <c r="I93" s="1947"/>
      <c r="J93" s="1948"/>
      <c r="K93" s="1947"/>
      <c r="L93" s="1948"/>
      <c r="M93" s="1947"/>
      <c r="N93" s="1948"/>
      <c r="O93" s="1947"/>
      <c r="P93" s="1948"/>
    </row>
    <row r="94" spans="2:19" ht="15">
      <c r="B94" s="2518" t="s">
        <v>1019</v>
      </c>
      <c r="C94" s="1949"/>
      <c r="E94" s="1949"/>
      <c r="G94" s="1949"/>
      <c r="H94" s="1948"/>
      <c r="I94" s="1949"/>
      <c r="J94" s="1948"/>
      <c r="K94" s="1949"/>
      <c r="L94" s="1948"/>
      <c r="M94" s="1949"/>
      <c r="N94" s="1948"/>
      <c r="O94" s="1947"/>
      <c r="P94" s="1948"/>
    </row>
    <row r="95" spans="2:19">
      <c r="B95" s="1948"/>
      <c r="C95" s="1947"/>
      <c r="D95" s="1948"/>
      <c r="E95" s="1947"/>
      <c r="F95" s="1948"/>
      <c r="G95" s="1947"/>
      <c r="H95" s="1948"/>
      <c r="I95" s="1947"/>
      <c r="J95" s="1948"/>
      <c r="K95" s="1947"/>
      <c r="L95" s="1948"/>
      <c r="M95" s="1947"/>
      <c r="N95" s="1948"/>
      <c r="O95" s="1947"/>
    </row>
  </sheetData>
  <mergeCells count="22">
    <mergeCell ref="K9:L10"/>
    <mergeCell ref="K11:K12"/>
    <mergeCell ref="E11:E12"/>
    <mergeCell ref="F11:F12"/>
    <mergeCell ref="G11:G12"/>
    <mergeCell ref="H11:H12"/>
    <mergeCell ref="M9:N10"/>
    <mergeCell ref="O9:P10"/>
    <mergeCell ref="B9:B12"/>
    <mergeCell ref="C9:D10"/>
    <mergeCell ref="E9:F10"/>
    <mergeCell ref="G9:H10"/>
    <mergeCell ref="C11:C12"/>
    <mergeCell ref="D11:D12"/>
    <mergeCell ref="M11:M12"/>
    <mergeCell ref="N11:N12"/>
    <mergeCell ref="O11:O12"/>
    <mergeCell ref="P11:P12"/>
    <mergeCell ref="I11:I12"/>
    <mergeCell ref="J11:J12"/>
    <mergeCell ref="L11:L12"/>
    <mergeCell ref="I9:J10"/>
  </mergeCells>
  <hyperlinks>
    <hyperlink ref="B94" location="Inhaltsverzeichnis!A1" display="Zurück zum Inhaltsverzeichnis"/>
  </hyperlinks>
  <pageMargins left="0.78740157480314965" right="0.78740157480314965" top="0.39370078740157483" bottom="0.19685039370078741" header="0.19685039370078741" footer="0.19685039370078741"/>
  <pageSetup paperSize="9" scale="99" orientation="portrait"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B98"/>
  <sheetViews>
    <sheetView showGridLines="0" zoomScale="140" zoomScaleNormal="140" workbookViewId="0"/>
  </sheetViews>
  <sheetFormatPr baseColWidth="10" defaultRowHeight="12.75"/>
  <cols>
    <col min="1" max="1" width="11.42578125" style="1946"/>
    <col min="2" max="2" width="0.5703125" style="1946" customWidth="1"/>
    <col min="3" max="3" width="11.140625" style="1946" customWidth="1"/>
    <col min="4" max="4" width="4.85546875" style="1946" customWidth="1"/>
    <col min="5" max="5" width="0.7109375" style="1946" customWidth="1"/>
    <col min="6" max="6" width="4.85546875" style="1946" customWidth="1"/>
    <col min="7" max="7" width="0.7109375" style="1946" customWidth="1"/>
    <col min="8" max="8" width="4.7109375" style="1946" customWidth="1"/>
    <col min="9" max="9" width="0.7109375" style="1946" customWidth="1"/>
    <col min="10" max="10" width="4.7109375" style="1946" customWidth="1"/>
    <col min="11" max="11" width="0.7109375" style="1946" customWidth="1"/>
    <col min="12" max="12" width="4.85546875" style="1946" customWidth="1"/>
    <col min="13" max="13" width="0.7109375" style="1946" customWidth="1"/>
    <col min="14" max="14" width="4.7109375" style="1946" customWidth="1"/>
    <col min="15" max="15" width="0.7109375" style="1946" customWidth="1"/>
    <col min="16" max="16" width="6.42578125" style="1946" bestFit="1" customWidth="1"/>
    <col min="17" max="17" width="0.7109375" style="1946" customWidth="1"/>
    <col min="18" max="18" width="4.85546875" style="1946" customWidth="1"/>
    <col min="19" max="19" width="0.7109375" style="1946" customWidth="1"/>
    <col min="20" max="20" width="4.85546875" style="1946" customWidth="1"/>
    <col min="21" max="21" width="0.7109375" style="1946" customWidth="1"/>
    <col min="22" max="22" width="4.85546875" style="1946" customWidth="1"/>
    <col min="23" max="23" width="0.7109375" style="1946" customWidth="1"/>
    <col min="24" max="24" width="4.85546875" style="1946" customWidth="1"/>
    <col min="25" max="25" width="0.7109375" style="1946" customWidth="1"/>
    <col min="26" max="26" width="4.7109375" style="1946" customWidth="1"/>
    <col min="27" max="27" width="0.7109375" style="1946" customWidth="1"/>
    <col min="28" max="28" width="4.7109375" style="1946" customWidth="1"/>
    <col min="29" max="29" width="0.7109375" style="1946" customWidth="1"/>
    <col min="30" max="30" width="6.28515625" style="1946" customWidth="1"/>
    <col min="31" max="31" width="0.7109375" style="1946" customWidth="1"/>
    <col min="32" max="36" width="0" style="1946" hidden="1" customWidth="1"/>
    <col min="37" max="39" width="11.42578125" style="1946" hidden="1" customWidth="1"/>
    <col min="40" max="42" width="0" style="1946" hidden="1" customWidth="1"/>
    <col min="43" max="43" width="5.5703125" style="1946" customWidth="1"/>
    <col min="44" max="44" width="2.85546875" style="1946" customWidth="1"/>
    <col min="45" max="45" width="7.5703125" style="1946" bestFit="1" customWidth="1"/>
    <col min="46" max="46" width="2.85546875" style="1946" customWidth="1"/>
    <col min="47" max="47" width="4.7109375" style="1946" customWidth="1"/>
    <col min="48" max="48" width="3.42578125" style="1946" customWidth="1"/>
    <col min="49" max="49" width="5.140625" style="1946" bestFit="1" customWidth="1"/>
    <col min="50" max="50" width="2.7109375" style="1946" customWidth="1"/>
    <col min="51" max="51" width="6.28515625" style="1946" customWidth="1"/>
    <col min="52" max="52" width="3" style="1946" customWidth="1"/>
    <col min="53" max="53" width="5.85546875" style="1946" customWidth="1"/>
    <col min="54" max="16384" width="11.42578125" style="1946"/>
  </cols>
  <sheetData>
    <row r="1" spans="2:54">
      <c r="C1" s="1996" t="s">
        <v>97</v>
      </c>
      <c r="D1" s="1996"/>
      <c r="E1" s="1996"/>
      <c r="F1" s="1996"/>
      <c r="G1" s="1996"/>
      <c r="H1" s="1996"/>
      <c r="I1" s="1996"/>
      <c r="J1" s="1996"/>
      <c r="K1" s="1996"/>
      <c r="L1" s="1996"/>
      <c r="M1" s="1996"/>
      <c r="N1" s="1996"/>
      <c r="O1" s="1996"/>
      <c r="P1" s="1996"/>
      <c r="Q1" s="1996"/>
      <c r="R1" s="1996"/>
      <c r="S1" s="1996"/>
      <c r="T1" s="1996"/>
      <c r="U1" s="1996"/>
      <c r="V1" s="1996"/>
      <c r="W1" s="1996"/>
      <c r="X1" s="1996"/>
    </row>
    <row r="2" spans="2:54">
      <c r="C2" s="1996" t="s">
        <v>98</v>
      </c>
      <c r="D2" s="1996"/>
      <c r="E2" s="1996"/>
      <c r="F2" s="1996"/>
      <c r="G2" s="1996"/>
      <c r="H2" s="1996"/>
      <c r="I2" s="1996"/>
      <c r="J2" s="1996"/>
      <c r="K2" s="1996"/>
      <c r="L2" s="1996"/>
      <c r="M2" s="1996"/>
      <c r="N2" s="1996"/>
      <c r="O2" s="1996"/>
      <c r="P2" s="1996"/>
      <c r="Q2" s="1996"/>
      <c r="R2" s="1996"/>
      <c r="S2" s="1996"/>
      <c r="T2" s="1996"/>
      <c r="U2" s="1996"/>
      <c r="V2" s="1996"/>
      <c r="W2" s="1996"/>
      <c r="X2" s="1996"/>
    </row>
    <row r="3" spans="2:54">
      <c r="C3" s="1996" t="s">
        <v>99</v>
      </c>
      <c r="D3" s="1996"/>
      <c r="E3" s="1996"/>
      <c r="F3" s="1996"/>
      <c r="G3" s="1996"/>
      <c r="H3" s="1996"/>
      <c r="I3" s="1996"/>
      <c r="J3" s="1996"/>
      <c r="K3" s="1996"/>
      <c r="L3" s="1996"/>
      <c r="M3" s="1996"/>
      <c r="N3" s="1996"/>
      <c r="O3" s="1996"/>
      <c r="P3" s="1996"/>
      <c r="Q3" s="1996"/>
      <c r="R3" s="1996"/>
      <c r="S3" s="1996"/>
      <c r="T3" s="1996"/>
      <c r="U3" s="1996"/>
      <c r="V3" s="1996"/>
      <c r="W3" s="1996"/>
      <c r="X3" s="1996"/>
    </row>
    <row r="4" spans="2:54">
      <c r="D4" s="2051"/>
      <c r="E4" s="2051"/>
      <c r="F4" s="2051"/>
      <c r="G4" s="2051"/>
      <c r="H4" s="2051"/>
      <c r="I4" s="2051"/>
      <c r="J4" s="2051"/>
      <c r="K4" s="2051"/>
    </row>
    <row r="5" spans="2:54">
      <c r="C5" s="1996"/>
      <c r="D5" s="2051"/>
      <c r="E5" s="2051"/>
      <c r="F5" s="2051"/>
      <c r="G5" s="2051"/>
      <c r="H5" s="2051"/>
      <c r="I5" s="2051"/>
      <c r="J5" s="2051"/>
      <c r="K5" s="2051"/>
    </row>
    <row r="6" spans="2:54" ht="15.75">
      <c r="C6" s="2050" t="s">
        <v>546</v>
      </c>
      <c r="D6" s="2050"/>
      <c r="E6" s="2050"/>
      <c r="F6" s="2050"/>
      <c r="G6" s="2050"/>
      <c r="H6" s="2050"/>
      <c r="I6" s="2050"/>
      <c r="J6" s="2050"/>
      <c r="K6" s="2050"/>
      <c r="L6" s="2050"/>
      <c r="M6" s="2050"/>
      <c r="N6" s="2050"/>
      <c r="O6" s="2050"/>
      <c r="P6" s="2050"/>
      <c r="Q6" s="2050"/>
      <c r="R6" s="2050"/>
      <c r="S6" s="2050"/>
      <c r="T6" s="2049"/>
      <c r="U6" s="2049"/>
      <c r="V6" s="2049"/>
      <c r="W6" s="2049"/>
      <c r="X6" s="2049"/>
      <c r="Y6" s="2048"/>
      <c r="Z6" s="2048"/>
      <c r="AA6" s="2048"/>
      <c r="AB6" s="2048"/>
      <c r="AC6" s="2048"/>
      <c r="AD6" s="2048"/>
      <c r="AE6" s="2048"/>
      <c r="AF6" s="2048"/>
      <c r="AG6" s="2048"/>
      <c r="AH6" s="2048"/>
      <c r="AI6" s="2048"/>
      <c r="AJ6" s="2048"/>
      <c r="AK6" s="2048"/>
      <c r="AL6" s="2048"/>
      <c r="AM6" s="2048"/>
      <c r="AN6" s="2048"/>
      <c r="AO6" s="2048"/>
      <c r="AP6" s="2048"/>
      <c r="AQ6" s="2048"/>
      <c r="AR6" s="2048"/>
    </row>
    <row r="7" spans="2:54" ht="15.75" customHeight="1">
      <c r="H7" s="1992"/>
      <c r="I7" s="1991"/>
      <c r="J7" s="1991"/>
      <c r="K7" s="2047"/>
      <c r="L7" s="2047"/>
      <c r="M7" s="2047"/>
      <c r="N7" s="2047"/>
      <c r="O7" s="2047"/>
      <c r="P7" s="2047"/>
      <c r="Q7" s="2047"/>
      <c r="R7" s="2047"/>
      <c r="S7" s="2047"/>
      <c r="T7" s="2047"/>
      <c r="U7" s="2047"/>
      <c r="V7" s="2047"/>
      <c r="W7" s="2047"/>
      <c r="X7" s="1991"/>
      <c r="Y7" s="1991"/>
      <c r="Z7" s="1991"/>
      <c r="AA7" s="1991"/>
      <c r="AB7" s="2044"/>
      <c r="AC7" s="2044"/>
      <c r="AD7" s="2044"/>
      <c r="AE7" s="2044"/>
    </row>
    <row r="8" spans="2:54" ht="12.75" customHeight="1">
      <c r="C8" s="2046" t="s">
        <v>101</v>
      </c>
      <c r="D8" s="2045"/>
      <c r="E8" s="2045"/>
      <c r="F8" s="2045"/>
      <c r="G8" s="2045"/>
      <c r="H8" s="2045"/>
      <c r="I8" s="2045"/>
      <c r="J8" s="2045"/>
      <c r="K8" s="2045"/>
      <c r="L8" s="2045"/>
      <c r="M8" s="2045"/>
      <c r="N8" s="2045"/>
      <c r="O8" s="2045"/>
      <c r="P8" s="2045"/>
      <c r="Q8" s="2045"/>
      <c r="R8" s="2045"/>
      <c r="S8" s="2045"/>
      <c r="T8" s="2045"/>
      <c r="U8" s="2045"/>
      <c r="V8" s="2045"/>
      <c r="W8" s="2045"/>
      <c r="X8" s="2045"/>
      <c r="Y8" s="2045"/>
      <c r="Z8" s="2045"/>
      <c r="AA8" s="2045"/>
      <c r="AB8" s="2044"/>
      <c r="AC8" s="2044"/>
      <c r="AD8" s="2044"/>
      <c r="AE8" s="2044"/>
    </row>
    <row r="9" spans="2:54" ht="3" customHeight="1">
      <c r="C9" s="1951"/>
      <c r="D9" s="1951"/>
      <c r="E9" s="1951"/>
      <c r="F9" s="1951"/>
      <c r="G9" s="1951"/>
      <c r="H9" s="1951"/>
      <c r="I9" s="1951"/>
      <c r="J9" s="1951"/>
      <c r="K9" s="1951"/>
      <c r="L9" s="1951"/>
      <c r="M9" s="1951"/>
      <c r="N9" s="1951"/>
      <c r="O9" s="1951"/>
      <c r="P9" s="1951"/>
      <c r="Q9" s="1951"/>
      <c r="R9" s="1951"/>
      <c r="S9" s="1951"/>
      <c r="T9" s="1951"/>
      <c r="U9" s="1951"/>
      <c r="V9" s="1951"/>
      <c r="W9" s="1951"/>
      <c r="X9" s="1951"/>
      <c r="Y9" s="1951"/>
      <c r="Z9" s="1951"/>
      <c r="AA9" s="1951"/>
    </row>
    <row r="10" spans="2:54" ht="11.1" customHeight="1">
      <c r="B10" s="2622" t="s">
        <v>547</v>
      </c>
      <c r="C10" s="2623"/>
      <c r="D10" s="2602" t="s">
        <v>548</v>
      </c>
      <c r="E10" s="2619"/>
      <c r="F10" s="2620"/>
      <c r="G10" s="2603"/>
      <c r="H10" s="2602" t="s">
        <v>549</v>
      </c>
      <c r="I10" s="2619"/>
      <c r="J10" s="2620"/>
      <c r="K10" s="2603"/>
      <c r="L10" s="2602" t="s">
        <v>550</v>
      </c>
      <c r="M10" s="2619"/>
      <c r="N10" s="2620"/>
      <c r="O10" s="2603"/>
      <c r="P10" s="2602" t="s">
        <v>551</v>
      </c>
      <c r="Q10" s="2619"/>
      <c r="R10" s="2620"/>
      <c r="S10" s="2603"/>
      <c r="T10" s="2602" t="s">
        <v>552</v>
      </c>
      <c r="U10" s="2619"/>
      <c r="V10" s="2620"/>
      <c r="W10" s="2603"/>
      <c r="X10" s="2602" t="s">
        <v>553</v>
      </c>
      <c r="Y10" s="2619"/>
      <c r="Z10" s="2620"/>
      <c r="AA10" s="2620"/>
      <c r="AB10" s="2602" t="s">
        <v>554</v>
      </c>
      <c r="AC10" s="2619"/>
      <c r="AD10" s="2619"/>
      <c r="AE10" s="2628"/>
      <c r="AQ10" s="1948"/>
      <c r="AR10" s="1948"/>
      <c r="AS10" s="1948"/>
      <c r="AT10" s="1948"/>
      <c r="AU10" s="1948"/>
    </row>
    <row r="11" spans="2:54">
      <c r="B11" s="2624"/>
      <c r="C11" s="2625"/>
      <c r="D11" s="2604"/>
      <c r="E11" s="2621"/>
      <c r="F11" s="2621"/>
      <c r="G11" s="2605"/>
      <c r="H11" s="2604"/>
      <c r="I11" s="2621"/>
      <c r="J11" s="2621"/>
      <c r="K11" s="2605"/>
      <c r="L11" s="2604"/>
      <c r="M11" s="2621"/>
      <c r="N11" s="2621"/>
      <c r="O11" s="2605"/>
      <c r="P11" s="2604"/>
      <c r="Q11" s="2621"/>
      <c r="R11" s="2621"/>
      <c r="S11" s="2605"/>
      <c r="T11" s="2604"/>
      <c r="U11" s="2621"/>
      <c r="V11" s="2621"/>
      <c r="W11" s="2605"/>
      <c r="X11" s="2604"/>
      <c r="Y11" s="2621"/>
      <c r="Z11" s="2621"/>
      <c r="AA11" s="2621"/>
      <c r="AB11" s="2629"/>
      <c r="AC11" s="2630"/>
      <c r="AD11" s="2630"/>
      <c r="AE11" s="2631"/>
      <c r="AQ11" s="1948"/>
      <c r="AR11" s="1948"/>
      <c r="AS11" s="1948"/>
      <c r="AT11" s="1948"/>
      <c r="AU11" s="1948"/>
    </row>
    <row r="12" spans="2:54" ht="11.1" customHeight="1">
      <c r="B12" s="2624"/>
      <c r="C12" s="2625"/>
      <c r="D12" s="2617" t="s">
        <v>1078</v>
      </c>
      <c r="E12" s="2618"/>
      <c r="F12" s="2617" t="s">
        <v>1068</v>
      </c>
      <c r="G12" s="2618"/>
      <c r="H12" s="2617" t="s">
        <v>1077</v>
      </c>
      <c r="I12" s="2618"/>
      <c r="J12" s="2617" t="s">
        <v>1071</v>
      </c>
      <c r="K12" s="2618"/>
      <c r="L12" s="2617" t="s">
        <v>1070</v>
      </c>
      <c r="M12" s="2618"/>
      <c r="N12" s="2617" t="s">
        <v>1068</v>
      </c>
      <c r="O12" s="2618"/>
      <c r="P12" s="2617" t="s">
        <v>1077</v>
      </c>
      <c r="Q12" s="2618"/>
      <c r="R12" s="2617" t="s">
        <v>1068</v>
      </c>
      <c r="S12" s="2618"/>
      <c r="T12" s="2617" t="s">
        <v>1070</v>
      </c>
      <c r="U12" s="2618"/>
      <c r="V12" s="2617" t="s">
        <v>973</v>
      </c>
      <c r="W12" s="2618"/>
      <c r="X12" s="2617" t="s">
        <v>1077</v>
      </c>
      <c r="Y12" s="2633"/>
      <c r="Z12" s="2617" t="s">
        <v>1068</v>
      </c>
      <c r="AA12" s="2633"/>
      <c r="AB12" s="2617" t="s">
        <v>1070</v>
      </c>
      <c r="AC12" s="2632"/>
      <c r="AD12" s="2617" t="s">
        <v>973</v>
      </c>
      <c r="AE12" s="2632"/>
      <c r="AU12" s="1948"/>
      <c r="AV12" s="1948"/>
      <c r="AW12" s="1948"/>
      <c r="AX12" s="1948"/>
      <c r="AY12" s="1948"/>
      <c r="AZ12" s="1948"/>
      <c r="BA12" s="1948"/>
      <c r="BB12" s="1948"/>
    </row>
    <row r="13" spans="2:54" ht="11.1" customHeight="1">
      <c r="B13" s="2626"/>
      <c r="C13" s="2627"/>
      <c r="D13" s="2604"/>
      <c r="E13" s="2605"/>
      <c r="F13" s="2604"/>
      <c r="G13" s="2605"/>
      <c r="H13" s="2604"/>
      <c r="I13" s="2605"/>
      <c r="J13" s="2604"/>
      <c r="K13" s="2605"/>
      <c r="L13" s="2604"/>
      <c r="M13" s="2605"/>
      <c r="N13" s="2604"/>
      <c r="O13" s="2605"/>
      <c r="P13" s="2604"/>
      <c r="Q13" s="2605"/>
      <c r="R13" s="2604"/>
      <c r="S13" s="2605"/>
      <c r="T13" s="2604"/>
      <c r="U13" s="2605"/>
      <c r="V13" s="2604"/>
      <c r="W13" s="2605"/>
      <c r="X13" s="2604"/>
      <c r="Y13" s="2621"/>
      <c r="Z13" s="2604"/>
      <c r="AA13" s="2621"/>
      <c r="AB13" s="2604"/>
      <c r="AC13" s="2607"/>
      <c r="AD13" s="2604"/>
      <c r="AE13" s="2607"/>
    </row>
    <row r="14" spans="2:54" ht="3" customHeight="1">
      <c r="B14" s="2030"/>
      <c r="C14" s="1974"/>
      <c r="D14" s="1974"/>
      <c r="E14" s="1974"/>
      <c r="F14" s="1974"/>
      <c r="G14" s="1974"/>
      <c r="H14" s="1974"/>
      <c r="I14" s="1974"/>
      <c r="J14" s="1974"/>
      <c r="K14" s="1974"/>
      <c r="L14" s="1974"/>
      <c r="M14" s="1974"/>
      <c r="N14" s="1974"/>
      <c r="O14" s="1974"/>
      <c r="P14" s="1974"/>
      <c r="Q14" s="1974"/>
      <c r="R14" s="1974"/>
      <c r="S14" s="1974"/>
      <c r="T14" s="1974"/>
      <c r="U14" s="1974"/>
      <c r="V14" s="1974"/>
      <c r="W14" s="1974"/>
      <c r="X14" s="1974"/>
      <c r="Y14" s="1974"/>
      <c r="Z14" s="1974"/>
      <c r="AA14" s="1974"/>
      <c r="AB14" s="1985"/>
      <c r="AC14" s="1985"/>
      <c r="AD14" s="1985"/>
      <c r="AE14" s="1984"/>
    </row>
    <row r="15" spans="2:54" ht="12" customHeight="1">
      <c r="B15" s="1982"/>
      <c r="C15" s="2041" t="s">
        <v>114</v>
      </c>
      <c r="D15" s="1981"/>
      <c r="E15" s="1981"/>
      <c r="F15" s="1981"/>
      <c r="G15" s="1981"/>
      <c r="H15" s="1981"/>
      <c r="I15" s="1981"/>
      <c r="J15" s="1981"/>
      <c r="K15" s="1981"/>
      <c r="L15" s="1981"/>
      <c r="M15" s="1981"/>
      <c r="N15" s="1981"/>
      <c r="O15" s="1981"/>
      <c r="P15" s="1981"/>
      <c r="Q15" s="1981"/>
      <c r="R15" s="1981"/>
      <c r="S15" s="1981"/>
      <c r="T15" s="1981"/>
      <c r="U15" s="1981"/>
      <c r="V15" s="1981"/>
      <c r="W15" s="1981"/>
      <c r="X15" s="1981"/>
      <c r="Y15" s="1981"/>
      <c r="Z15" s="1981"/>
      <c r="AA15" s="1981"/>
      <c r="AB15" s="2036"/>
      <c r="AC15" s="2036"/>
      <c r="AD15" s="2036"/>
      <c r="AE15" s="2035"/>
      <c r="AQ15" s="1948"/>
      <c r="AR15" s="1948"/>
      <c r="AS15" s="1948"/>
      <c r="AT15" s="1948"/>
      <c r="AU15" s="1948"/>
      <c r="AV15" s="1948"/>
      <c r="AW15" s="1948"/>
      <c r="AX15" s="1948"/>
      <c r="AY15" s="1948"/>
      <c r="AZ15" s="1948"/>
      <c r="BA15" s="1948"/>
    </row>
    <row r="16" spans="2:54" ht="2.25" customHeight="1">
      <c r="B16" s="2030"/>
      <c r="C16" s="1974"/>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85"/>
      <c r="AC16" s="1985"/>
      <c r="AD16" s="1985"/>
      <c r="AE16" s="1984"/>
      <c r="AQ16" s="1948"/>
      <c r="AR16" s="1948"/>
      <c r="AS16" s="1948"/>
      <c r="AT16" s="1948"/>
      <c r="AU16" s="1948"/>
      <c r="AV16" s="1948"/>
      <c r="AW16" s="1948"/>
      <c r="AX16" s="1948"/>
      <c r="AY16" s="1948"/>
      <c r="AZ16" s="1948"/>
      <c r="BA16" s="1948"/>
    </row>
    <row r="17" spans="1:53" ht="9.9499999999999993" customHeight="1">
      <c r="B17" s="2030"/>
      <c r="C17" s="2039" t="s">
        <v>115</v>
      </c>
      <c r="D17" s="2038"/>
      <c r="E17" s="2038"/>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6"/>
      <c r="AC17" s="2036"/>
      <c r="AD17" s="2036"/>
      <c r="AE17" s="2035"/>
      <c r="AQ17" s="1948"/>
      <c r="AR17" s="1948"/>
      <c r="AS17" s="1948"/>
      <c r="AT17" s="1948"/>
      <c r="AU17" s="1948"/>
      <c r="AV17" s="1948"/>
      <c r="AW17" s="1948"/>
      <c r="AX17" s="1948"/>
      <c r="AY17" s="1948"/>
      <c r="AZ17" s="1948"/>
      <c r="BA17" s="1948"/>
    </row>
    <row r="18" spans="1:53" ht="2.25" customHeight="1">
      <c r="B18" s="2030"/>
      <c r="C18" s="1974"/>
      <c r="D18" s="1974"/>
      <c r="E18" s="1974"/>
      <c r="F18" s="1974"/>
      <c r="G18" s="1974"/>
      <c r="H18" s="1974"/>
      <c r="I18" s="1974"/>
      <c r="J18" s="1974"/>
      <c r="K18" s="1974"/>
      <c r="L18" s="1974"/>
      <c r="M18" s="1974"/>
      <c r="N18" s="1974"/>
      <c r="O18" s="1974"/>
      <c r="P18" s="1974"/>
      <c r="Q18" s="1974"/>
      <c r="R18" s="1974"/>
      <c r="S18" s="1974"/>
      <c r="T18" s="1974"/>
      <c r="U18" s="1974"/>
      <c r="V18" s="1974"/>
      <c r="W18" s="1974"/>
      <c r="X18" s="1974"/>
      <c r="Y18" s="1974"/>
      <c r="Z18" s="1974"/>
      <c r="AA18" s="1974"/>
      <c r="AB18" s="1985"/>
      <c r="AC18" s="1985"/>
      <c r="AD18" s="1985"/>
      <c r="AE18" s="1984"/>
      <c r="AQ18" s="1948"/>
      <c r="AR18" s="1948"/>
      <c r="AS18" s="1948"/>
      <c r="AT18" s="1948"/>
      <c r="AU18" s="1948"/>
      <c r="AV18" s="1948"/>
      <c r="AW18" s="1948"/>
      <c r="AX18" s="1948"/>
      <c r="AY18" s="1948"/>
      <c r="AZ18" s="1948"/>
      <c r="BA18" s="1948"/>
    </row>
    <row r="19" spans="1:53" ht="8.1" customHeight="1">
      <c r="B19" s="2030"/>
      <c r="C19" s="2033" t="s">
        <v>11</v>
      </c>
      <c r="D19" s="1954">
        <v>7.7210000000000001</v>
      </c>
      <c r="E19" s="2027"/>
      <c r="F19" s="1954">
        <v>8.4429999999999996</v>
      </c>
      <c r="G19" s="2027"/>
      <c r="H19" s="1954">
        <v>17.463000000000001</v>
      </c>
      <c r="I19" s="2027"/>
      <c r="J19" s="1954">
        <v>4.0529999999999999</v>
      </c>
      <c r="K19" s="2027"/>
      <c r="L19" s="1954" t="s">
        <v>62</v>
      </c>
      <c r="M19" s="2027"/>
      <c r="N19" s="1954" t="s">
        <v>62</v>
      </c>
      <c r="O19" s="2027"/>
      <c r="P19" s="1954" t="s">
        <v>62</v>
      </c>
      <c r="Q19" s="2027"/>
      <c r="R19" s="1954" t="s">
        <v>62</v>
      </c>
      <c r="S19" s="2027"/>
      <c r="T19" s="1954" t="s">
        <v>62</v>
      </c>
      <c r="U19" s="2028"/>
      <c r="V19" s="1954" t="s">
        <v>62</v>
      </c>
      <c r="W19" s="2027"/>
      <c r="X19" s="1954">
        <v>38.201999999999998</v>
      </c>
      <c r="Y19" s="2027"/>
      <c r="Z19" s="1954">
        <v>35.771999999999998</v>
      </c>
      <c r="AA19" s="2027"/>
      <c r="AB19" s="1954">
        <v>39.472000000000001</v>
      </c>
      <c r="AC19" s="2027"/>
      <c r="AD19" s="1954">
        <v>31.876999999999999</v>
      </c>
      <c r="AE19" s="1984"/>
      <c r="AQ19" s="1949"/>
      <c r="AR19" s="1948"/>
      <c r="AS19" s="1949"/>
      <c r="AT19" s="1948"/>
      <c r="AU19" s="1949"/>
      <c r="AV19" s="1948"/>
      <c r="AW19" s="1949"/>
      <c r="AX19" s="1948"/>
      <c r="AY19" s="1949"/>
      <c r="AZ19" s="1948"/>
      <c r="BA19" s="1949"/>
    </row>
    <row r="20" spans="1:53" ht="8.1" customHeight="1">
      <c r="B20" s="2030"/>
      <c r="C20" s="2033" t="s">
        <v>12</v>
      </c>
      <c r="D20" s="1954">
        <v>9.1140000000000008</v>
      </c>
      <c r="E20" s="2027"/>
      <c r="F20" s="1954">
        <v>9.5449999999999999</v>
      </c>
      <c r="G20" s="2027"/>
      <c r="H20" s="1954">
        <v>3.774</v>
      </c>
      <c r="I20" s="2027"/>
      <c r="J20" s="1954">
        <v>3.2650000000000001</v>
      </c>
      <c r="K20" s="2027"/>
      <c r="L20" s="1954" t="s">
        <v>62</v>
      </c>
      <c r="M20" s="2027"/>
      <c r="N20" s="1954" t="s">
        <v>62</v>
      </c>
      <c r="O20" s="2027"/>
      <c r="P20" s="1954" t="s">
        <v>62</v>
      </c>
      <c r="Q20" s="2027"/>
      <c r="R20" s="1954" t="s">
        <v>62</v>
      </c>
      <c r="S20" s="2027"/>
      <c r="T20" s="1954" t="s">
        <v>62</v>
      </c>
      <c r="U20" s="2028"/>
      <c r="V20" s="1954" t="s">
        <v>62</v>
      </c>
      <c r="W20" s="2027"/>
      <c r="X20" s="1954">
        <v>39.426000000000002</v>
      </c>
      <c r="Y20" s="2027"/>
      <c r="Z20" s="1954">
        <v>37.408999999999999</v>
      </c>
      <c r="AA20" s="2027"/>
      <c r="AB20" s="1954">
        <v>40.677</v>
      </c>
      <c r="AC20" s="2027"/>
      <c r="AD20" s="1954">
        <v>32.658000000000001</v>
      </c>
      <c r="AE20" s="1984"/>
      <c r="AQ20" s="1949"/>
      <c r="AR20" s="1948"/>
      <c r="AS20" s="1949"/>
      <c r="AT20" s="1948"/>
      <c r="AU20" s="1949"/>
      <c r="AV20" s="1948"/>
      <c r="AW20" s="1949"/>
      <c r="AX20" s="1948"/>
      <c r="AY20" s="1949"/>
      <c r="AZ20" s="1948"/>
      <c r="BA20" s="1949"/>
    </row>
    <row r="21" spans="1:53" ht="8.1" customHeight="1">
      <c r="B21" s="2030"/>
      <c r="C21" s="2033" t="s">
        <v>13</v>
      </c>
      <c r="D21" s="1954">
        <v>8.4190000000000005</v>
      </c>
      <c r="E21" s="2027"/>
      <c r="F21" s="1954">
        <v>9.766</v>
      </c>
      <c r="G21" s="2027"/>
      <c r="H21" s="1954">
        <v>2.9830000000000001</v>
      </c>
      <c r="I21" s="2027"/>
      <c r="J21" s="1954">
        <v>2.5129999999999999</v>
      </c>
      <c r="K21" s="2027"/>
      <c r="L21" s="1954" t="s">
        <v>62</v>
      </c>
      <c r="M21" s="2027"/>
      <c r="N21" s="1954" t="s">
        <v>62</v>
      </c>
      <c r="O21" s="2027"/>
      <c r="P21" s="1954" t="s">
        <v>62</v>
      </c>
      <c r="Q21" s="2027"/>
      <c r="R21" s="1954" t="s">
        <v>62</v>
      </c>
      <c r="S21" s="2027"/>
      <c r="T21" s="1954" t="s">
        <v>62</v>
      </c>
      <c r="U21" s="2028"/>
      <c r="V21" s="1954" t="s">
        <v>62</v>
      </c>
      <c r="W21" s="2027"/>
      <c r="X21" s="1954">
        <v>38.255000000000003</v>
      </c>
      <c r="Y21" s="2027"/>
      <c r="Z21" s="1954">
        <v>35.804000000000002</v>
      </c>
      <c r="AA21" s="2027"/>
      <c r="AB21" s="1954">
        <v>37.751999999999995</v>
      </c>
      <c r="AC21" s="2027"/>
      <c r="AD21" s="1954">
        <v>31.497</v>
      </c>
      <c r="AE21" s="1984"/>
      <c r="AQ21" s="1949"/>
      <c r="AR21" s="1948"/>
      <c r="AS21" s="1949"/>
      <c r="AT21" s="1948"/>
      <c r="AU21" s="1949"/>
      <c r="AV21" s="1948"/>
      <c r="AW21" s="1949"/>
      <c r="AX21" s="1948"/>
      <c r="AY21" s="1949"/>
      <c r="AZ21" s="1948"/>
      <c r="BA21" s="1949"/>
    </row>
    <row r="22" spans="1:53" ht="2.25" customHeight="1">
      <c r="B22" s="2030"/>
      <c r="C22" s="2033"/>
      <c r="D22" s="2028"/>
      <c r="E22" s="2027"/>
      <c r="F22" s="2028"/>
      <c r="G22" s="2027"/>
      <c r="H22" s="2028"/>
      <c r="I22" s="2027"/>
      <c r="J22" s="2028"/>
      <c r="K22" s="2027"/>
      <c r="L22" s="1954" t="s">
        <v>62</v>
      </c>
      <c r="M22" s="2027"/>
      <c r="N22" s="1954"/>
      <c r="O22" s="2027"/>
      <c r="P22" s="1954" t="s">
        <v>62</v>
      </c>
      <c r="Q22" s="2027"/>
      <c r="R22" s="1954"/>
      <c r="S22" s="2027"/>
      <c r="T22" s="1954" t="s">
        <v>62</v>
      </c>
      <c r="U22" s="2028"/>
      <c r="V22" s="1954"/>
      <c r="W22" s="2027"/>
      <c r="X22" s="1954"/>
      <c r="Y22" s="2027"/>
      <c r="Z22" s="1954"/>
      <c r="AA22" s="2027"/>
      <c r="AB22" s="1985"/>
      <c r="AC22" s="1985"/>
      <c r="AD22" s="1985"/>
      <c r="AE22" s="1984"/>
      <c r="AQ22" s="1948"/>
      <c r="AR22" s="1948"/>
      <c r="AS22" s="1948"/>
      <c r="AT22" s="1948"/>
      <c r="AU22" s="1948"/>
      <c r="AV22" s="1948"/>
      <c r="AW22" s="1948"/>
      <c r="AX22" s="1948"/>
      <c r="AY22" s="1949"/>
      <c r="AZ22" s="1948"/>
      <c r="BA22" s="1948"/>
    </row>
    <row r="23" spans="1:53" ht="8.1" customHeight="1">
      <c r="B23" s="2030"/>
      <c r="C23" s="2033" t="s">
        <v>14</v>
      </c>
      <c r="D23" s="1954">
        <v>8.6679999999999993</v>
      </c>
      <c r="E23" s="2027"/>
      <c r="F23" s="1954">
        <v>8.8680000000000003</v>
      </c>
      <c r="G23" s="2027"/>
      <c r="H23" s="1954">
        <v>2.5710000000000002</v>
      </c>
      <c r="I23" s="2027"/>
      <c r="J23" s="1954">
        <v>2.5979999999999999</v>
      </c>
      <c r="K23" s="2027"/>
      <c r="L23" s="1954" t="s">
        <v>62</v>
      </c>
      <c r="M23" s="2027"/>
      <c r="N23" s="1954" t="s">
        <v>62</v>
      </c>
      <c r="O23" s="2027"/>
      <c r="P23" s="1954" t="s">
        <v>62</v>
      </c>
      <c r="Q23" s="2027"/>
      <c r="R23" s="1954" t="s">
        <v>62</v>
      </c>
      <c r="S23" s="2027"/>
      <c r="T23" s="1954" t="s">
        <v>62</v>
      </c>
      <c r="U23" s="2028"/>
      <c r="V23" s="1954" t="s">
        <v>62</v>
      </c>
      <c r="W23" s="2027"/>
      <c r="X23" s="1954">
        <v>36.293999999999997</v>
      </c>
      <c r="Y23" s="2027"/>
      <c r="Z23" s="1954">
        <v>37.939</v>
      </c>
      <c r="AA23" s="2027"/>
      <c r="AB23" s="1954">
        <v>34.622</v>
      </c>
      <c r="AC23" s="2027"/>
      <c r="AD23" s="1954">
        <v>32.645000000000003</v>
      </c>
      <c r="AE23" s="1984"/>
      <c r="AQ23" s="1949"/>
      <c r="AR23" s="1948"/>
      <c r="AS23" s="1949"/>
      <c r="AT23" s="1948"/>
      <c r="AU23" s="1949"/>
      <c r="AV23" s="1948"/>
      <c r="AW23" s="1949"/>
      <c r="AX23" s="1948"/>
      <c r="AY23" s="1949"/>
      <c r="AZ23" s="1948"/>
      <c r="BA23" s="1949"/>
    </row>
    <row r="24" spans="1:53" ht="8.1" customHeight="1">
      <c r="B24" s="2030"/>
      <c r="C24" s="2033" t="s">
        <v>15</v>
      </c>
      <c r="D24" s="1954">
        <v>9.0399999999999991</v>
      </c>
      <c r="E24" s="2027"/>
      <c r="F24" s="1954">
        <v>9.452</v>
      </c>
      <c r="G24" s="2027"/>
      <c r="H24" s="1954">
        <v>2.9689999999999999</v>
      </c>
      <c r="I24" s="2027"/>
      <c r="J24" s="1954">
        <v>3.0990000000000002</v>
      </c>
      <c r="K24" s="2027"/>
      <c r="L24" s="1954" t="s">
        <v>62</v>
      </c>
      <c r="M24" s="2027"/>
      <c r="N24" s="1954" t="s">
        <v>62</v>
      </c>
      <c r="O24" s="2027"/>
      <c r="P24" s="1954" t="s">
        <v>62</v>
      </c>
      <c r="Q24" s="2027"/>
      <c r="R24" s="1954" t="s">
        <v>62</v>
      </c>
      <c r="S24" s="2027"/>
      <c r="T24" s="1954" t="s">
        <v>62</v>
      </c>
      <c r="U24" s="2028"/>
      <c r="V24" s="1954" t="s">
        <v>62</v>
      </c>
      <c r="W24" s="2027"/>
      <c r="X24" s="1954">
        <v>37.293999999999997</v>
      </c>
      <c r="Y24" s="2027"/>
      <c r="Z24" s="1954">
        <v>39.901000000000003</v>
      </c>
      <c r="AA24" s="2027"/>
      <c r="AB24" s="1954">
        <v>35.286000000000001</v>
      </c>
      <c r="AC24" s="2027"/>
      <c r="AD24" s="1954">
        <v>38.4</v>
      </c>
      <c r="AE24" s="1984"/>
      <c r="AQ24" s="1949"/>
      <c r="AR24" s="1948"/>
      <c r="AS24" s="1949"/>
      <c r="AT24" s="1948"/>
      <c r="AU24" s="1949"/>
      <c r="AV24" s="1948"/>
      <c r="AW24" s="1949"/>
      <c r="AX24" s="1948"/>
      <c r="AY24" s="1949"/>
      <c r="AZ24" s="1948"/>
      <c r="BA24" s="1949"/>
    </row>
    <row r="25" spans="1:53" ht="8.1" customHeight="1">
      <c r="B25" s="2030"/>
      <c r="C25" s="2033" t="s">
        <v>228</v>
      </c>
      <c r="D25" s="1954">
        <v>7.4249999999999998</v>
      </c>
      <c r="E25" s="2027"/>
      <c r="F25" s="1954">
        <v>9.6769999999999996</v>
      </c>
      <c r="G25" s="2027"/>
      <c r="H25" s="1954">
        <v>3.0449999999999999</v>
      </c>
      <c r="I25" s="1954"/>
      <c r="J25" s="1954">
        <v>3.597</v>
      </c>
      <c r="K25" s="2027"/>
      <c r="L25" s="1954" t="s">
        <v>62</v>
      </c>
      <c r="M25" s="1954"/>
      <c r="N25" s="1954" t="s">
        <v>62</v>
      </c>
      <c r="O25" s="2027"/>
      <c r="P25" s="1954" t="s">
        <v>62</v>
      </c>
      <c r="Q25" s="2027"/>
      <c r="R25" s="1954" t="s">
        <v>62</v>
      </c>
      <c r="S25" s="2027"/>
      <c r="T25" s="1954" t="s">
        <v>62</v>
      </c>
      <c r="U25" s="2028"/>
      <c r="V25" s="1954" t="s">
        <v>62</v>
      </c>
      <c r="W25" s="2027"/>
      <c r="X25" s="1954">
        <v>37.561</v>
      </c>
      <c r="Y25" s="2027"/>
      <c r="Z25" s="1954">
        <v>38.786999999999999</v>
      </c>
      <c r="AA25" s="2027"/>
      <c r="AB25" s="1954">
        <v>29.361000000000001</v>
      </c>
      <c r="AC25" s="2027"/>
      <c r="AD25" s="1954">
        <v>35.262</v>
      </c>
      <c r="AE25" s="1984"/>
      <c r="AQ25" s="1949"/>
      <c r="AR25" s="1948"/>
      <c r="AS25" s="1949"/>
      <c r="AT25" s="1948"/>
      <c r="AU25" s="1949"/>
      <c r="AV25" s="1948"/>
      <c r="AW25" s="1949"/>
      <c r="AX25" s="1948"/>
      <c r="AY25" s="1949"/>
      <c r="AZ25" s="1948"/>
      <c r="BA25" s="1949"/>
    </row>
    <row r="26" spans="1:53" ht="2.25" customHeight="1">
      <c r="B26" s="2030"/>
      <c r="C26" s="2033"/>
      <c r="D26" s="2028"/>
      <c r="E26" s="2027"/>
      <c r="F26" s="2028"/>
      <c r="G26" s="2027"/>
      <c r="H26" s="2028"/>
      <c r="I26" s="2027"/>
      <c r="J26" s="2028"/>
      <c r="K26" s="2027"/>
      <c r="L26" s="1954" t="s">
        <v>62</v>
      </c>
      <c r="M26" s="1954"/>
      <c r="N26" s="1954"/>
      <c r="O26" s="2027"/>
      <c r="P26" s="1954" t="s">
        <v>62</v>
      </c>
      <c r="Q26" s="2027"/>
      <c r="R26" s="1954"/>
      <c r="S26" s="2027"/>
      <c r="T26" s="1954" t="s">
        <v>62</v>
      </c>
      <c r="U26" s="2028"/>
      <c r="V26" s="1954"/>
      <c r="W26" s="2027"/>
      <c r="X26" s="2028"/>
      <c r="Y26" s="2027"/>
      <c r="Z26" s="2028"/>
      <c r="AA26" s="2027"/>
      <c r="AB26" s="1985"/>
      <c r="AC26" s="1985"/>
      <c r="AD26" s="1985"/>
      <c r="AE26" s="1984"/>
      <c r="AQ26" s="1948"/>
      <c r="AR26" s="1948"/>
      <c r="AS26" s="1948"/>
      <c r="AT26" s="1948"/>
      <c r="AU26" s="1948"/>
      <c r="AV26" s="1948"/>
      <c r="AW26" s="1948"/>
      <c r="AX26" s="1948"/>
      <c r="AY26" s="1949"/>
      <c r="AZ26" s="1948"/>
      <c r="BA26" s="1948"/>
    </row>
    <row r="27" spans="1:53" ht="8.1" customHeight="1">
      <c r="B27" s="2030"/>
      <c r="C27" s="2033" t="s">
        <v>5</v>
      </c>
      <c r="D27" s="1954">
        <v>6.6719999999999997</v>
      </c>
      <c r="E27" s="2027"/>
      <c r="F27" s="1954">
        <v>9.5229999999999997</v>
      </c>
      <c r="G27" s="2027"/>
      <c r="H27" s="1954">
        <v>2.9660000000000002</v>
      </c>
      <c r="I27" s="2027"/>
      <c r="J27" s="1954">
        <v>2.8679999999999999</v>
      </c>
      <c r="K27" s="2027"/>
      <c r="L27" s="1954" t="s">
        <v>62</v>
      </c>
      <c r="M27" s="2027"/>
      <c r="N27" s="1954" t="s">
        <v>62</v>
      </c>
      <c r="O27" s="2027"/>
      <c r="P27" s="1954" t="s">
        <v>62</v>
      </c>
      <c r="Q27" s="2027"/>
      <c r="R27" s="1954" t="s">
        <v>62</v>
      </c>
      <c r="S27" s="2027"/>
      <c r="T27" s="1954" t="s">
        <v>62</v>
      </c>
      <c r="U27" s="2028"/>
      <c r="V27" s="1954" t="s">
        <v>62</v>
      </c>
      <c r="W27" s="2027"/>
      <c r="X27" s="1954">
        <v>36.744999999999997</v>
      </c>
      <c r="Y27" s="2027"/>
      <c r="Z27" s="1954">
        <v>40.213999999999999</v>
      </c>
      <c r="AA27" s="2027"/>
      <c r="AB27" s="1954">
        <v>31.749000000000002</v>
      </c>
      <c r="AC27" s="2027"/>
      <c r="AD27" s="1954">
        <v>35.039000000000001</v>
      </c>
      <c r="AE27" s="1984"/>
      <c r="AQ27" s="1949"/>
      <c r="AR27" s="1948"/>
      <c r="AS27" s="1949"/>
      <c r="AT27" s="1948"/>
      <c r="AU27" s="1949"/>
      <c r="AV27" s="1948"/>
      <c r="AW27" s="1949"/>
      <c r="AX27" s="1948"/>
      <c r="AY27" s="1949"/>
      <c r="AZ27" s="1948"/>
      <c r="BA27" s="1949"/>
    </row>
    <row r="28" spans="1:53" ht="8.1" customHeight="1">
      <c r="B28" s="2030"/>
      <c r="C28" s="2033" t="s">
        <v>50</v>
      </c>
      <c r="D28" s="1954">
        <v>6.4450000000000003</v>
      </c>
      <c r="E28" s="2027"/>
      <c r="F28" s="1954">
        <v>6.806</v>
      </c>
      <c r="G28" s="2027"/>
      <c r="H28" s="1954">
        <v>3.0939999999999999</v>
      </c>
      <c r="I28" s="2027"/>
      <c r="J28" s="1954">
        <v>2.4950000000000001</v>
      </c>
      <c r="K28" s="2027"/>
      <c r="L28" s="1954" t="s">
        <v>62</v>
      </c>
      <c r="M28" s="2027"/>
      <c r="N28" s="1954" t="s">
        <v>62</v>
      </c>
      <c r="O28" s="2027"/>
      <c r="P28" s="1954" t="s">
        <v>62</v>
      </c>
      <c r="Q28" s="2027"/>
      <c r="R28" s="1954" t="s">
        <v>62</v>
      </c>
      <c r="S28" s="2027"/>
      <c r="T28" s="1954" t="s">
        <v>62</v>
      </c>
      <c r="U28" s="2028"/>
      <c r="V28" s="1954" t="s">
        <v>62</v>
      </c>
      <c r="W28" s="2027"/>
      <c r="X28" s="1954">
        <v>34.515000000000001</v>
      </c>
      <c r="Y28" s="2027"/>
      <c r="Z28" s="1954">
        <v>38.261000000000003</v>
      </c>
      <c r="AA28" s="2027"/>
      <c r="AB28" s="1954">
        <v>26.386999999999997</v>
      </c>
      <c r="AC28" s="2027"/>
      <c r="AD28" s="1954">
        <v>33.655999999999999</v>
      </c>
      <c r="AE28" s="1984"/>
      <c r="AQ28" s="1949"/>
      <c r="AR28" s="1948"/>
      <c r="AS28" s="1949"/>
      <c r="AT28" s="1948"/>
      <c r="AU28" s="1949"/>
      <c r="AV28" s="1948"/>
      <c r="AW28" s="1949"/>
      <c r="AX28" s="1948"/>
      <c r="AY28" s="1949"/>
      <c r="AZ28" s="1948"/>
      <c r="BA28" s="1949"/>
    </row>
    <row r="29" spans="1:53" ht="8.1" customHeight="1">
      <c r="A29" s="2043"/>
      <c r="B29" s="2030"/>
      <c r="C29" s="2033" t="s">
        <v>555</v>
      </c>
      <c r="D29" s="1954">
        <v>7.1859999999999999</v>
      </c>
      <c r="E29" s="2027"/>
      <c r="F29" s="1954">
        <v>5.8330000000000002</v>
      </c>
      <c r="G29" s="2027"/>
      <c r="H29" s="1954">
        <v>4.1440000000000001</v>
      </c>
      <c r="I29" s="2027"/>
      <c r="J29" s="1954">
        <v>2.4460000000000002</v>
      </c>
      <c r="K29" s="2027"/>
      <c r="L29" s="1954" t="s">
        <v>62</v>
      </c>
      <c r="M29" s="2027"/>
      <c r="N29" s="1954" t="s">
        <v>62</v>
      </c>
      <c r="O29" s="2027"/>
      <c r="P29" s="1954" t="s">
        <v>62</v>
      </c>
      <c r="Q29" s="2027"/>
      <c r="R29" s="1954" t="s">
        <v>62</v>
      </c>
      <c r="S29" s="2027"/>
      <c r="T29" s="1954" t="s">
        <v>62</v>
      </c>
      <c r="U29" s="2028"/>
      <c r="V29" s="1954" t="s">
        <v>62</v>
      </c>
      <c r="W29" s="2027"/>
      <c r="X29" s="1954">
        <v>40.213000000000001</v>
      </c>
      <c r="Y29" s="2027"/>
      <c r="Z29" s="1954">
        <v>39.436999999999998</v>
      </c>
      <c r="AA29" s="2027"/>
      <c r="AB29" s="1954">
        <v>26.238999999999997</v>
      </c>
      <c r="AC29" s="2027"/>
      <c r="AD29" s="1954">
        <v>33.954000000000001</v>
      </c>
      <c r="AE29" s="1984"/>
      <c r="AQ29" s="1949"/>
      <c r="AR29" s="1948"/>
      <c r="AS29" s="1949"/>
      <c r="AT29" s="1948"/>
      <c r="AU29" s="1949"/>
      <c r="AV29" s="1948"/>
      <c r="AW29" s="1949"/>
      <c r="AX29" s="1948"/>
      <c r="AY29" s="1949"/>
      <c r="AZ29" s="1948"/>
      <c r="BA29" s="1949"/>
    </row>
    <row r="30" spans="1:53" ht="2.25" customHeight="1">
      <c r="B30" s="2030"/>
      <c r="C30" s="2033"/>
      <c r="D30" s="2028"/>
      <c r="E30" s="2027"/>
      <c r="F30" s="2028"/>
      <c r="G30" s="2027"/>
      <c r="H30" s="2028"/>
      <c r="I30" s="2027"/>
      <c r="J30" s="1954"/>
      <c r="K30" s="2027"/>
      <c r="L30" s="1954" t="s">
        <v>62</v>
      </c>
      <c r="M30" s="2027"/>
      <c r="N30" s="1954"/>
      <c r="O30" s="2027"/>
      <c r="P30" s="1954" t="s">
        <v>62</v>
      </c>
      <c r="Q30" s="2027"/>
      <c r="R30" s="1954"/>
      <c r="S30" s="2027"/>
      <c r="T30" s="1954" t="s">
        <v>62</v>
      </c>
      <c r="U30" s="2028"/>
      <c r="V30" s="1954"/>
      <c r="W30" s="2027"/>
      <c r="X30" s="2028"/>
      <c r="Y30" s="2027"/>
      <c r="Z30" s="2028"/>
      <c r="AA30" s="2027"/>
      <c r="AB30" s="1985"/>
      <c r="AC30" s="1985"/>
      <c r="AD30" s="1985"/>
      <c r="AE30" s="1984"/>
      <c r="AQ30" s="1948"/>
      <c r="AR30" s="1948"/>
      <c r="AS30" s="1948"/>
      <c r="AT30" s="1948"/>
      <c r="AU30" s="1948"/>
      <c r="AV30" s="1948"/>
      <c r="AW30" s="1948"/>
      <c r="AX30" s="1948"/>
      <c r="AY30" s="1949"/>
      <c r="AZ30" s="1948"/>
      <c r="BA30" s="1948"/>
    </row>
    <row r="31" spans="1:53" ht="8.1" customHeight="1">
      <c r="B31" s="2030"/>
      <c r="C31" s="2033" t="s">
        <v>123</v>
      </c>
      <c r="D31" s="1954">
        <v>7.5720000000000001</v>
      </c>
      <c r="E31" s="2027"/>
      <c r="F31" s="1954">
        <v>5.4420000000000002</v>
      </c>
      <c r="G31" s="2027"/>
      <c r="H31" s="1954">
        <v>3.4140000000000001</v>
      </c>
      <c r="I31" s="2027"/>
      <c r="J31" s="1954">
        <v>2.327</v>
      </c>
      <c r="K31" s="2027"/>
      <c r="L31" s="1954" t="s">
        <v>62</v>
      </c>
      <c r="M31" s="2027"/>
      <c r="N31" s="1954" t="s">
        <v>62</v>
      </c>
      <c r="O31" s="2027"/>
      <c r="P31" s="1954" t="s">
        <v>62</v>
      </c>
      <c r="Q31" s="2027"/>
      <c r="R31" s="1954" t="s">
        <v>62</v>
      </c>
      <c r="S31" s="2027"/>
      <c r="T31" s="1954" t="s">
        <v>62</v>
      </c>
      <c r="U31" s="2028"/>
      <c r="V31" s="1954" t="s">
        <v>62</v>
      </c>
      <c r="W31" s="2027"/>
      <c r="X31" s="1954">
        <v>35.125999999999998</v>
      </c>
      <c r="Y31" s="2027"/>
      <c r="Z31" s="1954">
        <v>39.764000000000003</v>
      </c>
      <c r="AA31" s="2027"/>
      <c r="AB31" s="1954">
        <v>23.906000000000002</v>
      </c>
      <c r="AC31" s="2027"/>
      <c r="AD31" s="1954">
        <v>35.613999999999997</v>
      </c>
      <c r="AE31" s="1984"/>
      <c r="AQ31" s="1949"/>
      <c r="AR31" s="1948"/>
      <c r="AS31" s="1949"/>
      <c r="AT31" s="1948"/>
      <c r="AU31" s="1949"/>
      <c r="AV31" s="1948"/>
      <c r="AW31" s="1949"/>
      <c r="AX31" s="1948"/>
      <c r="AY31" s="1949"/>
      <c r="AZ31" s="1948"/>
      <c r="BA31" s="1949"/>
    </row>
    <row r="32" spans="1:53" ht="8.1" customHeight="1">
      <c r="B32" s="2030"/>
      <c r="C32" s="2033" t="s">
        <v>124</v>
      </c>
      <c r="D32" s="1954">
        <v>8.0589999999999993</v>
      </c>
      <c r="E32" s="2027"/>
      <c r="F32" s="1954">
        <v>4.5449999999999999</v>
      </c>
      <c r="G32" s="2027"/>
      <c r="H32" s="1954">
        <v>3.4279999999999999</v>
      </c>
      <c r="I32" s="2027"/>
      <c r="J32" s="1954">
        <v>2.016</v>
      </c>
      <c r="K32" s="2027"/>
      <c r="L32" s="1954" t="s">
        <v>62</v>
      </c>
      <c r="M32" s="2027"/>
      <c r="N32" s="1954" t="s">
        <v>62</v>
      </c>
      <c r="O32" s="2027"/>
      <c r="P32" s="1954" t="s">
        <v>62</v>
      </c>
      <c r="Q32" s="2027"/>
      <c r="R32" s="1954" t="s">
        <v>62</v>
      </c>
      <c r="S32" s="2027"/>
      <c r="T32" s="1954" t="s">
        <v>62</v>
      </c>
      <c r="U32" s="2028"/>
      <c r="V32" s="1954" t="s">
        <v>62</v>
      </c>
      <c r="W32" s="2027"/>
      <c r="X32" s="1954">
        <v>37.133000000000003</v>
      </c>
      <c r="Y32" s="2027"/>
      <c r="Z32" s="1954">
        <v>40.494999999999997</v>
      </c>
      <c r="AA32" s="2027"/>
      <c r="AB32" s="1954">
        <v>24.625</v>
      </c>
      <c r="AC32" s="2027"/>
      <c r="AD32" s="1954">
        <v>34.664999999999999</v>
      </c>
      <c r="AE32" s="1984"/>
      <c r="AQ32" s="1949"/>
      <c r="AR32" s="1948"/>
      <c r="AS32" s="1949"/>
      <c r="AT32" s="1948"/>
      <c r="AU32" s="1949"/>
      <c r="AV32" s="1948"/>
      <c r="AW32" s="1949"/>
      <c r="AX32" s="1948"/>
      <c r="AY32" s="1949"/>
      <c r="AZ32" s="1948"/>
      <c r="BA32" s="1949"/>
    </row>
    <row r="33" spans="2:53" ht="8.1" customHeight="1">
      <c r="B33" s="2030"/>
      <c r="C33" s="2033" t="s">
        <v>125</v>
      </c>
      <c r="D33" s="1954">
        <v>8.1460000000000008</v>
      </c>
      <c r="E33" s="2027"/>
      <c r="F33" s="1954"/>
      <c r="G33" s="2027"/>
      <c r="H33" s="1954">
        <v>3.27</v>
      </c>
      <c r="I33" s="2027"/>
      <c r="J33" s="1954"/>
      <c r="K33" s="2027"/>
      <c r="L33" s="1954" t="s">
        <v>62</v>
      </c>
      <c r="M33" s="1954"/>
      <c r="N33" s="1954"/>
      <c r="O33" s="2027"/>
      <c r="P33" s="1954" t="s">
        <v>62</v>
      </c>
      <c r="Q33" s="2027"/>
      <c r="R33" s="1954"/>
      <c r="S33" s="2027"/>
      <c r="T33" s="1954" t="s">
        <v>62</v>
      </c>
      <c r="U33" s="2028"/>
      <c r="V33" s="1954"/>
      <c r="W33" s="2027"/>
      <c r="X33" s="1954">
        <v>36.503999999999998</v>
      </c>
      <c r="Y33" s="2027"/>
      <c r="Z33" s="1954"/>
      <c r="AA33" s="2027"/>
      <c r="AB33" s="1954">
        <v>29.999000000000002</v>
      </c>
      <c r="AC33" s="2027"/>
      <c r="AD33" s="1954"/>
      <c r="AE33" s="1984"/>
      <c r="AQ33" s="1949"/>
      <c r="AR33" s="1948"/>
      <c r="AS33" s="1949"/>
      <c r="AT33" s="1948"/>
      <c r="AU33" s="1949"/>
      <c r="AV33" s="1948"/>
      <c r="AW33" s="1949"/>
      <c r="AX33" s="1948"/>
      <c r="AY33" s="1949"/>
      <c r="AZ33" s="1948"/>
      <c r="BA33" s="1949"/>
    </row>
    <row r="34" spans="2:53" ht="3" customHeight="1">
      <c r="B34" s="2025"/>
      <c r="C34" s="2024"/>
      <c r="D34" s="2023"/>
      <c r="E34" s="2022"/>
      <c r="F34" s="2023"/>
      <c r="G34" s="2022"/>
      <c r="H34" s="2023"/>
      <c r="I34" s="2022"/>
      <c r="J34" s="2023"/>
      <c r="K34" s="2022"/>
      <c r="L34" s="2023"/>
      <c r="M34" s="2022"/>
      <c r="N34" s="2023"/>
      <c r="O34" s="2022"/>
      <c r="P34" s="1957"/>
      <c r="Q34" s="2022"/>
      <c r="R34" s="2023"/>
      <c r="S34" s="2022"/>
      <c r="T34" s="1957"/>
      <c r="U34" s="1957"/>
      <c r="V34" s="1957"/>
      <c r="W34" s="2022"/>
      <c r="X34" s="2023"/>
      <c r="Y34" s="2022"/>
      <c r="Z34" s="2023"/>
      <c r="AA34" s="2022"/>
      <c r="AB34" s="1971"/>
      <c r="AC34" s="1971"/>
      <c r="AD34" s="1971"/>
      <c r="AE34" s="1986"/>
      <c r="AQ34" s="1948"/>
      <c r="AR34" s="1948"/>
      <c r="AS34" s="1948"/>
      <c r="AT34" s="1948"/>
      <c r="AU34" s="1948"/>
      <c r="AV34" s="1948"/>
      <c r="AW34" s="1948"/>
      <c r="AX34" s="1948"/>
      <c r="AY34" s="1949"/>
      <c r="AZ34" s="1948"/>
      <c r="BA34" s="1948"/>
    </row>
    <row r="35" spans="2:53" ht="3" customHeight="1">
      <c r="B35" s="2030"/>
      <c r="C35" s="2031"/>
      <c r="D35" s="2028"/>
      <c r="E35" s="2027"/>
      <c r="F35" s="2028"/>
      <c r="G35" s="2027"/>
      <c r="H35" s="2028"/>
      <c r="I35" s="2027"/>
      <c r="J35" s="2028"/>
      <c r="K35" s="2027"/>
      <c r="L35" s="2028"/>
      <c r="M35" s="2027"/>
      <c r="N35" s="2028"/>
      <c r="O35" s="2027"/>
      <c r="P35" s="1954"/>
      <c r="Q35" s="1954"/>
      <c r="R35" s="1954"/>
      <c r="S35" s="2027"/>
      <c r="T35" s="1954"/>
      <c r="U35" s="1954"/>
      <c r="V35" s="1954"/>
      <c r="W35" s="2027"/>
      <c r="X35" s="2028"/>
      <c r="Y35" s="2027"/>
      <c r="Z35" s="2028"/>
      <c r="AA35" s="2027"/>
      <c r="AB35" s="2028"/>
      <c r="AC35" s="2027"/>
      <c r="AD35" s="2028"/>
      <c r="AE35" s="1984"/>
      <c r="AQ35" s="1948"/>
      <c r="AR35" s="1948"/>
      <c r="AS35" s="1948"/>
      <c r="AT35" s="1948"/>
      <c r="AU35" s="1948"/>
      <c r="AV35" s="1948"/>
      <c r="AW35" s="1948"/>
      <c r="AX35" s="1948"/>
      <c r="AY35" s="1948"/>
      <c r="AZ35" s="1948"/>
      <c r="BA35" s="1948"/>
    </row>
    <row r="36" spans="2:53" ht="8.1" customHeight="1">
      <c r="B36" s="2030"/>
      <c r="C36" s="2029" t="s">
        <v>126</v>
      </c>
      <c r="D36" s="2028">
        <v>86.320999999999998</v>
      </c>
      <c r="E36" s="2027"/>
      <c r="F36" s="2026">
        <v>87.899999999999991</v>
      </c>
      <c r="G36" s="2026"/>
      <c r="H36" s="2028">
        <v>49.851000000000006</v>
      </c>
      <c r="I36" s="2026"/>
      <c r="J36" s="2026">
        <v>31.277000000000001</v>
      </c>
      <c r="K36" s="2026">
        <v>0</v>
      </c>
      <c r="L36" s="2026" t="s">
        <v>62</v>
      </c>
      <c r="M36" s="2026">
        <v>0</v>
      </c>
      <c r="N36" s="2026" t="s">
        <v>62</v>
      </c>
      <c r="O36" s="2027"/>
      <c r="P36" s="1960" t="s">
        <v>62</v>
      </c>
      <c r="R36" s="1960" t="s">
        <v>62</v>
      </c>
      <c r="S36" s="2026"/>
      <c r="T36" s="1960" t="s">
        <v>62</v>
      </c>
      <c r="U36" s="2026"/>
      <c r="V36" s="1960" t="s">
        <v>62</v>
      </c>
      <c r="W36" s="2027"/>
      <c r="X36" s="2028">
        <v>410.76399999999995</v>
      </c>
      <c r="Y36" s="2028"/>
      <c r="Z36" s="2026">
        <v>423.78300000000007</v>
      </c>
      <c r="AA36" s="2028"/>
      <c r="AB36" s="2028">
        <v>350.07599999999996</v>
      </c>
      <c r="AC36" s="2028"/>
      <c r="AD36" s="2026">
        <v>375.267</v>
      </c>
      <c r="AE36" s="2042"/>
      <c r="AQ36" s="1948"/>
      <c r="AR36" s="1948"/>
      <c r="AS36" s="1948"/>
      <c r="AT36" s="1948"/>
      <c r="AU36" s="1948"/>
      <c r="AV36" s="1948"/>
      <c r="AW36" s="1948"/>
      <c r="AX36" s="1948"/>
      <c r="AY36" s="1948"/>
      <c r="AZ36" s="1948"/>
      <c r="BA36" s="1948"/>
    </row>
    <row r="37" spans="2:53" ht="3" customHeight="1">
      <c r="B37" s="2025"/>
      <c r="C37" s="2024"/>
      <c r="D37" s="2023"/>
      <c r="E37" s="2022"/>
      <c r="F37" s="2023"/>
      <c r="G37" s="2022"/>
      <c r="H37" s="2023"/>
      <c r="I37" s="2022"/>
      <c r="J37" s="2023"/>
      <c r="K37" s="2022"/>
      <c r="L37" s="2023"/>
      <c r="M37" s="2022"/>
      <c r="N37" s="2023"/>
      <c r="O37" s="2022"/>
      <c r="P37" s="2023"/>
      <c r="Q37" s="2022"/>
      <c r="R37" s="2023"/>
      <c r="S37" s="2022"/>
      <c r="T37" s="2023"/>
      <c r="U37" s="2022"/>
      <c r="V37" s="2023"/>
      <c r="W37" s="2022"/>
      <c r="X37" s="2023"/>
      <c r="Y37" s="2022"/>
      <c r="Z37" s="2023"/>
      <c r="AA37" s="2022"/>
      <c r="AB37" s="1971"/>
      <c r="AC37" s="1971"/>
      <c r="AD37" s="1971"/>
      <c r="AE37" s="1986"/>
    </row>
    <row r="38" spans="2:53" ht="3" customHeight="1">
      <c r="B38" s="2030"/>
      <c r="C38" s="1974"/>
      <c r="D38" s="1974"/>
      <c r="E38" s="1974"/>
      <c r="F38" s="1974"/>
      <c r="G38" s="1974"/>
      <c r="H38" s="1974"/>
      <c r="I38" s="1974"/>
      <c r="J38" s="1974"/>
      <c r="K38" s="1974"/>
      <c r="L38" s="1974"/>
      <c r="M38" s="1974"/>
      <c r="N38" s="1974"/>
      <c r="O38" s="1974"/>
      <c r="P38" s="1974"/>
      <c r="Q38" s="1974"/>
      <c r="R38" s="1974"/>
      <c r="S38" s="1974"/>
      <c r="T38" s="1974"/>
      <c r="U38" s="1974"/>
      <c r="V38" s="1974"/>
      <c r="W38" s="1974"/>
      <c r="X38" s="1974"/>
      <c r="Y38" s="1974"/>
      <c r="Z38" s="1974"/>
      <c r="AA38" s="1974"/>
      <c r="AB38" s="1985"/>
      <c r="AC38" s="1985"/>
      <c r="AD38" s="1985"/>
      <c r="AE38" s="1984"/>
    </row>
    <row r="39" spans="2:53" ht="12" customHeight="1">
      <c r="B39" s="1982"/>
      <c r="C39" s="2041" t="s">
        <v>127</v>
      </c>
      <c r="D39" s="1981"/>
      <c r="E39" s="1981"/>
      <c r="F39" s="1981"/>
      <c r="G39" s="1981"/>
      <c r="H39" s="1981"/>
      <c r="I39" s="1981"/>
      <c r="J39" s="1981"/>
      <c r="K39" s="1981"/>
      <c r="L39" s="1981"/>
      <c r="M39" s="1981"/>
      <c r="N39" s="1981"/>
      <c r="O39" s="1981"/>
      <c r="P39" s="1981"/>
      <c r="Q39" s="1981"/>
      <c r="R39" s="1981"/>
      <c r="S39" s="1981"/>
      <c r="T39" s="1981"/>
      <c r="U39" s="1981"/>
      <c r="V39" s="1981"/>
      <c r="W39" s="1981"/>
      <c r="X39" s="1981"/>
      <c r="Y39" s="1981"/>
      <c r="Z39" s="1981"/>
      <c r="AA39" s="1981"/>
      <c r="AB39" s="2036"/>
      <c r="AC39" s="2036"/>
      <c r="AD39" s="2036"/>
      <c r="AE39" s="2035"/>
    </row>
    <row r="40" spans="2:53" ht="2.25" customHeight="1">
      <c r="B40" s="2030"/>
      <c r="C40" s="1974"/>
      <c r="D40" s="1974"/>
      <c r="E40" s="1974"/>
      <c r="F40" s="1974"/>
      <c r="G40" s="1974"/>
      <c r="H40" s="1974"/>
      <c r="I40" s="1974"/>
      <c r="J40" s="1974"/>
      <c r="K40" s="1974"/>
      <c r="L40" s="1974"/>
      <c r="M40" s="1974"/>
      <c r="N40" s="1974"/>
      <c r="O40" s="1974"/>
      <c r="P40" s="1974"/>
      <c r="Q40" s="1974"/>
      <c r="R40" s="1974"/>
      <c r="S40" s="1974"/>
      <c r="T40" s="1974"/>
      <c r="U40" s="1974"/>
      <c r="V40" s="1974"/>
      <c r="W40" s="1974"/>
      <c r="X40" s="1974"/>
      <c r="Y40" s="1974"/>
      <c r="Z40" s="1974"/>
      <c r="AA40" s="1974"/>
      <c r="AB40" s="1985"/>
      <c r="AC40" s="1985"/>
      <c r="AD40" s="1985"/>
      <c r="AE40" s="1984"/>
    </row>
    <row r="41" spans="2:53" ht="9.9499999999999993" customHeight="1">
      <c r="B41" s="2030"/>
      <c r="C41" s="2039" t="s">
        <v>115</v>
      </c>
      <c r="D41" s="2038"/>
      <c r="E41" s="2038"/>
      <c r="F41" s="2037"/>
      <c r="G41" s="2037"/>
      <c r="H41" s="2037"/>
      <c r="I41" s="2037"/>
      <c r="J41" s="2037"/>
      <c r="K41" s="2037"/>
      <c r="L41" s="2037"/>
      <c r="M41" s="2037"/>
      <c r="N41" s="2037"/>
      <c r="O41" s="2037"/>
      <c r="P41" s="2037"/>
      <c r="Q41" s="2037"/>
      <c r="R41" s="2037"/>
      <c r="S41" s="2037"/>
      <c r="T41" s="2037"/>
      <c r="U41" s="2037"/>
      <c r="V41" s="2037"/>
      <c r="W41" s="2037"/>
      <c r="X41" s="2037"/>
      <c r="Y41" s="2037"/>
      <c r="Z41" s="2037"/>
      <c r="AA41" s="2037"/>
      <c r="AB41" s="2036"/>
      <c r="AC41" s="2036"/>
      <c r="AD41" s="2036"/>
      <c r="AE41" s="2035"/>
    </row>
    <row r="42" spans="2:53" ht="2.25" customHeight="1">
      <c r="B42" s="2030"/>
      <c r="C42" s="1974"/>
      <c r="D42" s="1974"/>
      <c r="E42" s="1974"/>
      <c r="F42" s="1974"/>
      <c r="G42" s="1974"/>
      <c r="H42" s="1974"/>
      <c r="I42" s="1974"/>
      <c r="J42" s="1974"/>
      <c r="K42" s="1974"/>
      <c r="L42" s="1974"/>
      <c r="M42" s="1974"/>
      <c r="N42" s="1974"/>
      <c r="O42" s="1974"/>
      <c r="P42" s="1974"/>
      <c r="Q42" s="1974"/>
      <c r="R42" s="1974"/>
      <c r="S42" s="1974"/>
      <c r="T42" s="1974"/>
      <c r="U42" s="1974"/>
      <c r="V42" s="1974"/>
      <c r="W42" s="1974"/>
      <c r="X42" s="1974"/>
      <c r="Y42" s="1974"/>
      <c r="Z42" s="1974"/>
      <c r="AA42" s="1974"/>
      <c r="AB42" s="1985"/>
      <c r="AC42" s="1985"/>
      <c r="AD42" s="1985"/>
      <c r="AE42" s="1984"/>
    </row>
    <row r="43" spans="2:53" ht="8.1" customHeight="1">
      <c r="B43" s="2030"/>
      <c r="C43" s="2033" t="s">
        <v>11</v>
      </c>
      <c r="D43" s="1954">
        <v>3.9279999999999999</v>
      </c>
      <c r="E43" s="2027"/>
      <c r="F43" s="1954">
        <v>3.8889999999999998</v>
      </c>
      <c r="G43" s="2027"/>
      <c r="H43" s="2028">
        <v>0.40600000000000003</v>
      </c>
      <c r="I43" s="2027"/>
      <c r="J43" s="2028">
        <v>0.39800000000000002</v>
      </c>
      <c r="K43" s="2027"/>
      <c r="L43" s="1954" t="s">
        <v>62</v>
      </c>
      <c r="M43" s="2027"/>
      <c r="N43" s="1954" t="s">
        <v>62</v>
      </c>
      <c r="O43" s="2027"/>
      <c r="P43" s="2028" t="s">
        <v>62</v>
      </c>
      <c r="Q43" s="2027"/>
      <c r="R43" s="2028" t="s">
        <v>62</v>
      </c>
      <c r="S43" s="2027"/>
      <c r="T43" s="2028" t="s">
        <v>62</v>
      </c>
      <c r="U43" s="2028"/>
      <c r="V43" s="2028" t="s">
        <v>62</v>
      </c>
      <c r="W43" s="2027"/>
      <c r="X43" s="1954">
        <v>4.1539999999999999</v>
      </c>
      <c r="Y43" s="2027"/>
      <c r="Z43" s="1954">
        <v>3.8119999999999998</v>
      </c>
      <c r="AA43" s="2027"/>
      <c r="AB43" s="1954">
        <v>5.484</v>
      </c>
      <c r="AC43" s="2027"/>
      <c r="AD43" s="1954">
        <v>3.9820000000000002</v>
      </c>
      <c r="AE43" s="1984"/>
      <c r="AQ43" s="1949"/>
      <c r="AS43" s="1949"/>
      <c r="AU43" s="1949"/>
      <c r="AW43" s="1949"/>
      <c r="AY43" s="1949"/>
      <c r="BA43" s="1949"/>
    </row>
    <row r="44" spans="2:53" ht="8.1" customHeight="1">
      <c r="B44" s="2030"/>
      <c r="C44" s="2033" t="s">
        <v>12</v>
      </c>
      <c r="D44" s="1954">
        <v>4.8780000000000001</v>
      </c>
      <c r="E44" s="2027"/>
      <c r="F44" s="1954">
        <v>5.008</v>
      </c>
      <c r="G44" s="2027"/>
      <c r="H44" s="2028">
        <v>0.33700000000000002</v>
      </c>
      <c r="I44" s="2027"/>
      <c r="J44" s="2028">
        <v>0.39800000000000002</v>
      </c>
      <c r="K44" s="2027"/>
      <c r="L44" s="1954" t="s">
        <v>62</v>
      </c>
      <c r="M44" s="2027"/>
      <c r="N44" s="1954" t="s">
        <v>62</v>
      </c>
      <c r="O44" s="2027"/>
      <c r="P44" s="2028" t="s">
        <v>62</v>
      </c>
      <c r="Q44" s="2027"/>
      <c r="R44" s="2028" t="s">
        <v>62</v>
      </c>
      <c r="S44" s="2027"/>
      <c r="T44" s="2028" t="s">
        <v>62</v>
      </c>
      <c r="U44" s="2028"/>
      <c r="V44" s="2028" t="s">
        <v>62</v>
      </c>
      <c r="W44" s="2027"/>
      <c r="X44" s="1954">
        <v>4.3230000000000004</v>
      </c>
      <c r="Y44" s="2027"/>
      <c r="Z44" s="1954">
        <v>4.3869999999999996</v>
      </c>
      <c r="AA44" s="2027"/>
      <c r="AB44" s="1954">
        <v>5.8699999999999992</v>
      </c>
      <c r="AC44" s="2027"/>
      <c r="AD44" s="1954">
        <v>4.3920000000000003</v>
      </c>
      <c r="AE44" s="1984"/>
      <c r="AQ44" s="1949"/>
      <c r="AS44" s="1949"/>
      <c r="AU44" s="1949"/>
      <c r="AW44" s="1949"/>
      <c r="AY44" s="1949"/>
      <c r="BA44" s="1949"/>
    </row>
    <row r="45" spans="2:53" ht="8.1" customHeight="1">
      <c r="B45" s="2030"/>
      <c r="C45" s="2033" t="s">
        <v>13</v>
      </c>
      <c r="D45" s="1954">
        <v>4.5590000000000002</v>
      </c>
      <c r="E45" s="2027"/>
      <c r="F45" s="1954">
        <v>4.9509999999999996</v>
      </c>
      <c r="G45" s="2027"/>
      <c r="H45" s="2028">
        <v>0.45200000000000001</v>
      </c>
      <c r="I45" s="2027"/>
      <c r="J45" s="2028">
        <v>0.219</v>
      </c>
      <c r="K45" s="2027"/>
      <c r="L45" s="1954" t="s">
        <v>62</v>
      </c>
      <c r="M45" s="2027"/>
      <c r="N45" s="1954" t="s">
        <v>62</v>
      </c>
      <c r="O45" s="2027"/>
      <c r="P45" s="2028" t="s">
        <v>62</v>
      </c>
      <c r="Q45" s="2027"/>
      <c r="R45" s="2028" t="s">
        <v>62</v>
      </c>
      <c r="S45" s="2027"/>
      <c r="T45" s="2028" t="s">
        <v>62</v>
      </c>
      <c r="U45" s="2028"/>
      <c r="V45" s="2028" t="s">
        <v>62</v>
      </c>
      <c r="W45" s="2027"/>
      <c r="X45" s="1954">
        <v>3.972</v>
      </c>
      <c r="Y45" s="2027"/>
      <c r="Z45" s="1954">
        <v>3.6949999999999998</v>
      </c>
      <c r="AA45" s="2027"/>
      <c r="AB45" s="1954">
        <v>4.8650000000000002</v>
      </c>
      <c r="AC45" s="2027"/>
      <c r="AD45" s="1954">
        <v>3.9079999999999999</v>
      </c>
      <c r="AE45" s="1984"/>
      <c r="AQ45" s="1949"/>
      <c r="AS45" s="1949"/>
      <c r="AU45" s="1949"/>
      <c r="AW45" s="1949"/>
      <c r="AY45" s="1949"/>
      <c r="BA45" s="1949"/>
    </row>
    <row r="46" spans="2:53" ht="2.25" customHeight="1">
      <c r="B46" s="2030"/>
      <c r="C46" s="2033"/>
      <c r="D46" s="2028"/>
      <c r="E46" s="2027"/>
      <c r="F46" s="2028"/>
      <c r="G46" s="2027"/>
      <c r="H46" s="2028"/>
      <c r="I46" s="2027"/>
      <c r="J46" s="2028"/>
      <c r="K46" s="2027"/>
      <c r="L46" s="1954" t="s">
        <v>62</v>
      </c>
      <c r="M46" s="2027"/>
      <c r="N46" s="1954"/>
      <c r="O46" s="2027"/>
      <c r="P46" s="2028"/>
      <c r="Q46" s="2027"/>
      <c r="R46" s="2028"/>
      <c r="S46" s="2027"/>
      <c r="T46" s="2028"/>
      <c r="U46" s="2028"/>
      <c r="V46" s="2028"/>
      <c r="W46" s="2027"/>
      <c r="X46" s="2028"/>
      <c r="Y46" s="2027"/>
      <c r="Z46" s="2028"/>
      <c r="AA46" s="2027"/>
      <c r="AB46" s="1985"/>
      <c r="AC46" s="1985"/>
      <c r="AD46" s="1985"/>
      <c r="AE46" s="1984"/>
    </row>
    <row r="47" spans="2:53" ht="8.1" customHeight="1">
      <c r="B47" s="2030"/>
      <c r="C47" s="2033" t="s">
        <v>14</v>
      </c>
      <c r="D47" s="1954">
        <v>3.5350000000000001</v>
      </c>
      <c r="E47" s="2027"/>
      <c r="F47" s="1954">
        <v>4.3710000000000004</v>
      </c>
      <c r="G47" s="2027"/>
      <c r="H47" s="2028">
        <v>0.45200000000000001</v>
      </c>
      <c r="I47" s="2027"/>
      <c r="J47" s="2028">
        <v>0.248</v>
      </c>
      <c r="K47" s="2027"/>
      <c r="L47" s="1954" t="s">
        <v>62</v>
      </c>
      <c r="M47" s="2027"/>
      <c r="N47" s="1954" t="s">
        <v>62</v>
      </c>
      <c r="O47" s="2027"/>
      <c r="P47" s="2028" t="s">
        <v>62</v>
      </c>
      <c r="Q47" s="2027"/>
      <c r="R47" s="2028" t="s">
        <v>62</v>
      </c>
      <c r="S47" s="2027"/>
      <c r="T47" s="2028" t="s">
        <v>62</v>
      </c>
      <c r="U47" s="2028"/>
      <c r="V47" s="2028" t="s">
        <v>62</v>
      </c>
      <c r="W47" s="2027"/>
      <c r="X47" s="1954">
        <v>3.6240000000000001</v>
      </c>
      <c r="Y47" s="2027"/>
      <c r="Z47" s="1954">
        <v>3.51</v>
      </c>
      <c r="AA47" s="2027"/>
      <c r="AB47" s="1954">
        <v>3.8079999999999998</v>
      </c>
      <c r="AC47" s="2027"/>
      <c r="AD47" s="1954">
        <v>3.59</v>
      </c>
      <c r="AE47" s="1984"/>
      <c r="AQ47" s="1949"/>
      <c r="AS47" s="1949"/>
      <c r="AU47" s="1949"/>
      <c r="AW47" s="1949"/>
      <c r="AY47" s="1949"/>
      <c r="BA47" s="1949"/>
    </row>
    <row r="48" spans="2:53" ht="8.1" customHeight="1">
      <c r="B48" s="2030"/>
      <c r="C48" s="2033" t="s">
        <v>15</v>
      </c>
      <c r="D48" s="1954">
        <v>4.258</v>
      </c>
      <c r="E48" s="2027"/>
      <c r="F48" s="1954">
        <v>5.0869999999999997</v>
      </c>
      <c r="G48" s="2027"/>
      <c r="H48" s="2028">
        <v>0.47</v>
      </c>
      <c r="I48" s="2027"/>
      <c r="J48" s="2028">
        <v>0.32500000000000001</v>
      </c>
      <c r="K48" s="2027"/>
      <c r="L48" s="1954" t="s">
        <v>62</v>
      </c>
      <c r="M48" s="2027"/>
      <c r="N48" s="1954" t="s">
        <v>62</v>
      </c>
      <c r="O48" s="2027"/>
      <c r="P48" s="2028" t="s">
        <v>62</v>
      </c>
      <c r="Q48" s="2027"/>
      <c r="R48" s="2028" t="s">
        <v>62</v>
      </c>
      <c r="S48" s="2027"/>
      <c r="T48" s="2028" t="s">
        <v>62</v>
      </c>
      <c r="U48" s="2028"/>
      <c r="V48" s="2028" t="s">
        <v>62</v>
      </c>
      <c r="W48" s="2027"/>
      <c r="X48" s="1954">
        <v>3.6789999999999998</v>
      </c>
      <c r="Y48" s="2027"/>
      <c r="Z48" s="1954">
        <v>3.73</v>
      </c>
      <c r="AA48" s="2027"/>
      <c r="AB48" s="1954">
        <v>4.2010000000000005</v>
      </c>
      <c r="AC48" s="2027"/>
      <c r="AD48" s="1954">
        <v>3.4390000000000001</v>
      </c>
      <c r="AE48" s="1984"/>
      <c r="AQ48" s="1949"/>
      <c r="AS48" s="1949"/>
      <c r="AU48" s="1949"/>
      <c r="AW48" s="1949"/>
      <c r="AY48" s="1949"/>
      <c r="BA48" s="1949"/>
    </row>
    <row r="49" spans="2:53" ht="8.1" customHeight="1">
      <c r="B49" s="2030"/>
      <c r="C49" s="2033" t="s">
        <v>228</v>
      </c>
      <c r="D49" s="1954">
        <v>3.8119999999999998</v>
      </c>
      <c r="E49" s="2027"/>
      <c r="F49" s="1954">
        <v>4.5789999999999997</v>
      </c>
      <c r="G49" s="2027"/>
      <c r="H49" s="2028">
        <v>0.28199999999999997</v>
      </c>
      <c r="I49" s="2027"/>
      <c r="J49" s="2028">
        <v>0.26200000000000001</v>
      </c>
      <c r="K49" s="2027"/>
      <c r="L49" s="1954" t="s">
        <v>62</v>
      </c>
      <c r="M49" s="1954"/>
      <c r="N49" s="1954" t="s">
        <v>62</v>
      </c>
      <c r="O49" s="2027"/>
      <c r="P49" s="2028" t="s">
        <v>62</v>
      </c>
      <c r="Q49" s="2027"/>
      <c r="R49" s="2028" t="s">
        <v>62</v>
      </c>
      <c r="S49" s="2027"/>
      <c r="T49" s="2028" t="s">
        <v>62</v>
      </c>
      <c r="U49" s="2028"/>
      <c r="V49" s="2028" t="s">
        <v>62</v>
      </c>
      <c r="W49" s="2027"/>
      <c r="X49" s="1954">
        <v>3.7360000000000002</v>
      </c>
      <c r="Y49" s="2027"/>
      <c r="Z49" s="1954">
        <v>3.21</v>
      </c>
      <c r="AA49" s="2027"/>
      <c r="AB49" s="1954">
        <v>3.4409999999999998</v>
      </c>
      <c r="AC49" s="1954"/>
      <c r="AD49" s="1954">
        <v>2.9129999999999998</v>
      </c>
      <c r="AE49" s="1984"/>
      <c r="AQ49" s="1949"/>
      <c r="AS49" s="1949"/>
      <c r="AU49" s="1949"/>
      <c r="AW49" s="1949"/>
      <c r="AY49" s="1949"/>
      <c r="BA49" s="1949"/>
    </row>
    <row r="50" spans="2:53" ht="2.25" customHeight="1">
      <c r="B50" s="2030"/>
      <c r="C50" s="2033"/>
      <c r="D50" s="2028"/>
      <c r="E50" s="2027"/>
      <c r="F50" s="2028"/>
      <c r="G50" s="2027"/>
      <c r="H50" s="2028"/>
      <c r="I50" s="2027"/>
      <c r="J50" s="2028"/>
      <c r="K50" s="2027"/>
      <c r="L50" s="1954" t="s">
        <v>62</v>
      </c>
      <c r="M50" s="2027"/>
      <c r="N50" s="1954"/>
      <c r="O50" s="2027"/>
      <c r="P50" s="2028"/>
      <c r="Q50" s="2027"/>
      <c r="R50" s="2028"/>
      <c r="S50" s="2028"/>
      <c r="T50" s="2028"/>
      <c r="U50" s="2028"/>
      <c r="V50" s="2028"/>
      <c r="W50" s="2027"/>
      <c r="X50" s="2028"/>
      <c r="Y50" s="2027"/>
      <c r="Z50" s="2028"/>
      <c r="AA50" s="2027"/>
      <c r="AB50" s="1985"/>
      <c r="AC50" s="1985"/>
      <c r="AD50" s="1985"/>
      <c r="AE50" s="1984"/>
    </row>
    <row r="51" spans="2:53" ht="8.1" customHeight="1">
      <c r="B51" s="2030"/>
      <c r="C51" s="2033" t="s">
        <v>5</v>
      </c>
      <c r="D51" s="1954">
        <v>3.1669999999999998</v>
      </c>
      <c r="E51" s="2027"/>
      <c r="F51" s="1954">
        <v>4.5590000000000002</v>
      </c>
      <c r="G51" s="2027"/>
      <c r="H51" s="2028">
        <v>0.47299999999999998</v>
      </c>
      <c r="I51" s="2027"/>
      <c r="J51" s="2028">
        <v>0.314</v>
      </c>
      <c r="K51" s="2027"/>
      <c r="L51" s="1954" t="s">
        <v>62</v>
      </c>
      <c r="M51" s="2027"/>
      <c r="N51" s="1954" t="s">
        <v>62</v>
      </c>
      <c r="O51" s="2027"/>
      <c r="P51" s="2028" t="s">
        <v>62</v>
      </c>
      <c r="Q51" s="2027"/>
      <c r="R51" s="2028" t="s">
        <v>62</v>
      </c>
      <c r="S51" s="2027"/>
      <c r="T51" s="2028" t="s">
        <v>62</v>
      </c>
      <c r="U51" s="2028"/>
      <c r="V51" s="2028" t="s">
        <v>62</v>
      </c>
      <c r="W51" s="2027"/>
      <c r="X51" s="1954">
        <v>3.6379999999999999</v>
      </c>
      <c r="Y51" s="2027"/>
      <c r="Z51" s="1954">
        <v>3.8330000000000002</v>
      </c>
      <c r="AA51" s="2027"/>
      <c r="AB51" s="1954">
        <v>3.907</v>
      </c>
      <c r="AC51" s="2027"/>
      <c r="AD51" s="1954">
        <v>3.335</v>
      </c>
      <c r="AE51" s="1984"/>
      <c r="AQ51" s="1949"/>
      <c r="AS51" s="1949"/>
      <c r="AU51" s="1949"/>
      <c r="AW51" s="1949"/>
      <c r="AY51" s="1949"/>
      <c r="BA51" s="1949"/>
    </row>
    <row r="52" spans="2:53" ht="8.1" customHeight="1">
      <c r="B52" s="2030"/>
      <c r="C52" s="2033" t="s">
        <v>50</v>
      </c>
      <c r="D52" s="1954">
        <v>2.9740000000000002</v>
      </c>
      <c r="E52" s="2027"/>
      <c r="F52" s="1954">
        <v>3.794</v>
      </c>
      <c r="G52" s="2027"/>
      <c r="H52" s="2028">
        <v>0.35799999999999998</v>
      </c>
      <c r="I52" s="2027"/>
      <c r="J52" s="2028">
        <v>0.34799999999999998</v>
      </c>
      <c r="K52" s="2027"/>
      <c r="L52" s="1954" t="s">
        <v>62</v>
      </c>
      <c r="M52" s="2027"/>
      <c r="N52" s="1954" t="s">
        <v>62</v>
      </c>
      <c r="O52" s="2027"/>
      <c r="P52" s="2028" t="s">
        <v>62</v>
      </c>
      <c r="Q52" s="2027"/>
      <c r="R52" s="2028" t="s">
        <v>62</v>
      </c>
      <c r="S52" s="2027"/>
      <c r="T52" s="2028" t="s">
        <v>62</v>
      </c>
      <c r="U52" s="2028"/>
      <c r="V52" s="2028" t="s">
        <v>62</v>
      </c>
      <c r="W52" s="2027"/>
      <c r="X52" s="1954">
        <v>3.294</v>
      </c>
      <c r="Y52" s="2027"/>
      <c r="Z52" s="1954">
        <v>3.5459999999999998</v>
      </c>
      <c r="AA52" s="2027"/>
      <c r="AB52" s="1954">
        <v>3.0569999999999999</v>
      </c>
      <c r="AC52" s="2027"/>
      <c r="AD52" s="1954">
        <v>3.1659999999999999</v>
      </c>
      <c r="AE52" s="1984"/>
      <c r="AQ52" s="1949"/>
      <c r="AS52" s="1949"/>
      <c r="AU52" s="1949"/>
      <c r="AW52" s="1949"/>
      <c r="AY52" s="1949"/>
      <c r="BA52" s="1949"/>
    </row>
    <row r="53" spans="2:53" ht="8.1" customHeight="1">
      <c r="B53" s="2030"/>
      <c r="C53" s="2033" t="s">
        <v>555</v>
      </c>
      <c r="D53" s="1954">
        <v>3.7509999999999999</v>
      </c>
      <c r="E53" s="2027"/>
      <c r="F53" s="1954">
        <v>3.7370000000000001</v>
      </c>
      <c r="G53" s="2027"/>
      <c r="H53" s="2028">
        <v>0.55700000000000005</v>
      </c>
      <c r="I53" s="2027"/>
      <c r="J53" s="2028">
        <v>0.224</v>
      </c>
      <c r="K53" s="2027"/>
      <c r="L53" s="1954" t="s">
        <v>62</v>
      </c>
      <c r="M53" s="2027"/>
      <c r="N53" s="1954" t="s">
        <v>62</v>
      </c>
      <c r="O53" s="2027"/>
      <c r="P53" s="2028" t="s">
        <v>62</v>
      </c>
      <c r="Q53" s="2027"/>
      <c r="R53" s="2028" t="s">
        <v>62</v>
      </c>
      <c r="S53" s="2027"/>
      <c r="T53" s="2028" t="s">
        <v>62</v>
      </c>
      <c r="U53" s="2028"/>
      <c r="V53" s="2028" t="s">
        <v>62</v>
      </c>
      <c r="W53" s="2027"/>
      <c r="X53" s="1954">
        <v>4.0170000000000003</v>
      </c>
      <c r="Y53" s="2027"/>
      <c r="Z53" s="1954">
        <v>3.7679999999999998</v>
      </c>
      <c r="AA53" s="2027"/>
      <c r="AB53" s="1954">
        <v>3.5219999999999994</v>
      </c>
      <c r="AC53" s="2027"/>
      <c r="AD53" s="1954">
        <v>3.254</v>
      </c>
      <c r="AE53" s="1984"/>
      <c r="AQ53" s="1949"/>
      <c r="AS53" s="1949"/>
      <c r="AU53" s="1949"/>
      <c r="AW53" s="1949"/>
      <c r="AY53" s="1949"/>
      <c r="BA53" s="1949"/>
    </row>
    <row r="54" spans="2:53" ht="2.25" customHeight="1">
      <c r="B54" s="2030"/>
      <c r="C54" s="2033"/>
      <c r="D54" s="2028"/>
      <c r="E54" s="2027"/>
      <c r="F54" s="2028"/>
      <c r="G54" s="2027"/>
      <c r="H54" s="2028"/>
      <c r="I54" s="2027"/>
      <c r="J54" s="2028"/>
      <c r="K54" s="2027"/>
      <c r="L54" s="1954" t="s">
        <v>62</v>
      </c>
      <c r="M54" s="2027"/>
      <c r="N54" s="1954"/>
      <c r="O54" s="2027"/>
      <c r="P54" s="2028"/>
      <c r="Q54" s="2027"/>
      <c r="R54" s="2028"/>
      <c r="S54" s="2028"/>
      <c r="T54" s="2028"/>
      <c r="U54" s="2028"/>
      <c r="V54" s="2028"/>
      <c r="W54" s="2027"/>
      <c r="X54" s="2028"/>
      <c r="Y54" s="2027"/>
      <c r="Z54" s="2028"/>
      <c r="AA54" s="2027"/>
      <c r="AB54" s="1985"/>
      <c r="AC54" s="1985"/>
      <c r="AD54" s="1985"/>
      <c r="AE54" s="1984"/>
    </row>
    <row r="55" spans="2:53" ht="8.1" customHeight="1">
      <c r="B55" s="2030"/>
      <c r="C55" s="2033" t="s">
        <v>123</v>
      </c>
      <c r="D55" s="1954">
        <v>3.2</v>
      </c>
      <c r="E55" s="2027"/>
      <c r="F55" s="1954">
        <v>3.57</v>
      </c>
      <c r="G55" s="2027"/>
      <c r="H55" s="2028">
        <v>8.7999999999999995E-2</v>
      </c>
      <c r="I55" s="2027"/>
      <c r="J55" s="2028">
        <v>0.313</v>
      </c>
      <c r="K55" s="2027"/>
      <c r="L55" s="1954" t="s">
        <v>62</v>
      </c>
      <c r="M55" s="2027"/>
      <c r="N55" s="1954" t="s">
        <v>62</v>
      </c>
      <c r="O55" s="2027"/>
      <c r="P55" s="2028" t="s">
        <v>62</v>
      </c>
      <c r="Q55" s="2027"/>
      <c r="R55" s="2028" t="s">
        <v>62</v>
      </c>
      <c r="S55" s="2027"/>
      <c r="T55" s="2028" t="s">
        <v>62</v>
      </c>
      <c r="U55" s="2028"/>
      <c r="V55" s="2028" t="s">
        <v>62</v>
      </c>
      <c r="W55" s="2027"/>
      <c r="X55" s="1954">
        <v>3.5830000000000002</v>
      </c>
      <c r="Y55" s="2027"/>
      <c r="Z55" s="1954">
        <v>3.67</v>
      </c>
      <c r="AA55" s="2027"/>
      <c r="AB55" s="1954">
        <v>3.5789999999999997</v>
      </c>
      <c r="AC55" s="2027"/>
      <c r="AD55" s="1954">
        <v>3.93</v>
      </c>
      <c r="AE55" s="1984"/>
      <c r="AQ55" s="1949"/>
      <c r="AS55" s="1949"/>
      <c r="AU55" s="1949"/>
      <c r="AW55" s="1949"/>
      <c r="AY55" s="1949"/>
      <c r="BA55" s="1949"/>
    </row>
    <row r="56" spans="2:53" ht="8.1" customHeight="1">
      <c r="B56" s="2030"/>
      <c r="C56" s="2033" t="s">
        <v>124</v>
      </c>
      <c r="D56" s="1954">
        <v>3.9449999999999998</v>
      </c>
      <c r="E56" s="2027"/>
      <c r="F56" s="1954">
        <v>2.9359999999999999</v>
      </c>
      <c r="G56" s="2027"/>
      <c r="H56" s="2028">
        <v>0.32700000000000001</v>
      </c>
      <c r="I56" s="2027"/>
      <c r="J56" s="2028">
        <v>0.29199999999999998</v>
      </c>
      <c r="K56" s="2027"/>
      <c r="L56" s="1954" t="s">
        <v>62</v>
      </c>
      <c r="M56" s="2027"/>
      <c r="N56" s="1954" t="s">
        <v>62</v>
      </c>
      <c r="O56" s="2027"/>
      <c r="P56" s="2028" t="s">
        <v>62</v>
      </c>
      <c r="Q56" s="2027"/>
      <c r="R56" s="2028" t="s">
        <v>62</v>
      </c>
      <c r="S56" s="2027"/>
      <c r="T56" s="2028" t="s">
        <v>62</v>
      </c>
      <c r="U56" s="2028"/>
      <c r="V56" s="2028" t="s">
        <v>62</v>
      </c>
      <c r="W56" s="2027"/>
      <c r="X56" s="1954">
        <v>3.7829999999999999</v>
      </c>
      <c r="Y56" s="2027"/>
      <c r="Z56" s="1954">
        <v>3.86</v>
      </c>
      <c r="AA56" s="2027"/>
      <c r="AB56" s="1954">
        <v>4.2149999999999999</v>
      </c>
      <c r="AC56" s="2027"/>
      <c r="AD56" s="1954">
        <v>4.7590000000000003</v>
      </c>
      <c r="AE56" s="1984"/>
      <c r="AQ56" s="1949"/>
      <c r="AS56" s="1949"/>
      <c r="AU56" s="1949"/>
      <c r="AW56" s="1949"/>
      <c r="AY56" s="1949"/>
      <c r="BA56" s="1949"/>
    </row>
    <row r="57" spans="2:53" ht="8.1" customHeight="1">
      <c r="B57" s="2030"/>
      <c r="C57" s="2033" t="s">
        <v>125</v>
      </c>
      <c r="D57" s="1954">
        <v>4.008</v>
      </c>
      <c r="E57" s="2027"/>
      <c r="F57" s="1954"/>
      <c r="G57" s="2027"/>
      <c r="H57" s="2028">
        <v>0.51500000000000001</v>
      </c>
      <c r="I57" s="2027"/>
      <c r="J57" s="2028"/>
      <c r="K57" s="2027"/>
      <c r="L57" s="1954" t="s">
        <v>62</v>
      </c>
      <c r="M57" s="1954"/>
      <c r="N57" s="1954"/>
      <c r="O57" s="2027"/>
      <c r="P57" s="2028" t="s">
        <v>62</v>
      </c>
      <c r="Q57" s="2027"/>
      <c r="R57" s="2028"/>
      <c r="S57" s="2027"/>
      <c r="T57" s="2028" t="s">
        <v>62</v>
      </c>
      <c r="U57" s="2028"/>
      <c r="V57" s="2028"/>
      <c r="W57" s="2027"/>
      <c r="X57" s="1954">
        <v>3.9359999999999999</v>
      </c>
      <c r="Y57" s="2027"/>
      <c r="Z57" s="1954"/>
      <c r="AA57" s="2027"/>
      <c r="AB57" s="1954">
        <v>4.47</v>
      </c>
      <c r="AC57" s="1954"/>
      <c r="AD57" s="1954"/>
      <c r="AE57" s="1984"/>
      <c r="AQ57" s="1949"/>
      <c r="AS57" s="1949"/>
      <c r="AU57" s="1949"/>
      <c r="AW57" s="1949"/>
      <c r="AY57" s="1949"/>
      <c r="BA57" s="1949"/>
    </row>
    <row r="58" spans="2:53" ht="3" customHeight="1">
      <c r="B58" s="2025"/>
      <c r="C58" s="2024"/>
      <c r="D58" s="2023"/>
      <c r="E58" s="2022"/>
      <c r="F58" s="2023"/>
      <c r="G58" s="2022"/>
      <c r="H58" s="2023"/>
      <c r="I58" s="2022"/>
      <c r="J58" s="2023"/>
      <c r="K58" s="2022"/>
      <c r="L58" s="2023"/>
      <c r="M58" s="2022"/>
      <c r="N58" s="1957" t="s">
        <v>62</v>
      </c>
      <c r="O58" s="2022"/>
      <c r="P58" s="1957"/>
      <c r="Q58" s="2022"/>
      <c r="R58" s="2023"/>
      <c r="S58" s="2022"/>
      <c r="T58" s="1957"/>
      <c r="U58" s="1957"/>
      <c r="V58" s="1957"/>
      <c r="W58" s="2022"/>
      <c r="X58" s="2023"/>
      <c r="Y58" s="2022"/>
      <c r="Z58" s="2023"/>
      <c r="AA58" s="2022"/>
      <c r="AB58" s="1971"/>
      <c r="AC58" s="1971"/>
      <c r="AD58" s="1971"/>
      <c r="AE58" s="1986"/>
    </row>
    <row r="59" spans="2:53" ht="3" customHeight="1">
      <c r="B59" s="2030"/>
      <c r="C59" s="2031"/>
      <c r="D59" s="2028"/>
      <c r="E59" s="2027"/>
      <c r="F59" s="2028"/>
      <c r="G59" s="2027"/>
      <c r="H59" s="2028"/>
      <c r="I59" s="2027"/>
      <c r="J59" s="2028"/>
      <c r="K59" s="2027"/>
      <c r="L59" s="2028"/>
      <c r="M59" s="2027"/>
      <c r="N59" s="2028"/>
      <c r="O59" s="2027"/>
      <c r="P59" s="1954"/>
      <c r="Q59" s="1954"/>
      <c r="R59" s="1954"/>
      <c r="S59" s="2027"/>
      <c r="T59" s="1954"/>
      <c r="U59" s="1954"/>
      <c r="V59" s="1954"/>
      <c r="W59" s="2027"/>
      <c r="X59" s="2028"/>
      <c r="Y59" s="2027"/>
      <c r="Z59" s="2028"/>
      <c r="AA59" s="2027"/>
      <c r="AB59" s="2028"/>
      <c r="AC59" s="2027"/>
      <c r="AD59" s="2028"/>
      <c r="AE59" s="1984"/>
    </row>
    <row r="60" spans="2:53" ht="8.1" customHeight="1">
      <c r="B60" s="2030"/>
      <c r="C60" s="2029" t="s">
        <v>126</v>
      </c>
      <c r="D60" s="2028">
        <v>42.007000000000005</v>
      </c>
      <c r="E60" s="2028"/>
      <c r="F60" s="2026">
        <v>46.481000000000002</v>
      </c>
      <c r="G60" s="2028"/>
      <c r="H60" s="2028">
        <v>4.202</v>
      </c>
      <c r="I60" s="2028"/>
      <c r="J60" s="2026">
        <v>3.3410000000000002</v>
      </c>
      <c r="K60" s="2027"/>
      <c r="L60" s="1960" t="s">
        <v>62</v>
      </c>
      <c r="M60" s="2027"/>
      <c r="N60" s="1960" t="s">
        <v>62</v>
      </c>
      <c r="O60" s="2027"/>
      <c r="P60" s="2026" t="s">
        <v>62</v>
      </c>
      <c r="Q60" s="2026"/>
      <c r="R60" s="2026" t="s">
        <v>62</v>
      </c>
      <c r="S60" s="2040"/>
      <c r="T60" s="2026" t="s">
        <v>62</v>
      </c>
      <c r="U60" s="2026"/>
      <c r="V60" s="2026" t="s">
        <v>62</v>
      </c>
      <c r="W60" s="2026"/>
      <c r="X60" s="2028">
        <v>41.802999999999997</v>
      </c>
      <c r="Y60" s="2027"/>
      <c r="Z60" s="2026">
        <v>41.021000000000001</v>
      </c>
      <c r="AA60" s="2027"/>
      <c r="AB60" s="2028">
        <v>45.948999999999998</v>
      </c>
      <c r="AC60" s="2027"/>
      <c r="AD60" s="2026">
        <v>40.668000000000006</v>
      </c>
      <c r="AE60" s="1984"/>
    </row>
    <row r="61" spans="2:53" ht="2.25" customHeight="1">
      <c r="B61" s="2025"/>
      <c r="C61" s="2024"/>
      <c r="D61" s="2023"/>
      <c r="E61" s="2022"/>
      <c r="F61" s="2023"/>
      <c r="G61" s="2022"/>
      <c r="H61" s="2023"/>
      <c r="I61" s="2022"/>
      <c r="J61" s="2023"/>
      <c r="K61" s="2022"/>
      <c r="L61" s="2023"/>
      <c r="M61" s="2022"/>
      <c r="N61" s="2023"/>
      <c r="O61" s="2022"/>
      <c r="P61" s="2023"/>
      <c r="Q61" s="2022"/>
      <c r="R61" s="2023"/>
      <c r="S61" s="2022"/>
      <c r="T61" s="2023"/>
      <c r="U61" s="2022"/>
      <c r="V61" s="2023"/>
      <c r="W61" s="2022"/>
      <c r="X61" s="2023"/>
      <c r="Y61" s="2022"/>
      <c r="Z61" s="2023"/>
      <c r="AA61" s="2022"/>
      <c r="AB61" s="1971"/>
      <c r="AC61" s="1971"/>
      <c r="AD61" s="1971"/>
      <c r="AE61" s="1986"/>
    </row>
    <row r="62" spans="2:53" ht="3" customHeight="1">
      <c r="B62" s="2030"/>
      <c r="C62" s="1974"/>
      <c r="D62" s="1974"/>
      <c r="E62" s="1974"/>
      <c r="F62" s="1974"/>
      <c r="G62" s="1974"/>
      <c r="H62" s="1974"/>
      <c r="I62" s="1974"/>
      <c r="J62" s="1974"/>
      <c r="K62" s="1974"/>
      <c r="L62" s="1974"/>
      <c r="M62" s="1974"/>
      <c r="N62" s="1974"/>
      <c r="O62" s="1974"/>
      <c r="P62" s="1974"/>
      <c r="Q62" s="1974"/>
      <c r="R62" s="1974"/>
      <c r="S62" s="1974"/>
      <c r="T62" s="1974"/>
      <c r="U62" s="1974"/>
      <c r="V62" s="1974"/>
      <c r="W62" s="1974"/>
      <c r="X62" s="1974"/>
      <c r="Y62" s="1974"/>
      <c r="Z62" s="1974"/>
      <c r="AA62" s="1974"/>
      <c r="AB62" s="1985"/>
      <c r="AC62" s="1985"/>
      <c r="AD62" s="1985"/>
      <c r="AE62" s="1984"/>
    </row>
    <row r="63" spans="2:53" ht="12" customHeight="1">
      <c r="B63" s="1982"/>
      <c r="C63" s="1981" t="s">
        <v>556</v>
      </c>
      <c r="D63" s="1981"/>
      <c r="E63" s="1981"/>
      <c r="F63" s="1981"/>
      <c r="G63" s="1981"/>
      <c r="H63" s="1981"/>
      <c r="I63" s="1981"/>
      <c r="J63" s="1981"/>
      <c r="K63" s="1981"/>
      <c r="L63" s="1981"/>
      <c r="M63" s="1981"/>
      <c r="N63" s="1981"/>
      <c r="O63" s="1981"/>
      <c r="P63" s="1981"/>
      <c r="Q63" s="1981"/>
      <c r="R63" s="1981"/>
      <c r="S63" s="1981"/>
      <c r="T63" s="1981"/>
      <c r="U63" s="1981"/>
      <c r="V63" s="1981"/>
      <c r="W63" s="1981"/>
      <c r="X63" s="1981"/>
      <c r="Y63" s="1981"/>
      <c r="Z63" s="1981"/>
      <c r="AA63" s="1981"/>
      <c r="AB63" s="2036"/>
      <c r="AC63" s="2036"/>
      <c r="AD63" s="2036"/>
      <c r="AE63" s="2035"/>
    </row>
    <row r="64" spans="2:53" ht="2.25" customHeight="1">
      <c r="B64" s="2030"/>
      <c r="C64" s="1974"/>
      <c r="D64" s="1974"/>
      <c r="E64" s="1974"/>
      <c r="F64" s="1974"/>
      <c r="G64" s="1974"/>
      <c r="H64" s="1974"/>
      <c r="I64" s="1974"/>
      <c r="J64" s="1974"/>
      <c r="K64" s="1974"/>
      <c r="L64" s="1974"/>
      <c r="M64" s="1974"/>
      <c r="N64" s="1974"/>
      <c r="O64" s="1974"/>
      <c r="P64" s="1974"/>
      <c r="Q64" s="1974"/>
      <c r="R64" s="1974"/>
      <c r="S64" s="1974"/>
      <c r="T64" s="1974"/>
      <c r="U64" s="1974"/>
      <c r="V64" s="1974"/>
      <c r="W64" s="1974"/>
      <c r="X64" s="1974"/>
      <c r="Y64" s="1974"/>
      <c r="Z64" s="1974"/>
      <c r="AA64" s="1974"/>
      <c r="AB64" s="1985"/>
      <c r="AC64" s="1985"/>
      <c r="AD64" s="1985"/>
      <c r="AE64" s="1984"/>
    </row>
    <row r="65" spans="2:54" ht="9.9499999999999993" customHeight="1">
      <c r="B65" s="2030"/>
      <c r="C65" s="2039" t="s">
        <v>115</v>
      </c>
      <c r="D65" s="2038"/>
      <c r="E65" s="2038"/>
      <c r="F65" s="2037"/>
      <c r="G65" s="2037"/>
      <c r="H65" s="2037"/>
      <c r="I65" s="2037"/>
      <c r="J65" s="2037"/>
      <c r="K65" s="2037"/>
      <c r="L65" s="2037"/>
      <c r="M65" s="2037"/>
      <c r="N65" s="2037"/>
      <c r="O65" s="2037"/>
      <c r="P65" s="2037"/>
      <c r="Q65" s="2037"/>
      <c r="R65" s="2037"/>
      <c r="S65" s="2037"/>
      <c r="T65" s="2037"/>
      <c r="U65" s="2037"/>
      <c r="V65" s="2037"/>
      <c r="W65" s="2037"/>
      <c r="X65" s="2037"/>
      <c r="Y65" s="2037"/>
      <c r="Z65" s="2037"/>
      <c r="AA65" s="2037"/>
      <c r="AB65" s="2036"/>
      <c r="AC65" s="2036"/>
      <c r="AD65" s="2036"/>
      <c r="AE65" s="2035"/>
    </row>
    <row r="66" spans="2:54" ht="2.25" customHeight="1">
      <c r="B66" s="2030"/>
      <c r="C66" s="1974"/>
      <c r="D66" s="1985"/>
      <c r="E66" s="1985"/>
      <c r="F66" s="1974"/>
      <c r="G66" s="1974"/>
      <c r="H66" s="1974"/>
      <c r="I66" s="1974"/>
      <c r="J66" s="1974"/>
      <c r="K66" s="1974"/>
      <c r="L66" s="1974"/>
      <c r="M66" s="1974"/>
      <c r="N66" s="1974"/>
      <c r="O66" s="1974"/>
      <c r="P66" s="1974"/>
      <c r="Q66" s="1974"/>
      <c r="R66" s="1974"/>
      <c r="S66" s="1974"/>
      <c r="T66" s="1974"/>
      <c r="U66" s="1974"/>
      <c r="V66" s="1974"/>
      <c r="W66" s="1974"/>
      <c r="X66" s="1974"/>
      <c r="Y66" s="1974"/>
      <c r="Z66" s="1974"/>
      <c r="AA66" s="1974"/>
      <c r="AB66" s="1985"/>
      <c r="AC66" s="1985"/>
      <c r="AD66" s="1985"/>
      <c r="AE66" s="1984"/>
    </row>
    <row r="67" spans="2:54" ht="8.1" customHeight="1">
      <c r="B67" s="2030"/>
      <c r="C67" s="2033" t="s">
        <v>11</v>
      </c>
      <c r="D67" s="1954">
        <v>11.608000000000001</v>
      </c>
      <c r="E67" s="1954"/>
      <c r="F67" s="1954">
        <v>12.332000000000001</v>
      </c>
      <c r="G67" s="1954"/>
      <c r="H67" s="1954">
        <v>17.869</v>
      </c>
      <c r="I67" s="1954"/>
      <c r="J67" s="1954">
        <v>4.4509999999999996</v>
      </c>
      <c r="K67" s="1954"/>
      <c r="L67" s="2032">
        <v>31.696999999999999</v>
      </c>
      <c r="M67" s="1954"/>
      <c r="N67" s="2032">
        <v>18.716999999999999</v>
      </c>
      <c r="O67" s="1954"/>
      <c r="P67" s="2032">
        <v>3.2850000000000001</v>
      </c>
      <c r="Q67" s="1954"/>
      <c r="R67" s="2032">
        <v>2.8410000000000002</v>
      </c>
      <c r="S67" s="1954"/>
      <c r="T67" s="1947">
        <v>0.90300000000000002</v>
      </c>
      <c r="U67" s="1954"/>
      <c r="V67" s="1947">
        <v>0.91200000000000003</v>
      </c>
      <c r="W67" s="1954"/>
      <c r="X67" s="1954">
        <v>42.355999999999995</v>
      </c>
      <c r="Y67" s="1954"/>
      <c r="Z67" s="1954">
        <v>39.584000000000003</v>
      </c>
      <c r="AA67" s="2027"/>
      <c r="AB67" s="1947">
        <v>44.956000000000003</v>
      </c>
      <c r="AC67" s="2027"/>
      <c r="AD67" s="1947">
        <v>35.859000000000002</v>
      </c>
      <c r="AE67" s="1984"/>
      <c r="AQ67" s="1949"/>
      <c r="AR67" s="1948"/>
      <c r="AS67" s="1949"/>
      <c r="AT67" s="1948"/>
      <c r="AU67" s="1954"/>
      <c r="AV67" s="1948"/>
      <c r="AW67" s="1949"/>
      <c r="AX67" s="1948"/>
      <c r="AY67" s="1949"/>
      <c r="AZ67" s="1948"/>
      <c r="BA67" s="1949"/>
      <c r="BB67" s="1948"/>
    </row>
    <row r="68" spans="2:54" ht="8.1" customHeight="1">
      <c r="B68" s="2030"/>
      <c r="C68" s="2033" t="s">
        <v>12</v>
      </c>
      <c r="D68" s="1954">
        <v>13.898999999999999</v>
      </c>
      <c r="E68" s="1954"/>
      <c r="F68" s="1954">
        <v>14.553000000000001</v>
      </c>
      <c r="G68" s="1954"/>
      <c r="H68" s="1954">
        <v>3.8860000000000001</v>
      </c>
      <c r="I68" s="1954"/>
      <c r="J68" s="1954">
        <v>3.6629999999999998</v>
      </c>
      <c r="K68" s="1954"/>
      <c r="L68" s="2032">
        <v>20.468</v>
      </c>
      <c r="M68" s="1954"/>
      <c r="N68" s="2032">
        <v>20.152000000000001</v>
      </c>
      <c r="O68" s="1954"/>
      <c r="P68" s="2032">
        <v>3.9620000000000002</v>
      </c>
      <c r="Q68" s="1954"/>
      <c r="R68" s="2032">
        <v>3.1549999999999998</v>
      </c>
      <c r="S68" s="1954"/>
      <c r="T68" s="1947">
        <v>1</v>
      </c>
      <c r="U68" s="1954"/>
      <c r="V68" s="1947">
        <v>0.94599999999999995</v>
      </c>
      <c r="W68" s="1954"/>
      <c r="X68" s="1954">
        <v>43.749000000000002</v>
      </c>
      <c r="Y68" s="1954"/>
      <c r="Z68" s="1954">
        <v>41.795999999999999</v>
      </c>
      <c r="AA68" s="2027"/>
      <c r="AB68" s="1947">
        <v>46.546999999999997</v>
      </c>
      <c r="AC68" s="2027"/>
      <c r="AD68" s="1947">
        <v>37.049999999999997</v>
      </c>
      <c r="AE68" s="1984"/>
      <c r="AQ68" s="1949"/>
      <c r="AR68" s="1948"/>
      <c r="AS68" s="1949"/>
      <c r="AT68" s="1948"/>
      <c r="AU68" s="1954"/>
      <c r="AV68" s="1948"/>
      <c r="AW68" s="1949"/>
      <c r="AX68" s="1948"/>
      <c r="AY68" s="1949"/>
      <c r="AZ68" s="1948"/>
      <c r="BA68" s="1949"/>
      <c r="BB68" s="1948"/>
    </row>
    <row r="69" spans="2:54" ht="8.1" customHeight="1">
      <c r="B69" s="2030"/>
      <c r="C69" s="2033" t="s">
        <v>13</v>
      </c>
      <c r="D69" s="1954">
        <v>12.89</v>
      </c>
      <c r="E69" s="1954"/>
      <c r="F69" s="1954">
        <v>14.717000000000001</v>
      </c>
      <c r="G69" s="1954"/>
      <c r="H69" s="1954">
        <v>2.9060000000000001</v>
      </c>
      <c r="I69" s="1954"/>
      <c r="J69" s="1954">
        <v>2.7320000000000002</v>
      </c>
      <c r="K69" s="1954"/>
      <c r="L69" s="2032">
        <v>17.986000000000001</v>
      </c>
      <c r="M69" s="1954"/>
      <c r="N69" s="2032">
        <v>18.978999999999999</v>
      </c>
      <c r="O69" s="1954"/>
      <c r="P69" s="2032">
        <v>3.4039999999999999</v>
      </c>
      <c r="Q69" s="1954"/>
      <c r="R69" s="2032">
        <v>2.855</v>
      </c>
      <c r="S69" s="1954"/>
      <c r="T69" s="1947">
        <v>1.21</v>
      </c>
      <c r="U69" s="1954"/>
      <c r="V69" s="1947">
        <v>0.89900000000000002</v>
      </c>
      <c r="W69" s="1954"/>
      <c r="X69" s="1954">
        <v>42.227000000000004</v>
      </c>
      <c r="Y69" s="1954"/>
      <c r="Z69" s="1954">
        <v>39.499000000000002</v>
      </c>
      <c r="AA69" s="2027"/>
      <c r="AB69" s="1947">
        <v>42.616999999999997</v>
      </c>
      <c r="AC69" s="2027"/>
      <c r="AD69" s="1947">
        <v>35.405000000000001</v>
      </c>
      <c r="AE69" s="1984"/>
      <c r="AQ69" s="1949"/>
      <c r="AR69" s="1948"/>
      <c r="AS69" s="1949"/>
      <c r="AT69" s="1948"/>
      <c r="AU69" s="1954"/>
      <c r="AV69" s="1948"/>
      <c r="AW69" s="1949"/>
      <c r="AX69" s="1948"/>
      <c r="AY69" s="1949"/>
      <c r="AZ69" s="1948"/>
      <c r="BA69" s="1949"/>
      <c r="BB69" s="1948"/>
    </row>
    <row r="70" spans="2:54" ht="2.25" customHeight="1">
      <c r="B70" s="2030"/>
      <c r="C70" s="2033"/>
      <c r="D70" s="1954"/>
      <c r="E70" s="1954"/>
      <c r="F70" s="1954"/>
      <c r="G70" s="1954"/>
      <c r="H70" s="1954"/>
      <c r="I70" s="1954"/>
      <c r="J70" s="1954"/>
      <c r="K70" s="1954"/>
      <c r="L70" s="2032"/>
      <c r="M70" s="1954"/>
      <c r="N70" s="2032"/>
      <c r="O70" s="1954"/>
      <c r="P70" s="2032"/>
      <c r="Q70" s="1954"/>
      <c r="R70" s="2032"/>
      <c r="S70" s="1954"/>
      <c r="U70" s="1954"/>
      <c r="W70" s="1954"/>
      <c r="X70" s="1954"/>
      <c r="Y70" s="1954"/>
      <c r="Z70" s="1954"/>
      <c r="AA70" s="2027"/>
      <c r="AB70" s="2034"/>
      <c r="AC70" s="1985"/>
      <c r="AD70" s="2034"/>
      <c r="AE70" s="1984"/>
      <c r="AQ70" s="1948"/>
      <c r="AR70" s="1948"/>
      <c r="AS70" s="1948"/>
      <c r="AT70" s="1948"/>
      <c r="AU70" s="1954"/>
      <c r="AV70" s="1948"/>
      <c r="AW70" s="1949"/>
      <c r="AX70" s="1948"/>
      <c r="AY70" s="1948"/>
      <c r="AZ70" s="1948"/>
      <c r="BA70" s="1948"/>
      <c r="BB70" s="1948"/>
    </row>
    <row r="71" spans="2:54" ht="8.1" customHeight="1">
      <c r="B71" s="2030"/>
      <c r="C71" s="2033" t="s">
        <v>14</v>
      </c>
      <c r="D71" s="1954">
        <v>12.122999999999999</v>
      </c>
      <c r="E71" s="1954"/>
      <c r="F71" s="1954">
        <v>13.239000000000001</v>
      </c>
      <c r="G71" s="1954"/>
      <c r="H71" s="1954">
        <v>2.8109999999999999</v>
      </c>
      <c r="I71" s="1954"/>
      <c r="J71" s="1954">
        <v>2.8460000000000001</v>
      </c>
      <c r="K71" s="1954"/>
      <c r="L71" s="2032">
        <v>16.823</v>
      </c>
      <c r="M71" s="1954"/>
      <c r="N71" s="2032">
        <v>17.62</v>
      </c>
      <c r="O71" s="1954"/>
      <c r="P71" s="2032">
        <v>3.4009999999999998</v>
      </c>
      <c r="Q71" s="1954"/>
      <c r="R71" s="2032">
        <v>2.9649999999999999</v>
      </c>
      <c r="S71" s="1954"/>
      <c r="T71" s="1947">
        <v>1.099</v>
      </c>
      <c r="U71" s="1954"/>
      <c r="V71" s="1947">
        <v>1.296</v>
      </c>
      <c r="W71" s="1954"/>
      <c r="X71" s="1954">
        <v>39.917999999999999</v>
      </c>
      <c r="Y71" s="1954"/>
      <c r="Z71" s="1954">
        <v>41.448999999999998</v>
      </c>
      <c r="AA71" s="2027"/>
      <c r="AB71" s="1947">
        <v>38.43</v>
      </c>
      <c r="AC71" s="2027"/>
      <c r="AD71" s="1947">
        <v>36.234999999999999</v>
      </c>
      <c r="AE71" s="1984"/>
      <c r="AQ71" s="1949"/>
      <c r="AR71" s="1948"/>
      <c r="AS71" s="1949"/>
      <c r="AT71" s="1948"/>
      <c r="AU71" s="1954"/>
      <c r="AV71" s="1948"/>
      <c r="AW71" s="1949"/>
      <c r="AX71" s="1948"/>
      <c r="AY71" s="1949"/>
      <c r="AZ71" s="1948"/>
      <c r="BA71" s="1949"/>
      <c r="BB71" s="1948"/>
    </row>
    <row r="72" spans="2:54" ht="8.1" customHeight="1">
      <c r="B72" s="2030"/>
      <c r="C72" s="2033" t="s">
        <v>15</v>
      </c>
      <c r="D72" s="1954">
        <v>13.202</v>
      </c>
      <c r="E72" s="1954"/>
      <c r="F72" s="1954">
        <v>14.539</v>
      </c>
      <c r="G72" s="1954"/>
      <c r="H72" s="1954">
        <v>3.1280000000000001</v>
      </c>
      <c r="I72" s="1954"/>
      <c r="J72" s="1954">
        <v>3.4239999999999999</v>
      </c>
      <c r="K72" s="1954"/>
      <c r="L72" s="2032">
        <v>18.342999999999996</v>
      </c>
      <c r="M72" s="1954"/>
      <c r="N72" s="2032">
        <v>19.652000000000001</v>
      </c>
      <c r="O72" s="1954"/>
      <c r="P72" s="2032">
        <v>3.5179999999999998</v>
      </c>
      <c r="Q72" s="1954"/>
      <c r="R72" s="2032">
        <v>3.488</v>
      </c>
      <c r="S72" s="1954"/>
      <c r="T72" s="1947">
        <v>1.0919999999999999</v>
      </c>
      <c r="U72" s="1954"/>
      <c r="V72" s="1947">
        <v>1.246</v>
      </c>
      <c r="W72" s="1954"/>
      <c r="X72" s="1954">
        <v>40.972999999999999</v>
      </c>
      <c r="Y72" s="1954"/>
      <c r="Z72" s="1954">
        <v>43.631</v>
      </c>
      <c r="AA72" s="2027"/>
      <c r="AB72" s="1947">
        <v>39.487000000000002</v>
      </c>
      <c r="AC72" s="2027"/>
      <c r="AD72" s="1947">
        <v>41.838999999999999</v>
      </c>
      <c r="AE72" s="1984"/>
      <c r="AQ72" s="1949"/>
      <c r="AR72" s="1948"/>
      <c r="AS72" s="1949"/>
      <c r="AT72" s="1948"/>
      <c r="AU72" s="1954"/>
      <c r="AV72" s="1948"/>
      <c r="AW72" s="1949"/>
      <c r="AX72" s="1948"/>
      <c r="AY72" s="1949"/>
      <c r="AZ72" s="1948"/>
      <c r="BA72" s="1949"/>
      <c r="BB72" s="1948"/>
    </row>
    <row r="73" spans="2:54" ht="8.1" customHeight="1">
      <c r="B73" s="2030"/>
      <c r="C73" s="2033" t="s">
        <v>228</v>
      </c>
      <c r="D73" s="1954">
        <v>11.144</v>
      </c>
      <c r="E73" s="1954"/>
      <c r="F73" s="1954">
        <v>14.256</v>
      </c>
      <c r="G73" s="1954"/>
      <c r="H73" s="1954">
        <v>3</v>
      </c>
      <c r="I73" s="1954"/>
      <c r="J73" s="1954">
        <v>3.859</v>
      </c>
      <c r="K73" s="1954"/>
      <c r="L73" s="2032">
        <v>16.117000000000001</v>
      </c>
      <c r="M73" s="1954"/>
      <c r="N73" s="2032">
        <v>20.132999999999999</v>
      </c>
      <c r="O73" s="1954"/>
      <c r="P73" s="2032">
        <v>3.839</v>
      </c>
      <c r="Q73" s="1954"/>
      <c r="R73" s="2032">
        <v>3.847</v>
      </c>
      <c r="S73" s="1954"/>
      <c r="T73" s="1947">
        <v>1.0679999999999998</v>
      </c>
      <c r="U73" s="1954"/>
      <c r="V73" s="1947">
        <v>1.0629999999999999</v>
      </c>
      <c r="W73" s="1954"/>
      <c r="X73" s="1954">
        <v>41.296999999999997</v>
      </c>
      <c r="Y73" s="1954"/>
      <c r="Z73" s="1954">
        <v>41.997</v>
      </c>
      <c r="AA73" s="2027"/>
      <c r="AB73" s="1947">
        <v>32.802</v>
      </c>
      <c r="AC73" s="2027"/>
      <c r="AD73" s="1947">
        <v>38.174999999999997</v>
      </c>
      <c r="AE73" s="1984"/>
      <c r="AQ73" s="1949"/>
      <c r="AR73" s="1948"/>
      <c r="AS73" s="1949"/>
      <c r="AT73" s="1948"/>
      <c r="AU73" s="1954"/>
      <c r="AV73" s="1948"/>
      <c r="AW73" s="1949"/>
      <c r="AX73" s="1948"/>
      <c r="AY73" s="1949"/>
      <c r="AZ73" s="1948"/>
      <c r="BA73" s="1949"/>
      <c r="BB73" s="1948"/>
    </row>
    <row r="74" spans="2:54" ht="2.25" customHeight="1">
      <c r="B74" s="2030"/>
      <c r="C74" s="2033"/>
      <c r="D74" s="1954"/>
      <c r="E74" s="1954"/>
      <c r="F74" s="1954"/>
      <c r="G74" s="1954"/>
      <c r="H74" s="1954"/>
      <c r="I74" s="1954"/>
      <c r="J74" s="1954"/>
      <c r="K74" s="1954"/>
      <c r="L74" s="2032"/>
      <c r="M74" s="1954"/>
      <c r="N74" s="2032"/>
      <c r="O74" s="1954"/>
      <c r="P74" s="2032"/>
      <c r="Q74" s="1954"/>
      <c r="R74" s="2032"/>
      <c r="S74" s="1954"/>
      <c r="T74" s="1954"/>
      <c r="U74" s="1954"/>
      <c r="V74" s="1954"/>
      <c r="W74" s="1954"/>
      <c r="X74" s="1954"/>
      <c r="Y74" s="1954"/>
      <c r="Z74" s="1954"/>
      <c r="AA74" s="2027"/>
      <c r="AB74" s="1985"/>
      <c r="AC74" s="1985"/>
      <c r="AD74" s="1985"/>
      <c r="AE74" s="1984"/>
      <c r="AQ74" s="1948"/>
      <c r="AR74" s="1948"/>
      <c r="AS74" s="1948"/>
      <c r="AT74" s="1948"/>
      <c r="AU74" s="1954"/>
      <c r="AV74" s="1948"/>
      <c r="AW74" s="1949"/>
      <c r="AX74" s="1948"/>
      <c r="AY74" s="1948"/>
      <c r="AZ74" s="1948"/>
      <c r="BA74" s="1948"/>
      <c r="BB74" s="1948"/>
    </row>
    <row r="75" spans="2:54" ht="8.1" customHeight="1">
      <c r="B75" s="2030"/>
      <c r="C75" s="2033" t="s">
        <v>5</v>
      </c>
      <c r="D75" s="1954">
        <v>9.7590000000000003</v>
      </c>
      <c r="E75" s="1954"/>
      <c r="F75" s="1954">
        <v>14.082000000000001</v>
      </c>
      <c r="G75" s="1954"/>
      <c r="H75" s="1954">
        <v>3.3380000000000001</v>
      </c>
      <c r="I75" s="1954"/>
      <c r="J75" s="1954">
        <v>3.1819999999999999</v>
      </c>
      <c r="K75" s="1954"/>
      <c r="L75" s="2032">
        <v>14.88</v>
      </c>
      <c r="M75" s="1954"/>
      <c r="N75" s="2032">
        <v>19.446999999999999</v>
      </c>
      <c r="O75" s="1954"/>
      <c r="P75" s="2032">
        <v>3.5219999999999998</v>
      </c>
      <c r="Q75" s="1954"/>
      <c r="R75" s="2032">
        <v>3.7040000000000002</v>
      </c>
      <c r="S75" s="1954"/>
      <c r="T75" s="1947">
        <v>1.161</v>
      </c>
      <c r="U75" s="1954"/>
      <c r="V75" s="1947">
        <v>1.272</v>
      </c>
      <c r="W75" s="1954"/>
      <c r="X75" s="1954">
        <v>40.382999999999996</v>
      </c>
      <c r="Y75" s="1954"/>
      <c r="Z75" s="1954">
        <v>44.046999999999997</v>
      </c>
      <c r="AA75" s="2027"/>
      <c r="AB75" s="1947">
        <v>35.656000000000006</v>
      </c>
      <c r="AC75" s="2027"/>
      <c r="AD75" s="1947">
        <v>38.374000000000002</v>
      </c>
      <c r="AE75" s="1984"/>
      <c r="AQ75" s="1949"/>
      <c r="AR75" s="1948"/>
      <c r="AS75" s="1949"/>
      <c r="AT75" s="1948"/>
      <c r="AU75" s="1954"/>
      <c r="AV75" s="1948"/>
      <c r="AW75" s="1949"/>
      <c r="AX75" s="1948"/>
      <c r="AY75" s="1949"/>
      <c r="AZ75" s="1948"/>
      <c r="BA75" s="1949"/>
      <c r="BB75" s="1948"/>
    </row>
    <row r="76" spans="2:54" ht="8.1" customHeight="1">
      <c r="B76" s="2030"/>
      <c r="C76" s="2033" t="s">
        <v>50</v>
      </c>
      <c r="D76" s="1954">
        <v>9.3539999999999992</v>
      </c>
      <c r="E76" s="1954"/>
      <c r="F76" s="1954">
        <v>10.6</v>
      </c>
      <c r="G76" s="1954"/>
      <c r="H76" s="1954">
        <v>3.1760000000000002</v>
      </c>
      <c r="I76" s="1954"/>
      <c r="J76" s="1954">
        <v>2.843</v>
      </c>
      <c r="K76" s="1954"/>
      <c r="L76" s="2032">
        <v>14.431999999999999</v>
      </c>
      <c r="M76" s="1954"/>
      <c r="N76" s="2032">
        <v>16.195</v>
      </c>
      <c r="O76" s="1954"/>
      <c r="P76" s="2032">
        <v>3.532</v>
      </c>
      <c r="Q76" s="1954"/>
      <c r="R76" s="2032">
        <v>3.2290000000000001</v>
      </c>
      <c r="S76" s="1954"/>
      <c r="T76" s="1947">
        <v>0.96099999999999997</v>
      </c>
      <c r="U76" s="1954"/>
      <c r="V76" s="1947">
        <v>1.3819999999999999</v>
      </c>
      <c r="W76" s="1954"/>
      <c r="X76" s="1954">
        <v>37.808999999999997</v>
      </c>
      <c r="Y76" s="1954"/>
      <c r="Z76" s="1954">
        <v>41.807000000000002</v>
      </c>
      <c r="AA76" s="2027"/>
      <c r="AB76" s="1947">
        <v>29.443999999999996</v>
      </c>
      <c r="AC76" s="2027"/>
      <c r="AD76" s="1947">
        <v>36.822000000000003</v>
      </c>
      <c r="AE76" s="1984"/>
      <c r="AQ76" s="1949"/>
      <c r="AR76" s="1948"/>
      <c r="AS76" s="1949"/>
      <c r="AT76" s="1948"/>
      <c r="AU76" s="1954"/>
      <c r="AV76" s="1948"/>
      <c r="AW76" s="1949"/>
      <c r="AX76" s="1948"/>
      <c r="AY76" s="1949"/>
      <c r="AZ76" s="1948"/>
      <c r="BA76" s="1949"/>
      <c r="BB76" s="1948"/>
    </row>
    <row r="77" spans="2:54" ht="8.1" customHeight="1">
      <c r="B77" s="2030"/>
      <c r="C77" s="2033" t="s">
        <v>555</v>
      </c>
      <c r="D77" s="1954">
        <v>10.821999999999999</v>
      </c>
      <c r="E77" s="1954"/>
      <c r="F77" s="1954">
        <v>9.57</v>
      </c>
      <c r="G77" s="1954"/>
      <c r="H77" s="1954">
        <v>4.3140000000000001</v>
      </c>
      <c r="I77" s="1954"/>
      <c r="J77" s="1954">
        <v>2.67</v>
      </c>
      <c r="K77" s="1954"/>
      <c r="L77" s="2032">
        <v>19.354999999999997</v>
      </c>
      <c r="M77" s="1954"/>
      <c r="N77" s="2032">
        <v>14.225</v>
      </c>
      <c r="O77" s="1954"/>
      <c r="P77" s="2032">
        <v>3.9609999999999999</v>
      </c>
      <c r="Q77" s="1954"/>
      <c r="R77" s="2032">
        <v>3.5019999999999998</v>
      </c>
      <c r="S77" s="1954"/>
      <c r="T77" s="1947">
        <v>1.194</v>
      </c>
      <c r="U77" s="1954"/>
      <c r="V77" s="1947">
        <v>1.147</v>
      </c>
      <c r="W77" s="1954"/>
      <c r="X77" s="1954">
        <v>44.230000000000004</v>
      </c>
      <c r="Y77" s="1954"/>
      <c r="Z77" s="1954">
        <v>43.204999999999998</v>
      </c>
      <c r="AA77" s="2027"/>
      <c r="AB77" s="1947">
        <v>29.760999999999996</v>
      </c>
      <c r="AC77" s="2027"/>
      <c r="AD77" s="1947">
        <v>37.207999999999998</v>
      </c>
      <c r="AE77" s="1984"/>
      <c r="AQ77" s="1949"/>
      <c r="AR77" s="1948"/>
      <c r="AS77" s="1949"/>
      <c r="AT77" s="1948"/>
      <c r="AU77" s="1954"/>
      <c r="AV77" s="1948"/>
      <c r="AW77" s="1949"/>
      <c r="AX77" s="1948"/>
      <c r="AY77" s="1949"/>
      <c r="AZ77" s="1948"/>
      <c r="BA77" s="1949"/>
      <c r="BB77" s="1948"/>
    </row>
    <row r="78" spans="2:54" ht="2.25" customHeight="1">
      <c r="B78" s="2030"/>
      <c r="C78" s="2033"/>
      <c r="D78" s="1954"/>
      <c r="E78" s="1954"/>
      <c r="F78" s="1954"/>
      <c r="G78" s="1954"/>
      <c r="H78" s="1954"/>
      <c r="I78" s="1954"/>
      <c r="J78" s="1954"/>
      <c r="K78" s="1954"/>
      <c r="L78" s="2032"/>
      <c r="M78" s="1954"/>
      <c r="N78" s="2032"/>
      <c r="O78" s="1954"/>
      <c r="P78" s="2032"/>
      <c r="Q78" s="1954"/>
      <c r="R78" s="2032"/>
      <c r="S78" s="1954"/>
      <c r="T78" s="1954"/>
      <c r="U78" s="1954"/>
      <c r="V78" s="1954"/>
      <c r="W78" s="1954"/>
      <c r="X78" s="1954"/>
      <c r="Y78" s="1954"/>
      <c r="Z78" s="1954"/>
      <c r="AA78" s="2027"/>
      <c r="AB78" s="1985"/>
      <c r="AC78" s="1985"/>
      <c r="AD78" s="1985"/>
      <c r="AE78" s="1984"/>
      <c r="AQ78" s="1948"/>
      <c r="AR78" s="1948"/>
      <c r="AS78" s="1948"/>
      <c r="AT78" s="1948"/>
      <c r="AU78" s="1954"/>
      <c r="AV78" s="1948"/>
      <c r="AW78" s="1949"/>
      <c r="AX78" s="1948"/>
      <c r="AY78" s="1948"/>
      <c r="AZ78" s="1948"/>
      <c r="BA78" s="1948"/>
      <c r="BB78" s="1948"/>
    </row>
    <row r="79" spans="2:54" ht="8.1" customHeight="1">
      <c r="B79" s="2030"/>
      <c r="C79" s="2033" t="s">
        <v>123</v>
      </c>
      <c r="D79" s="1954">
        <v>10.712</v>
      </c>
      <c r="E79" s="1954"/>
      <c r="F79" s="1954">
        <v>9.0120000000000005</v>
      </c>
      <c r="G79" s="1954"/>
      <c r="H79" s="1954">
        <v>3.47</v>
      </c>
      <c r="I79" s="1954"/>
      <c r="J79" s="1954">
        <v>2.64</v>
      </c>
      <c r="K79" s="1954"/>
      <c r="L79" s="2032">
        <v>18.143000000000001</v>
      </c>
      <c r="M79" s="1954"/>
      <c r="N79" s="2032">
        <v>13.739000000000001</v>
      </c>
      <c r="O79" s="1954"/>
      <c r="P79" s="2032">
        <v>3.4620000000000002</v>
      </c>
      <c r="Q79" s="1954"/>
      <c r="R79" s="2032">
        <v>3.4009999999999998</v>
      </c>
      <c r="S79" s="1954"/>
      <c r="T79" s="1954">
        <v>0.97</v>
      </c>
      <c r="U79" s="1954"/>
      <c r="V79" s="1954">
        <v>1.083</v>
      </c>
      <c r="W79" s="1954"/>
      <c r="X79" s="1954">
        <v>38.708999999999996</v>
      </c>
      <c r="Y79" s="1954"/>
      <c r="Z79" s="1954">
        <v>43.433999999999997</v>
      </c>
      <c r="AA79" s="2027"/>
      <c r="AB79" s="1947">
        <v>27.485000000000003</v>
      </c>
      <c r="AC79" s="2027"/>
      <c r="AD79" s="1947">
        <v>39.543999999999997</v>
      </c>
      <c r="AE79" s="1984"/>
      <c r="AQ79" s="1949"/>
      <c r="AR79" s="1948"/>
      <c r="AS79" s="1949"/>
      <c r="AT79" s="1948"/>
      <c r="AU79" s="1954"/>
      <c r="AV79" s="1948"/>
      <c r="AW79" s="1949"/>
      <c r="AX79" s="1948"/>
      <c r="AY79" s="1949"/>
      <c r="AZ79" s="1948"/>
      <c r="BA79" s="1949"/>
      <c r="BB79" s="1948"/>
    </row>
    <row r="80" spans="2:54" ht="8.1" customHeight="1">
      <c r="B80" s="2030"/>
      <c r="C80" s="2033" t="s">
        <v>124</v>
      </c>
      <c r="D80" s="1954">
        <v>11.939</v>
      </c>
      <c r="E80" s="1954"/>
      <c r="F80" s="1954">
        <v>7.4809999999999999</v>
      </c>
      <c r="G80" s="1954"/>
      <c r="H80" s="1954">
        <v>3.4849999999999999</v>
      </c>
      <c r="I80" s="1954"/>
      <c r="J80" s="1954">
        <v>2.3079999999999998</v>
      </c>
      <c r="K80" s="1954"/>
      <c r="L80" s="2032">
        <v>19.802</v>
      </c>
      <c r="M80" s="1954"/>
      <c r="N80" s="2032">
        <v>11.891999999999999</v>
      </c>
      <c r="O80" s="1954"/>
      <c r="P80" s="2032">
        <v>3.6110000000000002</v>
      </c>
      <c r="Q80" s="1954"/>
      <c r="R80" s="2032">
        <v>3.5880000000000001</v>
      </c>
      <c r="S80" s="1954"/>
      <c r="T80" s="1954">
        <v>1.117</v>
      </c>
      <c r="U80" s="1954"/>
      <c r="V80" s="1954">
        <v>1.1599999999999999</v>
      </c>
      <c r="W80" s="1954"/>
      <c r="X80" s="1954">
        <v>40.916000000000004</v>
      </c>
      <c r="Y80" s="1954"/>
      <c r="Z80" s="1954">
        <v>44.354999999999997</v>
      </c>
      <c r="AA80" s="2027"/>
      <c r="AB80" s="1947">
        <v>28.84</v>
      </c>
      <c r="AC80" s="2027"/>
      <c r="AD80" s="1947">
        <v>39.423999999999999</v>
      </c>
      <c r="AE80" s="1984"/>
      <c r="AQ80" s="1949"/>
      <c r="AR80" s="1948"/>
      <c r="AS80" s="1949"/>
      <c r="AT80" s="1948"/>
      <c r="AU80" s="1954"/>
      <c r="AV80" s="1948"/>
      <c r="AW80" s="1949"/>
      <c r="AX80" s="1948"/>
      <c r="AY80" s="1949"/>
      <c r="AZ80" s="1948"/>
      <c r="BA80" s="1949"/>
      <c r="BB80" s="1948"/>
    </row>
    <row r="81" spans="2:54" ht="8.1" customHeight="1">
      <c r="B81" s="2030"/>
      <c r="C81" s="2033" t="s">
        <v>125</v>
      </c>
      <c r="D81" s="1954">
        <v>12.081</v>
      </c>
      <c r="E81" s="1954"/>
      <c r="F81" s="1954"/>
      <c r="G81" s="1954"/>
      <c r="H81" s="1954">
        <v>3.5049999999999999</v>
      </c>
      <c r="I81" s="1954"/>
      <c r="J81" s="1954"/>
      <c r="K81" s="1954"/>
      <c r="L81" s="2032">
        <v>18.625999999999998</v>
      </c>
      <c r="M81" s="1954"/>
      <c r="N81" s="2032"/>
      <c r="O81" s="1954"/>
      <c r="P81" s="2032">
        <v>6.5810000000000004</v>
      </c>
      <c r="Q81" s="1954"/>
      <c r="R81" s="2032"/>
      <c r="S81" s="1954"/>
      <c r="T81" s="1954">
        <v>0.98799999999999999</v>
      </c>
      <c r="U81" s="1954"/>
      <c r="V81" s="1954"/>
      <c r="W81" s="1954"/>
      <c r="X81" s="1954">
        <v>40.44</v>
      </c>
      <c r="Y81" s="1954"/>
      <c r="Z81" s="1954"/>
      <c r="AA81" s="2027"/>
      <c r="AB81" s="1947">
        <v>34.469000000000001</v>
      </c>
      <c r="AC81" s="2027"/>
      <c r="AD81" s="1947"/>
      <c r="AE81" s="1984"/>
      <c r="AQ81" s="1949"/>
      <c r="AR81" s="1948"/>
      <c r="AS81" s="1949"/>
      <c r="AT81" s="1948"/>
      <c r="AU81" s="1954"/>
      <c r="AV81" s="1948"/>
      <c r="AW81" s="1949"/>
      <c r="AX81" s="1948"/>
      <c r="AY81" s="1949"/>
      <c r="AZ81" s="1948"/>
      <c r="BA81" s="1949"/>
      <c r="BB81" s="1948"/>
    </row>
    <row r="82" spans="2:54" ht="3" customHeight="1">
      <c r="B82" s="2025"/>
      <c r="C82" s="2024"/>
      <c r="D82" s="1957"/>
      <c r="E82" s="1957"/>
      <c r="F82" s="1957"/>
      <c r="G82" s="1957"/>
      <c r="H82" s="1957"/>
      <c r="I82" s="1957"/>
      <c r="J82" s="1957"/>
      <c r="K82" s="1957"/>
      <c r="L82" s="1957"/>
      <c r="M82" s="1957"/>
      <c r="N82" s="1957"/>
      <c r="O82" s="1957"/>
      <c r="P82" s="1957"/>
      <c r="Q82" s="1957"/>
      <c r="R82" s="1957"/>
      <c r="S82" s="1957"/>
      <c r="T82" s="1957"/>
      <c r="U82" s="1957"/>
      <c r="V82" s="1957"/>
      <c r="W82" s="1957"/>
      <c r="X82" s="1957"/>
      <c r="Y82" s="1957"/>
      <c r="Z82" s="1957"/>
      <c r="AA82" s="2022"/>
      <c r="AB82" s="1971"/>
      <c r="AC82" s="1971"/>
      <c r="AD82" s="1971"/>
      <c r="AE82" s="1986"/>
      <c r="AQ82" s="1948"/>
      <c r="AR82" s="1948"/>
      <c r="AS82" s="1948"/>
      <c r="AT82" s="1948"/>
      <c r="AU82" s="1948"/>
      <c r="AV82" s="1948"/>
      <c r="AW82" s="1948"/>
      <c r="AX82" s="1948"/>
      <c r="AY82" s="1948"/>
      <c r="AZ82" s="1948"/>
      <c r="BA82" s="1948"/>
      <c r="BB82" s="1948"/>
    </row>
    <row r="83" spans="2:54" ht="3" customHeight="1">
      <c r="B83" s="2030"/>
      <c r="C83" s="2031"/>
      <c r="D83" s="1954"/>
      <c r="E83" s="1954"/>
      <c r="F83" s="1954"/>
      <c r="G83" s="1954"/>
      <c r="H83" s="1954"/>
      <c r="I83" s="1954"/>
      <c r="J83" s="1954"/>
      <c r="K83" s="1954"/>
      <c r="L83" s="1954"/>
      <c r="M83" s="1954"/>
      <c r="N83" s="1954"/>
      <c r="O83" s="1954"/>
      <c r="P83" s="1954"/>
      <c r="Q83" s="1954"/>
      <c r="R83" s="1954"/>
      <c r="S83" s="1954"/>
      <c r="T83" s="1954"/>
      <c r="U83" s="1954"/>
      <c r="V83" s="1954"/>
      <c r="W83" s="1954"/>
      <c r="X83" s="1954"/>
      <c r="Y83" s="1954"/>
      <c r="Z83" s="1954"/>
      <c r="AA83" s="2027"/>
      <c r="AB83" s="2028"/>
      <c r="AC83" s="2027"/>
      <c r="AD83" s="2028"/>
      <c r="AE83" s="1984"/>
      <c r="AQ83" s="1948"/>
      <c r="AR83" s="1948"/>
      <c r="AS83" s="1948"/>
      <c r="AT83" s="1948"/>
      <c r="AU83" s="1948"/>
      <c r="AV83" s="1948"/>
      <c r="AW83" s="1948"/>
      <c r="AX83" s="1948"/>
      <c r="AY83" s="1948"/>
      <c r="AZ83" s="1948"/>
      <c r="BA83" s="1948"/>
      <c r="BB83" s="1948"/>
    </row>
    <row r="84" spans="2:54" ht="8.1" customHeight="1">
      <c r="B84" s="2030"/>
      <c r="C84" s="2029" t="s">
        <v>126</v>
      </c>
      <c r="D84" s="1954">
        <v>127.452</v>
      </c>
      <c r="E84" s="1954"/>
      <c r="F84" s="1960">
        <v>134.381</v>
      </c>
      <c r="G84" s="1954"/>
      <c r="H84" s="1954">
        <v>51.382999999999996</v>
      </c>
      <c r="I84" s="1954"/>
      <c r="J84" s="1960">
        <v>34.618000000000002</v>
      </c>
      <c r="K84" s="1954"/>
      <c r="L84" s="2027">
        <v>208.04599999999996</v>
      </c>
      <c r="M84" s="1954"/>
      <c r="N84" s="1960">
        <v>190.75099999999998</v>
      </c>
      <c r="O84" s="1954"/>
      <c r="P84" s="1954">
        <v>39.497</v>
      </c>
      <c r="Q84" s="1954"/>
      <c r="R84" s="1960">
        <v>36.574999999999996</v>
      </c>
      <c r="S84" s="1954"/>
      <c r="T84" s="2028">
        <v>11.774999999999999</v>
      </c>
      <c r="U84" s="1954"/>
      <c r="V84" s="2026">
        <v>12.406000000000001</v>
      </c>
      <c r="W84" s="1954"/>
      <c r="X84" s="1954">
        <v>452.56700000000001</v>
      </c>
      <c r="Y84" s="1954"/>
      <c r="Z84" s="1960">
        <v>464.80399999999997</v>
      </c>
      <c r="AA84" s="2027"/>
      <c r="AB84" s="2028">
        <v>396.02500000000003</v>
      </c>
      <c r="AC84" s="2027"/>
      <c r="AD84" s="2026">
        <v>415.93499999999995</v>
      </c>
      <c r="AE84" s="1984"/>
      <c r="AQ84" s="1948"/>
      <c r="AR84" s="1948"/>
      <c r="AS84" s="1948"/>
      <c r="AT84" s="1948"/>
      <c r="AU84" s="1948"/>
      <c r="AV84" s="1948"/>
      <c r="AW84" s="1948"/>
      <c r="AX84" s="1948"/>
      <c r="AY84" s="1948"/>
      <c r="AZ84" s="1948"/>
      <c r="BA84" s="1948"/>
      <c r="BB84" s="1948"/>
    </row>
    <row r="85" spans="2:54" ht="3" customHeight="1">
      <c r="B85" s="2025"/>
      <c r="C85" s="2024"/>
      <c r="D85" s="2023"/>
      <c r="E85" s="2022"/>
      <c r="F85" s="2023"/>
      <c r="G85" s="2022"/>
      <c r="H85" s="2023"/>
      <c r="I85" s="2022"/>
      <c r="J85" s="2023"/>
      <c r="K85" s="2022"/>
      <c r="L85" s="1957"/>
      <c r="M85" s="2022"/>
      <c r="N85" s="2023"/>
      <c r="O85" s="2022"/>
      <c r="P85" s="2023"/>
      <c r="Q85" s="2022"/>
      <c r="R85" s="2023"/>
      <c r="S85" s="2022"/>
      <c r="T85" s="2023"/>
      <c r="U85" s="2022"/>
      <c r="V85" s="2023"/>
      <c r="W85" s="2022"/>
      <c r="X85" s="2023"/>
      <c r="Y85" s="2022"/>
      <c r="Z85" s="2023"/>
      <c r="AA85" s="2022"/>
      <c r="AB85" s="1971"/>
      <c r="AC85" s="1971"/>
      <c r="AD85" s="1971"/>
      <c r="AE85" s="1986"/>
      <c r="AQ85" s="1948"/>
      <c r="AR85" s="1948"/>
      <c r="AS85" s="1948"/>
      <c r="AT85" s="1948"/>
      <c r="AU85" s="1948"/>
      <c r="AV85" s="1948"/>
      <c r="AW85" s="1948"/>
      <c r="AX85" s="1948"/>
      <c r="AY85" s="1948"/>
      <c r="AZ85" s="1948"/>
      <c r="BA85" s="1948"/>
      <c r="BB85" s="1948"/>
    </row>
    <row r="86" spans="2:54" ht="15.75" customHeight="1">
      <c r="B86" s="2615" t="s">
        <v>557</v>
      </c>
      <c r="C86" s="2616"/>
      <c r="D86" s="2015" t="s">
        <v>62</v>
      </c>
      <c r="E86" s="2015"/>
      <c r="F86" s="2019" t="s">
        <v>130</v>
      </c>
      <c r="G86" s="2018"/>
      <c r="H86" s="2020" t="s">
        <v>62</v>
      </c>
      <c r="I86" s="2020"/>
      <c r="J86" s="2021" t="s">
        <v>130</v>
      </c>
      <c r="K86" s="2018"/>
      <c r="L86" s="2017">
        <v>0.89700000000000002</v>
      </c>
      <c r="M86" s="2015"/>
      <c r="N86" s="2015" t="s">
        <v>130</v>
      </c>
      <c r="O86" s="2018"/>
      <c r="P86" s="2020" t="s">
        <v>62</v>
      </c>
      <c r="Q86" s="2018"/>
      <c r="R86" s="2020" t="s">
        <v>130</v>
      </c>
      <c r="S86" s="2018"/>
      <c r="T86" s="2019" t="s">
        <v>62</v>
      </c>
      <c r="U86" s="2015"/>
      <c r="V86" s="2015" t="s">
        <v>130</v>
      </c>
      <c r="W86" s="2018"/>
      <c r="X86" s="2017">
        <v>4.7149999999999999</v>
      </c>
      <c r="Y86" s="2018"/>
      <c r="Z86" s="2015" t="s">
        <v>130</v>
      </c>
      <c r="AA86" s="2018"/>
      <c r="AB86" s="2017">
        <v>5.3500000000000005</v>
      </c>
      <c r="AC86" s="2016"/>
      <c r="AD86" s="2015" t="s">
        <v>130</v>
      </c>
      <c r="AE86" s="2014"/>
      <c r="AQ86" s="1948"/>
      <c r="AR86" s="1948"/>
      <c r="AS86" s="1948"/>
      <c r="AT86" s="1948"/>
      <c r="AU86" s="1948"/>
      <c r="AV86" s="1948"/>
      <c r="AW86" s="1948"/>
      <c r="AX86" s="1948"/>
      <c r="AY86" s="1948"/>
      <c r="AZ86" s="1948"/>
      <c r="BA86" s="1948"/>
      <c r="BB86" s="1948"/>
    </row>
    <row r="87" spans="2:54" ht="9.75" customHeight="1">
      <c r="B87" s="2013" t="s">
        <v>558</v>
      </c>
      <c r="C87" s="2012"/>
      <c r="D87" s="2011">
        <v>139.53299999999999</v>
      </c>
      <c r="E87" s="2006"/>
      <c r="F87" s="2009" t="s">
        <v>130</v>
      </c>
      <c r="G87" s="2006"/>
      <c r="H87" s="2011">
        <v>54.887999999999998</v>
      </c>
      <c r="I87" s="2010"/>
      <c r="J87" s="2009" t="s">
        <v>130</v>
      </c>
      <c r="K87" s="2006"/>
      <c r="L87" s="2007">
        <v>227.56899999999996</v>
      </c>
      <c r="M87" s="2006"/>
      <c r="N87" s="2005" t="s">
        <v>130</v>
      </c>
      <c r="O87" s="2006"/>
      <c r="P87" s="2007">
        <v>46.078000000000003</v>
      </c>
      <c r="Q87" s="2006"/>
      <c r="R87" s="2005" t="s">
        <v>130</v>
      </c>
      <c r="S87" s="2006"/>
      <c r="T87" s="2008">
        <v>12.762999999999998</v>
      </c>
      <c r="U87" s="2006"/>
      <c r="V87" s="2005" t="s">
        <v>130</v>
      </c>
      <c r="W87" s="2006"/>
      <c r="X87" s="2008">
        <v>497.72199999999998</v>
      </c>
      <c r="Y87" s="2006"/>
      <c r="Z87" s="2005" t="s">
        <v>130</v>
      </c>
      <c r="AA87" s="2006"/>
      <c r="AB87" s="2007">
        <v>435.84400000000005</v>
      </c>
      <c r="AC87" s="2006"/>
      <c r="AD87" s="2005" t="s">
        <v>130</v>
      </c>
      <c r="AE87" s="2004"/>
      <c r="AQ87" s="1948"/>
      <c r="AR87" s="1948"/>
      <c r="AS87" s="1947"/>
      <c r="AT87" s="1948"/>
      <c r="AU87" s="1948"/>
      <c r="AV87" s="1948"/>
      <c r="AW87" s="1948"/>
      <c r="AX87" s="1948"/>
      <c r="AY87" s="1948"/>
      <c r="AZ87" s="1948"/>
      <c r="BA87" s="1948"/>
      <c r="BB87" s="1948"/>
    </row>
    <row r="88" spans="2:54" ht="9.75" customHeight="1">
      <c r="AQ88" s="1948"/>
      <c r="AR88" s="1948"/>
      <c r="AS88" s="1948"/>
      <c r="AT88" s="1948"/>
      <c r="AU88" s="1948"/>
      <c r="AV88" s="1948"/>
      <c r="AW88" s="1948"/>
      <c r="AX88" s="1948"/>
      <c r="AY88" s="1948"/>
      <c r="AZ88" s="1948"/>
      <c r="BA88" s="1948"/>
      <c r="BB88" s="1948"/>
    </row>
    <row r="89" spans="2:54" ht="8.1" customHeight="1">
      <c r="B89" s="1948" t="s">
        <v>559</v>
      </c>
      <c r="D89" s="1951"/>
      <c r="E89" s="1951"/>
      <c r="F89" s="1951"/>
      <c r="G89" s="1951"/>
      <c r="H89" s="1951"/>
      <c r="I89" s="1951"/>
      <c r="J89" s="1951"/>
      <c r="K89" s="1951"/>
      <c r="L89" s="1951"/>
      <c r="M89" s="1951"/>
      <c r="N89" s="1951"/>
      <c r="O89" s="1951"/>
      <c r="P89" s="1951"/>
      <c r="Q89" s="1951"/>
      <c r="R89" s="1951"/>
      <c r="S89" s="1951"/>
      <c r="T89" s="1951"/>
      <c r="U89" s="1951"/>
      <c r="W89" s="1951"/>
      <c r="X89" s="1951"/>
      <c r="Y89" s="1951"/>
      <c r="AA89" s="1951"/>
      <c r="AQ89" s="1948"/>
      <c r="AR89" s="1948"/>
      <c r="AS89" s="1948"/>
      <c r="AT89" s="1948"/>
      <c r="AU89" s="1948"/>
      <c r="AV89" s="1948"/>
      <c r="AW89" s="1948"/>
      <c r="AX89" s="1948"/>
      <c r="AY89" s="1948"/>
      <c r="AZ89" s="1948"/>
      <c r="BA89" s="1948"/>
      <c r="BB89" s="1948"/>
    </row>
    <row r="90" spans="2:54">
      <c r="B90" s="1948" t="s">
        <v>560</v>
      </c>
      <c r="D90" s="1951"/>
      <c r="E90" s="1951"/>
      <c r="F90" s="1951"/>
      <c r="G90" s="1951"/>
      <c r="H90" s="1951"/>
      <c r="I90" s="1951"/>
      <c r="J90" s="1951"/>
      <c r="K90" s="1951"/>
      <c r="L90" s="1951"/>
      <c r="M90" s="1951"/>
      <c r="N90" s="1951"/>
      <c r="O90" s="1951"/>
      <c r="P90" s="1951"/>
      <c r="Q90" s="1951"/>
      <c r="R90" s="1951"/>
      <c r="S90" s="1951"/>
      <c r="T90" s="1951"/>
      <c r="U90" s="1951"/>
      <c r="W90" s="1951"/>
      <c r="X90" s="1951"/>
      <c r="Y90" s="1951"/>
      <c r="AA90" s="1951"/>
      <c r="AS90" s="1970"/>
    </row>
    <row r="91" spans="2:54">
      <c r="B91" s="2003" t="s">
        <v>561</v>
      </c>
      <c r="C91" s="1951"/>
      <c r="D91" s="1951"/>
      <c r="E91" s="1951"/>
      <c r="F91" s="1951"/>
      <c r="G91" s="1951"/>
      <c r="H91" s="1951"/>
      <c r="I91" s="1951"/>
      <c r="J91" s="1951"/>
      <c r="K91" s="1951"/>
      <c r="L91" s="1951"/>
      <c r="M91" s="1951"/>
      <c r="N91" s="1951"/>
      <c r="O91" s="1951"/>
      <c r="P91" s="1951"/>
      <c r="Q91" s="1951"/>
      <c r="R91" s="1951"/>
      <c r="T91" s="1951"/>
      <c r="U91" s="1951"/>
      <c r="V91" s="1951"/>
      <c r="W91" s="1951"/>
      <c r="X91" s="1951"/>
      <c r="Y91" s="1951"/>
      <c r="Z91" s="1951"/>
      <c r="AA91" s="1951"/>
    </row>
    <row r="92" spans="2:54">
      <c r="B92" s="2003" t="s">
        <v>562</v>
      </c>
      <c r="C92" s="1951"/>
      <c r="D92" s="1951"/>
      <c r="E92" s="1951"/>
      <c r="F92" s="1951"/>
      <c r="G92" s="1951"/>
      <c r="H92" s="1951"/>
      <c r="I92" s="1951"/>
      <c r="J92" s="1951"/>
      <c r="K92" s="1951"/>
      <c r="L92" s="1951"/>
      <c r="M92" s="1951"/>
      <c r="N92" s="1951"/>
      <c r="O92" s="1951"/>
      <c r="P92" s="1951"/>
      <c r="Q92" s="1951"/>
      <c r="R92" s="1951"/>
      <c r="T92" s="1951"/>
      <c r="U92" s="1951"/>
      <c r="Z92" s="1951"/>
      <c r="AA92" s="1951"/>
    </row>
    <row r="93" spans="2:54">
      <c r="B93" s="2002" t="s">
        <v>563</v>
      </c>
      <c r="X93" s="1949"/>
      <c r="AB93" s="1947"/>
    </row>
    <row r="94" spans="2:54">
      <c r="B94" s="1948" t="s">
        <v>564</v>
      </c>
      <c r="C94" s="1948"/>
      <c r="D94" s="1948"/>
      <c r="E94" s="1948"/>
      <c r="F94" s="1948"/>
      <c r="G94" s="1948"/>
      <c r="H94" s="1948"/>
      <c r="I94" s="1948"/>
      <c r="J94" s="1948"/>
      <c r="K94" s="1948"/>
      <c r="L94" s="1948"/>
      <c r="M94" s="1948"/>
      <c r="N94" s="1948"/>
      <c r="O94" s="1948"/>
      <c r="P94" s="1948"/>
      <c r="X94" s="1947"/>
      <c r="Y94" s="1948"/>
      <c r="Z94" s="1948"/>
      <c r="AA94" s="1948"/>
      <c r="AB94" s="1947"/>
    </row>
    <row r="95" spans="2:54">
      <c r="C95" s="1939"/>
      <c r="D95" s="1949"/>
      <c r="E95" s="1951"/>
      <c r="F95" s="1951"/>
      <c r="G95" s="1951"/>
      <c r="H95" s="2001"/>
      <c r="I95" s="1951"/>
      <c r="J95" s="1951"/>
      <c r="K95" s="1951"/>
      <c r="L95" s="1950"/>
      <c r="M95" s="1951"/>
      <c r="N95" s="1951"/>
      <c r="O95" s="1951"/>
      <c r="P95" s="1950"/>
      <c r="Q95" s="1951"/>
      <c r="R95" s="1950"/>
      <c r="S95" s="1951"/>
      <c r="T95" s="1950"/>
      <c r="U95" s="1951"/>
      <c r="V95" s="2001"/>
      <c r="W95" s="1951"/>
      <c r="X95" s="2001"/>
      <c r="Y95" s="1951"/>
      <c r="Z95" s="1950"/>
      <c r="AA95" s="1951"/>
      <c r="AB95" s="1950"/>
      <c r="AC95" s="1951"/>
      <c r="AF95" s="2000"/>
    </row>
    <row r="96" spans="2:54">
      <c r="C96" s="1948" t="s">
        <v>1019</v>
      </c>
      <c r="D96" s="1949"/>
      <c r="E96" s="1948"/>
      <c r="F96" s="1948"/>
      <c r="G96" s="1948"/>
      <c r="H96" s="1949"/>
      <c r="I96" s="1948"/>
      <c r="J96" s="1948"/>
      <c r="K96" s="1948"/>
      <c r="L96" s="1947"/>
      <c r="M96" s="1948"/>
      <c r="N96" s="1948"/>
      <c r="O96" s="1948"/>
      <c r="P96" s="1947"/>
      <c r="Q96" s="1948"/>
      <c r="R96" s="1947"/>
      <c r="S96" s="1948"/>
      <c r="T96" s="1947"/>
      <c r="U96" s="1948"/>
      <c r="V96" s="1947"/>
      <c r="W96" s="1948"/>
      <c r="X96" s="1947"/>
      <c r="Y96" s="1948"/>
      <c r="Z96" s="1947"/>
      <c r="AA96" s="1948"/>
      <c r="AB96" s="1947"/>
      <c r="AC96" s="1948"/>
      <c r="AD96" s="1948"/>
    </row>
    <row r="97" spans="3:30">
      <c r="C97" s="1948"/>
      <c r="D97" s="1948"/>
      <c r="H97" s="1969"/>
      <c r="I97" s="1999"/>
      <c r="J97" s="1999"/>
      <c r="K97" s="1999"/>
      <c r="L97" s="1969"/>
      <c r="M97" s="1969"/>
      <c r="N97" s="1969"/>
      <c r="O97" s="1969"/>
      <c r="P97" s="1998"/>
      <c r="Q97" s="1969"/>
      <c r="R97" s="1969"/>
      <c r="S97" s="1969"/>
      <c r="T97" s="1969"/>
      <c r="U97" s="1969"/>
      <c r="V97" s="1969"/>
      <c r="W97" s="1969"/>
      <c r="X97" s="1969"/>
      <c r="Y97" s="1969"/>
      <c r="Z97" s="1969"/>
      <c r="AA97" s="1969"/>
      <c r="AB97" s="1969"/>
      <c r="AC97" s="1948"/>
      <c r="AD97" s="1948"/>
    </row>
    <row r="98" spans="3:30">
      <c r="D98" s="1947"/>
      <c r="E98" s="1947"/>
      <c r="F98" s="1947"/>
      <c r="G98" s="1947"/>
      <c r="H98" s="1947"/>
      <c r="I98" s="1947"/>
      <c r="J98" s="1947"/>
      <c r="K98" s="1947"/>
      <c r="L98" s="1947"/>
      <c r="M98" s="1947"/>
      <c r="N98" s="1947"/>
      <c r="O98" s="1947"/>
      <c r="P98" s="1947"/>
      <c r="Q98" s="1947"/>
      <c r="R98" s="1947"/>
      <c r="S98" s="1947"/>
      <c r="T98" s="1947"/>
      <c r="U98" s="1947"/>
      <c r="V98" s="1947"/>
      <c r="W98" s="1947"/>
      <c r="X98" s="1947"/>
      <c r="Y98" s="1947"/>
      <c r="Z98" s="1947"/>
      <c r="AA98" s="1947"/>
      <c r="AB98" s="1947"/>
      <c r="AC98" s="1947"/>
    </row>
  </sheetData>
  <mergeCells count="23">
    <mergeCell ref="J12:K13"/>
    <mergeCell ref="AB10:AE11"/>
    <mergeCell ref="AB12:AC13"/>
    <mergeCell ref="AD12:AE13"/>
    <mergeCell ref="X12:Y13"/>
    <mergeCell ref="Z12:AA13"/>
    <mergeCell ref="X10:AA11"/>
    <mergeCell ref="B86:C86"/>
    <mergeCell ref="T12:U13"/>
    <mergeCell ref="N12:O13"/>
    <mergeCell ref="P12:Q13"/>
    <mergeCell ref="T10:W11"/>
    <mergeCell ref="V12:W13"/>
    <mergeCell ref="B10:C13"/>
    <mergeCell ref="P10:S11"/>
    <mergeCell ref="L12:M13"/>
    <mergeCell ref="D10:G11"/>
    <mergeCell ref="H10:K11"/>
    <mergeCell ref="D12:E13"/>
    <mergeCell ref="H12:I13"/>
    <mergeCell ref="R12:S13"/>
    <mergeCell ref="L10:O11"/>
    <mergeCell ref="F12:G13"/>
  </mergeCells>
  <pageMargins left="0.78740157480314965" right="0.78740157480314965" top="0.39370078740157483" bottom="0" header="0.19685039370078741" footer="0"/>
  <pageSetup paperSize="9" scale="99" orientation="portrait"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99"/>
  <sheetViews>
    <sheetView showGridLines="0" zoomScale="140" zoomScaleNormal="140" workbookViewId="0"/>
  </sheetViews>
  <sheetFormatPr baseColWidth="10" defaultRowHeight="12.75"/>
  <cols>
    <col min="1" max="1" width="11.42578125" style="499"/>
    <col min="2" max="2" width="0.5703125" style="499" customWidth="1"/>
    <col min="3" max="3" width="11.5703125" style="499" customWidth="1"/>
    <col min="4" max="4" width="3.42578125" style="499" customWidth="1"/>
    <col min="5" max="5" width="0.7109375" style="499" customWidth="1"/>
    <col min="6" max="6" width="4.7109375" style="499" customWidth="1"/>
    <col min="7" max="7" width="0.7109375" style="499" customWidth="1"/>
    <col min="8" max="8" width="4.85546875" style="499" customWidth="1"/>
    <col min="9" max="9" width="0.7109375" style="499" customWidth="1"/>
    <col min="10" max="10" width="4.85546875" style="499" customWidth="1"/>
    <col min="11" max="11" width="0.7109375" style="499" customWidth="1"/>
    <col min="12" max="12" width="4.85546875" style="499" customWidth="1"/>
    <col min="13" max="13" width="0.7109375" style="499" customWidth="1"/>
    <col min="14" max="14" width="4.42578125" style="499" customWidth="1"/>
    <col min="15" max="15" width="1" style="499" customWidth="1"/>
    <col min="16" max="16" width="4.85546875" style="499" customWidth="1"/>
    <col min="17" max="17" width="0.7109375" style="499" customWidth="1"/>
    <col min="18" max="18" width="4.42578125" style="499" customWidth="1"/>
    <col min="19" max="19" width="1" style="499" customWidth="1"/>
    <col min="20" max="20" width="4.85546875" style="499" customWidth="1"/>
    <col min="21" max="21" width="0.7109375" style="499" customWidth="1"/>
    <col min="22" max="22" width="4.7109375" style="499" customWidth="1"/>
    <col min="23" max="23" width="1" style="499" customWidth="1"/>
    <col min="24" max="16384" width="11.42578125" style="499"/>
  </cols>
  <sheetData>
    <row r="1" spans="1:27">
      <c r="C1" s="1830" t="s">
        <v>565</v>
      </c>
      <c r="D1" s="1830"/>
      <c r="E1" s="1830"/>
      <c r="F1" s="1830"/>
      <c r="G1" s="1830"/>
      <c r="H1" s="1830"/>
      <c r="I1" s="1830"/>
      <c r="J1" s="1830"/>
      <c r="K1" s="1830"/>
      <c r="L1" s="1830"/>
      <c r="M1" s="1830"/>
      <c r="N1" s="1830"/>
      <c r="O1" s="1830"/>
      <c r="P1" s="1830"/>
      <c r="Q1" s="1830"/>
      <c r="R1" s="1830"/>
      <c r="S1" s="1830"/>
      <c r="T1" s="1830"/>
      <c r="U1" s="1830"/>
      <c r="V1" s="1830"/>
      <c r="W1" s="1830"/>
      <c r="X1" s="1830"/>
      <c r="Y1" s="1830"/>
      <c r="Z1" s="1042"/>
      <c r="AA1" s="1042"/>
    </row>
    <row r="2" spans="1:27">
      <c r="C2" s="1830" t="s">
        <v>98</v>
      </c>
      <c r="D2" s="1830"/>
      <c r="E2" s="1830"/>
      <c r="F2" s="1830"/>
      <c r="G2" s="1830"/>
      <c r="H2" s="1830"/>
      <c r="I2" s="1830"/>
      <c r="J2" s="1830"/>
      <c r="K2" s="1830"/>
      <c r="L2" s="1830"/>
      <c r="M2" s="1830"/>
      <c r="N2" s="1830"/>
      <c r="O2" s="1830"/>
      <c r="P2" s="1830"/>
      <c r="Q2" s="1830"/>
      <c r="R2" s="1830"/>
      <c r="S2" s="1830"/>
      <c r="T2" s="1830"/>
      <c r="U2" s="1830"/>
      <c r="V2" s="1830"/>
      <c r="W2" s="1830"/>
      <c r="X2" s="1830"/>
      <c r="Y2" s="1830"/>
      <c r="Z2" s="1042"/>
      <c r="AA2" s="1042"/>
    </row>
    <row r="3" spans="1:27">
      <c r="C3" s="1830" t="s">
        <v>99</v>
      </c>
      <c r="D3" s="1830"/>
      <c r="E3" s="1830"/>
      <c r="F3" s="1830"/>
      <c r="G3" s="1830"/>
      <c r="H3" s="1830"/>
      <c r="I3" s="1830"/>
      <c r="J3" s="1830"/>
      <c r="K3" s="1830"/>
      <c r="L3" s="1830"/>
      <c r="M3" s="1830"/>
      <c r="N3" s="1830"/>
      <c r="O3" s="1830"/>
      <c r="P3" s="1830"/>
      <c r="Q3" s="1830"/>
      <c r="R3" s="1830"/>
      <c r="S3" s="1830"/>
      <c r="T3" s="1830"/>
      <c r="U3" s="1830"/>
      <c r="V3" s="1830"/>
      <c r="W3" s="1830"/>
      <c r="X3" s="1830"/>
      <c r="Y3" s="1830"/>
      <c r="Z3" s="1042"/>
      <c r="AA3" s="1042"/>
    </row>
    <row r="4" spans="1:27">
      <c r="D4" s="2052"/>
      <c r="E4" s="2052"/>
      <c r="F4" s="2052"/>
      <c r="G4" s="2052"/>
      <c r="H4" s="2052"/>
      <c r="I4" s="2052"/>
      <c r="J4" s="2052"/>
      <c r="K4" s="2052"/>
    </row>
    <row r="5" spans="1:27">
      <c r="A5" s="2530" t="s">
        <v>96</v>
      </c>
      <c r="B5" s="1047"/>
      <c r="C5" s="1047"/>
      <c r="D5" s="1047"/>
      <c r="E5" s="1047"/>
      <c r="F5" s="1047"/>
      <c r="G5" s="1047"/>
      <c r="H5" s="1047"/>
      <c r="I5" s="1047"/>
      <c r="J5" s="1047"/>
      <c r="K5" s="1047"/>
      <c r="L5" s="1047"/>
      <c r="M5" s="1047"/>
      <c r="N5" s="1047"/>
      <c r="O5" s="1047"/>
      <c r="P5" s="1047"/>
      <c r="Q5" s="1047"/>
      <c r="R5" s="1047"/>
      <c r="S5" s="1047"/>
      <c r="T5" s="1047"/>
      <c r="U5" s="1047"/>
      <c r="V5" s="1047"/>
    </row>
    <row r="6" spans="1:27" ht="15.75" customHeight="1">
      <c r="C6" s="1047" t="s">
        <v>566</v>
      </c>
      <c r="D6" s="1049"/>
      <c r="E6" s="1049"/>
      <c r="F6" s="1049"/>
      <c r="G6" s="1049"/>
      <c r="H6" s="1049"/>
      <c r="I6" s="1049"/>
      <c r="J6" s="1049"/>
      <c r="K6" s="1049"/>
      <c r="L6" s="1049"/>
      <c r="M6" s="1049"/>
      <c r="N6" s="1049"/>
      <c r="O6" s="1049"/>
      <c r="P6" s="1049"/>
      <c r="Q6" s="1049"/>
      <c r="R6" s="1049"/>
      <c r="S6" s="1049"/>
      <c r="T6" s="1049"/>
      <c r="U6" s="1049"/>
      <c r="V6" s="1049"/>
      <c r="W6" s="1049"/>
    </row>
    <row r="7" spans="1:27" ht="12.75" customHeight="1">
      <c r="C7" s="2053" t="s">
        <v>101</v>
      </c>
      <c r="D7" s="1049"/>
      <c r="E7" s="1049"/>
      <c r="F7" s="1049"/>
      <c r="G7" s="1049"/>
      <c r="H7" s="1049"/>
      <c r="I7" s="1049"/>
      <c r="J7" s="1049"/>
      <c r="K7" s="1049"/>
      <c r="L7" s="1049"/>
      <c r="M7" s="1049"/>
      <c r="N7" s="1049"/>
      <c r="O7" s="1049"/>
      <c r="P7" s="1049"/>
      <c r="Q7" s="1049"/>
      <c r="R7" s="1049"/>
      <c r="S7" s="1049"/>
      <c r="T7" s="1049"/>
      <c r="U7" s="1049"/>
      <c r="V7" s="1049"/>
      <c r="W7" s="1049"/>
    </row>
    <row r="8" spans="1:27" ht="3" customHeight="1">
      <c r="C8" s="491"/>
      <c r="D8" s="491"/>
      <c r="E8" s="491"/>
      <c r="F8" s="491"/>
      <c r="G8" s="491"/>
      <c r="H8" s="491"/>
      <c r="I8" s="491"/>
      <c r="J8" s="491"/>
      <c r="K8" s="491"/>
      <c r="L8" s="491"/>
      <c r="M8" s="491"/>
      <c r="N8" s="491"/>
      <c r="O8" s="491"/>
      <c r="P8" s="491"/>
      <c r="Q8" s="491"/>
      <c r="R8" s="491"/>
      <c r="S8" s="491"/>
      <c r="T8" s="491"/>
      <c r="U8" s="491"/>
      <c r="V8" s="491"/>
      <c r="W8" s="491"/>
    </row>
    <row r="9" spans="1:27" s="2059" customFormat="1" ht="11.1" customHeight="1">
      <c r="B9" s="2641" t="s">
        <v>139</v>
      </c>
      <c r="C9" s="2642"/>
      <c r="D9" s="2054" t="s">
        <v>567</v>
      </c>
      <c r="E9" s="2054"/>
      <c r="F9" s="2055"/>
      <c r="G9" s="2054"/>
      <c r="H9" s="2054"/>
      <c r="I9" s="2054"/>
      <c r="J9" s="2055"/>
      <c r="K9" s="2054"/>
      <c r="L9" s="2054"/>
      <c r="M9" s="2054"/>
      <c r="N9" s="2056"/>
      <c r="O9" s="2057"/>
      <c r="P9" s="2635" t="s">
        <v>568</v>
      </c>
      <c r="Q9" s="2636"/>
      <c r="R9" s="2553"/>
      <c r="S9" s="2554"/>
      <c r="T9" s="2635" t="s">
        <v>569</v>
      </c>
      <c r="U9" s="2636"/>
      <c r="V9" s="2553"/>
      <c r="W9" s="2567"/>
      <c r="X9" s="2058"/>
      <c r="Y9" s="2058"/>
      <c r="Z9" s="2058"/>
      <c r="AA9" s="2058"/>
    </row>
    <row r="10" spans="1:27" s="2059" customFormat="1" ht="9.9499999999999993" customHeight="1">
      <c r="B10" s="2643"/>
      <c r="C10" s="2644"/>
      <c r="D10" s="2634" t="s">
        <v>570</v>
      </c>
      <c r="E10" s="2648"/>
      <c r="F10" s="2649"/>
      <c r="G10" s="2571"/>
      <c r="H10" s="2650" t="s">
        <v>571</v>
      </c>
      <c r="I10" s="2651"/>
      <c r="J10" s="2651"/>
      <c r="K10" s="2651"/>
      <c r="L10" s="2651"/>
      <c r="M10" s="2651"/>
      <c r="N10" s="2651"/>
      <c r="O10" s="2652"/>
      <c r="P10" s="2637"/>
      <c r="Q10" s="2638"/>
      <c r="R10" s="2557"/>
      <c r="S10" s="2558"/>
      <c r="T10" s="2637"/>
      <c r="U10" s="2638"/>
      <c r="V10" s="2557"/>
      <c r="W10" s="2568"/>
      <c r="X10" s="2058"/>
      <c r="Y10" s="2058"/>
      <c r="Z10" s="2058"/>
      <c r="AA10" s="2058"/>
    </row>
    <row r="11" spans="1:27" s="2060" customFormat="1" ht="9.9499999999999993" customHeight="1">
      <c r="B11" s="2645"/>
      <c r="C11" s="2644"/>
      <c r="D11" s="2559"/>
      <c r="E11" s="2560"/>
      <c r="F11" s="2560"/>
      <c r="G11" s="2561"/>
      <c r="H11" s="2653" t="s">
        <v>572</v>
      </c>
      <c r="I11" s="2654"/>
      <c r="J11" s="2654"/>
      <c r="K11" s="2655"/>
      <c r="L11" s="2653" t="s">
        <v>573</v>
      </c>
      <c r="M11" s="2654"/>
      <c r="N11" s="2654"/>
      <c r="O11" s="2655"/>
      <c r="P11" s="2559"/>
      <c r="Q11" s="2560"/>
      <c r="R11" s="2560"/>
      <c r="S11" s="2561"/>
      <c r="T11" s="2559"/>
      <c r="U11" s="2560"/>
      <c r="V11" s="2560"/>
      <c r="W11" s="2569"/>
      <c r="X11" s="491"/>
      <c r="Y11" s="491"/>
      <c r="Z11" s="491"/>
      <c r="AA11" s="491"/>
    </row>
    <row r="12" spans="1:27" ht="9.9499999999999993" customHeight="1">
      <c r="B12" s="2645"/>
      <c r="C12" s="2644"/>
      <c r="D12" s="2634" t="s">
        <v>1070</v>
      </c>
      <c r="E12" s="2571"/>
      <c r="F12" s="2634" t="s">
        <v>1071</v>
      </c>
      <c r="G12" s="2571"/>
      <c r="H12" s="2634" t="s">
        <v>1070</v>
      </c>
      <c r="I12" s="2571"/>
      <c r="J12" s="2634" t="s">
        <v>1068</v>
      </c>
      <c r="K12" s="2571"/>
      <c r="L12" s="2634" t="s">
        <v>1077</v>
      </c>
      <c r="M12" s="2571"/>
      <c r="N12" s="2634" t="s">
        <v>1071</v>
      </c>
      <c r="O12" s="2571"/>
      <c r="P12" s="2634" t="s">
        <v>1077</v>
      </c>
      <c r="Q12" s="2571"/>
      <c r="R12" s="2634" t="s">
        <v>1079</v>
      </c>
      <c r="S12" s="2571"/>
      <c r="T12" s="2634" t="s">
        <v>1070</v>
      </c>
      <c r="U12" s="2571"/>
      <c r="V12" s="2634" t="s">
        <v>1080</v>
      </c>
      <c r="W12" s="2574"/>
      <c r="X12" s="1010"/>
      <c r="Y12" s="1010"/>
      <c r="Z12" s="1010"/>
      <c r="AA12" s="1010"/>
    </row>
    <row r="13" spans="1:27" ht="9.9499999999999993" customHeight="1">
      <c r="B13" s="2646"/>
      <c r="C13" s="2647"/>
      <c r="D13" s="2559"/>
      <c r="E13" s="2561"/>
      <c r="F13" s="2559"/>
      <c r="G13" s="2561"/>
      <c r="H13" s="2559"/>
      <c r="I13" s="2561"/>
      <c r="J13" s="2559"/>
      <c r="K13" s="2561"/>
      <c r="L13" s="2559"/>
      <c r="M13" s="2561"/>
      <c r="N13" s="2559"/>
      <c r="O13" s="2561"/>
      <c r="P13" s="2559"/>
      <c r="Q13" s="2561"/>
      <c r="R13" s="2559"/>
      <c r="S13" s="2561"/>
      <c r="T13" s="2559"/>
      <c r="U13" s="2561"/>
      <c r="V13" s="2559"/>
      <c r="W13" s="2569"/>
    </row>
    <row r="14" spans="1:27" ht="3" customHeight="1">
      <c r="B14" s="1810"/>
      <c r="C14" s="502"/>
      <c r="D14" s="502"/>
      <c r="E14" s="502"/>
      <c r="F14" s="502"/>
      <c r="G14" s="502"/>
      <c r="H14" s="502"/>
      <c r="I14" s="502"/>
      <c r="J14" s="502"/>
      <c r="K14" s="502"/>
      <c r="L14" s="502"/>
      <c r="M14" s="502"/>
      <c r="N14" s="502"/>
      <c r="O14" s="502"/>
      <c r="P14" s="502"/>
      <c r="Q14" s="502"/>
      <c r="R14" s="502"/>
      <c r="S14" s="502"/>
      <c r="T14" s="502"/>
      <c r="U14" s="502"/>
      <c r="V14" s="502"/>
      <c r="W14" s="2061"/>
    </row>
    <row r="15" spans="1:27" ht="12" customHeight="1">
      <c r="B15" s="2062"/>
      <c r="C15" s="2063" t="s">
        <v>114</v>
      </c>
      <c r="D15" s="2064"/>
      <c r="E15" s="2064"/>
      <c r="F15" s="2064"/>
      <c r="G15" s="2064"/>
      <c r="H15" s="2064"/>
      <c r="I15" s="2064"/>
      <c r="J15" s="2064"/>
      <c r="K15" s="2064"/>
      <c r="L15" s="2064"/>
      <c r="M15" s="2064"/>
      <c r="N15" s="2064"/>
      <c r="O15" s="2064"/>
      <c r="P15" s="2064"/>
      <c r="Q15" s="2064"/>
      <c r="R15" s="2064"/>
      <c r="S15" s="2064"/>
      <c r="T15" s="2064"/>
      <c r="U15" s="2064"/>
      <c r="V15" s="2064"/>
      <c r="W15" s="2065"/>
    </row>
    <row r="16" spans="1:27" ht="2.25" customHeight="1">
      <c r="B16" s="1810"/>
      <c r="C16" s="502"/>
      <c r="D16" s="502"/>
      <c r="E16" s="502"/>
      <c r="F16" s="502"/>
      <c r="G16" s="502"/>
      <c r="H16" s="502"/>
      <c r="I16" s="502"/>
      <c r="J16" s="502"/>
      <c r="K16" s="502"/>
      <c r="L16" s="502"/>
      <c r="M16" s="502"/>
      <c r="N16" s="502"/>
      <c r="O16" s="502"/>
      <c r="P16" s="502"/>
      <c r="Q16" s="502"/>
      <c r="R16" s="502"/>
      <c r="S16" s="502"/>
      <c r="T16" s="502"/>
      <c r="U16" s="502"/>
      <c r="V16" s="502"/>
      <c r="W16" s="2061"/>
    </row>
    <row r="17" spans="2:28" ht="9.9499999999999993" customHeight="1">
      <c r="B17" s="1810"/>
      <c r="C17" s="1039" t="s">
        <v>115</v>
      </c>
      <c r="D17" s="2066"/>
      <c r="E17" s="2066"/>
      <c r="F17" s="2066"/>
      <c r="G17" s="2066"/>
      <c r="H17" s="2066"/>
      <c r="I17" s="2066"/>
      <c r="J17" s="2066"/>
      <c r="K17" s="2066"/>
      <c r="L17" s="2066"/>
      <c r="M17" s="2066"/>
      <c r="N17" s="2066"/>
      <c r="O17" s="2066"/>
      <c r="P17" s="2066"/>
      <c r="Q17" s="2066"/>
      <c r="R17" s="2066"/>
      <c r="S17" s="2066"/>
      <c r="T17" s="2066"/>
      <c r="U17" s="2066"/>
      <c r="V17" s="2066"/>
      <c r="W17" s="2067"/>
    </row>
    <row r="18" spans="2:28" ht="2.25" customHeight="1">
      <c r="B18" s="1810"/>
      <c r="C18" s="502"/>
      <c r="D18" s="502"/>
      <c r="E18" s="502"/>
      <c r="F18" s="502"/>
      <c r="G18" s="502"/>
      <c r="H18" s="502"/>
      <c r="I18" s="502"/>
      <c r="J18" s="502"/>
      <c r="K18" s="502"/>
      <c r="L18" s="502"/>
      <c r="M18" s="502"/>
      <c r="N18" s="502"/>
      <c r="O18" s="502"/>
      <c r="P18" s="502"/>
      <c r="Q18" s="502"/>
      <c r="R18" s="502"/>
      <c r="S18" s="502"/>
      <c r="T18" s="502"/>
      <c r="U18" s="502"/>
      <c r="V18" s="502"/>
      <c r="W18" s="2061"/>
    </row>
    <row r="19" spans="2:28" ht="8.1" customHeight="1">
      <c r="B19" s="1810"/>
      <c r="C19" s="2068" t="s">
        <v>11</v>
      </c>
      <c r="D19" s="1752">
        <v>366.74900000000002</v>
      </c>
      <c r="E19" s="1752"/>
      <c r="F19" s="1752">
        <v>376.976</v>
      </c>
      <c r="G19" s="1752"/>
      <c r="H19" s="1752">
        <v>157.143</v>
      </c>
      <c r="I19" s="1752"/>
      <c r="J19" s="1752">
        <v>151.58000000000001</v>
      </c>
      <c r="K19" s="1752"/>
      <c r="L19" s="1752">
        <v>160.43100000000001</v>
      </c>
      <c r="M19" s="1752"/>
      <c r="N19" s="1752">
        <v>169.423</v>
      </c>
      <c r="O19" s="1752"/>
      <c r="P19" s="1769" t="s">
        <v>62</v>
      </c>
      <c r="Q19" s="1769"/>
      <c r="R19" s="1769" t="s">
        <v>62</v>
      </c>
      <c r="S19" s="1752"/>
      <c r="T19" s="1752">
        <v>117.864</v>
      </c>
      <c r="U19" s="1752"/>
      <c r="V19" s="1752">
        <v>111.77</v>
      </c>
      <c r="W19" s="1754"/>
      <c r="Y19" s="1010"/>
      <c r="Z19" s="1752"/>
      <c r="AA19" s="2069"/>
      <c r="AB19" s="1010"/>
    </row>
    <row r="20" spans="2:28" ht="8.1" customHeight="1">
      <c r="B20" s="1810"/>
      <c r="C20" s="2068" t="s">
        <v>12</v>
      </c>
      <c r="D20" s="1752">
        <v>401.51300000000003</v>
      </c>
      <c r="E20" s="1752"/>
      <c r="F20" s="1752">
        <v>407.91500000000002</v>
      </c>
      <c r="G20" s="1752"/>
      <c r="H20" s="1752">
        <v>164.315</v>
      </c>
      <c r="I20" s="1752"/>
      <c r="J20" s="1752">
        <v>168.768</v>
      </c>
      <c r="K20" s="1752"/>
      <c r="L20" s="1752">
        <v>179.167</v>
      </c>
      <c r="M20" s="1752"/>
      <c r="N20" s="1752">
        <v>188.14699999999999</v>
      </c>
      <c r="O20" s="1752"/>
      <c r="P20" s="1769" t="s">
        <v>62</v>
      </c>
      <c r="Q20" s="1769"/>
      <c r="R20" s="1769" t="s">
        <v>62</v>
      </c>
      <c r="S20" s="1752"/>
      <c r="T20" s="1752">
        <v>123.065</v>
      </c>
      <c r="U20" s="1752"/>
      <c r="V20" s="1752">
        <v>114.392</v>
      </c>
      <c r="W20" s="1754"/>
      <c r="Y20" s="2069"/>
      <c r="Z20" s="1752"/>
      <c r="AA20" s="2069"/>
      <c r="AB20" s="1010"/>
    </row>
    <row r="21" spans="2:28" ht="8.1" customHeight="1">
      <c r="B21" s="1810"/>
      <c r="C21" s="2068" t="s">
        <v>13</v>
      </c>
      <c r="D21" s="1752">
        <v>406.66199999999998</v>
      </c>
      <c r="E21" s="1752"/>
      <c r="F21" s="1752">
        <v>386.29700000000003</v>
      </c>
      <c r="G21" s="1752"/>
      <c r="H21" s="1752">
        <v>164.511</v>
      </c>
      <c r="I21" s="1752"/>
      <c r="J21" s="1752">
        <v>157.929</v>
      </c>
      <c r="K21" s="1752"/>
      <c r="L21" s="1752">
        <v>185.95099999999999</v>
      </c>
      <c r="M21" s="1752"/>
      <c r="N21" s="1752">
        <v>181.91900000000001</v>
      </c>
      <c r="O21" s="1752"/>
      <c r="P21" s="1769" t="s">
        <v>62</v>
      </c>
      <c r="Q21" s="1769"/>
      <c r="R21" s="1769" t="s">
        <v>62</v>
      </c>
      <c r="S21" s="1752"/>
      <c r="T21" s="1752">
        <v>115.717</v>
      </c>
      <c r="U21" s="1752"/>
      <c r="V21" s="1752">
        <v>107.828</v>
      </c>
      <c r="W21" s="1754"/>
      <c r="Y21" s="1010"/>
      <c r="Z21" s="1752"/>
      <c r="AA21" s="2069"/>
      <c r="AB21" s="1010"/>
    </row>
    <row r="22" spans="2:28" ht="2.25" customHeight="1">
      <c r="B22" s="1810"/>
      <c r="C22" s="2068"/>
      <c r="D22" s="1752"/>
      <c r="E22" s="1752"/>
      <c r="F22" s="1752"/>
      <c r="G22" s="1752"/>
      <c r="H22" s="1752"/>
      <c r="I22" s="1752"/>
      <c r="J22" s="1752"/>
      <c r="K22" s="1752"/>
      <c r="L22" s="1752"/>
      <c r="M22" s="1752"/>
      <c r="N22" s="1752"/>
      <c r="O22" s="1752"/>
      <c r="P22" s="1769"/>
      <c r="Q22" s="1769"/>
      <c r="R22" s="1769"/>
      <c r="S22" s="1752"/>
      <c r="T22" s="1752"/>
      <c r="U22" s="1752"/>
      <c r="V22" s="1752"/>
      <c r="W22" s="1754"/>
      <c r="Y22" s="1010"/>
      <c r="Z22" s="1752"/>
      <c r="AA22" s="1010"/>
      <c r="AB22" s="1010"/>
    </row>
    <row r="23" spans="2:28" ht="8.1" customHeight="1">
      <c r="B23" s="1810"/>
      <c r="C23" s="2068" t="s">
        <v>14</v>
      </c>
      <c r="D23" s="1752">
        <v>400.46899999999999</v>
      </c>
      <c r="E23" s="1752"/>
      <c r="F23" s="1752">
        <v>399.58499999999998</v>
      </c>
      <c r="G23" s="1752"/>
      <c r="H23" s="1752">
        <v>158.59299999999999</v>
      </c>
      <c r="I23" s="1752"/>
      <c r="J23" s="1752">
        <v>160.15899999999999</v>
      </c>
      <c r="K23" s="1752"/>
      <c r="L23" s="1752">
        <v>184.31299999999999</v>
      </c>
      <c r="M23" s="1752"/>
      <c r="N23" s="1752">
        <v>194.602</v>
      </c>
      <c r="O23" s="1752"/>
      <c r="P23" s="1769" t="s">
        <v>62</v>
      </c>
      <c r="Q23" s="1769"/>
      <c r="R23" s="1769" t="s">
        <v>62</v>
      </c>
      <c r="S23" s="1752"/>
      <c r="T23" s="1752">
        <v>107.343</v>
      </c>
      <c r="U23" s="1752"/>
      <c r="V23" s="1752">
        <v>108.949</v>
      </c>
      <c r="W23" s="1754"/>
      <c r="Y23" s="1010"/>
      <c r="Z23" s="1752"/>
      <c r="AA23" s="2069"/>
      <c r="AB23" s="1010"/>
    </row>
    <row r="24" spans="2:28" ht="8.1" customHeight="1">
      <c r="B24" s="1810"/>
      <c r="C24" s="2068" t="s">
        <v>15</v>
      </c>
      <c r="D24" s="1752">
        <v>422.52400000000006</v>
      </c>
      <c r="E24" s="1752"/>
      <c r="F24" s="1752">
        <v>418.03</v>
      </c>
      <c r="G24" s="1752"/>
      <c r="H24" s="1752">
        <v>161.50399999999999</v>
      </c>
      <c r="I24" s="1752"/>
      <c r="J24" s="1752">
        <v>160.636</v>
      </c>
      <c r="K24" s="1752"/>
      <c r="L24" s="1752">
        <v>199.00299999999999</v>
      </c>
      <c r="M24" s="1752"/>
      <c r="N24" s="1752">
        <v>207.435</v>
      </c>
      <c r="O24" s="1752"/>
      <c r="P24" s="1769" t="s">
        <v>62</v>
      </c>
      <c r="Q24" s="1769"/>
      <c r="R24" s="1769" t="s">
        <v>62</v>
      </c>
      <c r="S24" s="1752"/>
      <c r="T24" s="1752">
        <v>110.399</v>
      </c>
      <c r="U24" s="1752"/>
      <c r="V24" s="1752">
        <v>113.63800000000001</v>
      </c>
      <c r="W24" s="1754"/>
      <c r="Y24" s="1010"/>
      <c r="Z24" s="1752"/>
      <c r="AA24" s="2069"/>
      <c r="AB24" s="1010"/>
    </row>
    <row r="25" spans="2:28" ht="8.1" customHeight="1">
      <c r="B25" s="1810"/>
      <c r="C25" s="2068" t="s">
        <v>16</v>
      </c>
      <c r="D25" s="1752">
        <v>441.3060000000001</v>
      </c>
      <c r="E25" s="1752"/>
      <c r="F25" s="1752">
        <v>411.16</v>
      </c>
      <c r="G25" s="1752"/>
      <c r="H25" s="1752">
        <v>172.166</v>
      </c>
      <c r="I25" s="1752"/>
      <c r="J25" s="1752">
        <v>154.899</v>
      </c>
      <c r="K25" s="1752"/>
      <c r="L25" s="1752">
        <v>207.965</v>
      </c>
      <c r="M25" s="1752"/>
      <c r="N25" s="1752">
        <v>201.291</v>
      </c>
      <c r="O25" s="1752"/>
      <c r="P25" s="1769" t="s">
        <v>62</v>
      </c>
      <c r="Q25" s="1769"/>
      <c r="R25" s="1769" t="s">
        <v>62</v>
      </c>
      <c r="S25" s="1752"/>
      <c r="T25" s="1752">
        <v>112.18899999999999</v>
      </c>
      <c r="U25" s="1752"/>
      <c r="V25" s="1752">
        <v>111.762</v>
      </c>
      <c r="W25" s="1754"/>
      <c r="Y25" s="2070"/>
      <c r="Z25" s="1752"/>
      <c r="AA25" s="2069"/>
      <c r="AB25" s="2070"/>
    </row>
    <row r="26" spans="2:28" ht="2.25" customHeight="1">
      <c r="B26" s="1810"/>
      <c r="C26" s="2068"/>
      <c r="D26" s="1752"/>
      <c r="E26" s="1752"/>
      <c r="F26" s="1752"/>
      <c r="G26" s="1752"/>
      <c r="H26" s="1752"/>
      <c r="I26" s="1752"/>
      <c r="J26" s="1752"/>
      <c r="K26" s="1752"/>
      <c r="L26" s="1752"/>
      <c r="M26" s="1752"/>
      <c r="N26" s="1752"/>
      <c r="O26" s="1752"/>
      <c r="P26" s="1769"/>
      <c r="Q26" s="1769"/>
      <c r="R26" s="1769"/>
      <c r="S26" s="1752"/>
      <c r="T26" s="1752"/>
      <c r="U26" s="1752"/>
      <c r="V26" s="1752"/>
      <c r="W26" s="1754"/>
      <c r="Y26" s="1010"/>
      <c r="Z26" s="1752"/>
      <c r="AA26" s="1010"/>
      <c r="AB26" s="1010"/>
    </row>
    <row r="27" spans="2:28" ht="8.1" customHeight="1">
      <c r="B27" s="1810"/>
      <c r="C27" s="2068" t="s">
        <v>5</v>
      </c>
      <c r="D27" s="1752">
        <v>412.30600000000004</v>
      </c>
      <c r="E27" s="1752"/>
      <c r="F27" s="1752">
        <v>417.59300000000002</v>
      </c>
      <c r="G27" s="1752"/>
      <c r="H27" s="1752">
        <v>152.44300000000001</v>
      </c>
      <c r="I27" s="1752"/>
      <c r="J27" s="1752">
        <v>156.62799999999999</v>
      </c>
      <c r="K27" s="1752"/>
      <c r="L27" s="1752">
        <v>199.35400000000001</v>
      </c>
      <c r="M27" s="1752"/>
      <c r="N27" s="1752">
        <v>205.29300000000001</v>
      </c>
      <c r="O27" s="1752"/>
      <c r="P27" s="1769" t="s">
        <v>62</v>
      </c>
      <c r="Q27" s="1769"/>
      <c r="R27" s="1769" t="s">
        <v>62</v>
      </c>
      <c r="S27" s="1752"/>
      <c r="T27" s="1752">
        <v>108.05500000000001</v>
      </c>
      <c r="U27" s="1752"/>
      <c r="V27" s="1752">
        <v>117.419</v>
      </c>
      <c r="W27" s="1754"/>
      <c r="Y27" s="1010"/>
      <c r="Z27" s="1752"/>
      <c r="AA27" s="2069"/>
      <c r="AB27" s="1010"/>
    </row>
    <row r="28" spans="2:28" ht="8.1" customHeight="1">
      <c r="B28" s="1810"/>
      <c r="C28" s="2068" t="s">
        <v>50</v>
      </c>
      <c r="D28" s="1752">
        <v>393.62</v>
      </c>
      <c r="E28" s="1752"/>
      <c r="F28" s="1752">
        <v>397.98399999999998</v>
      </c>
      <c r="G28" s="1752"/>
      <c r="H28" s="1752">
        <v>147.98099999999999</v>
      </c>
      <c r="I28" s="1752"/>
      <c r="J28" s="1752">
        <v>149.19800000000001</v>
      </c>
      <c r="K28" s="1752"/>
      <c r="L28" s="1752">
        <v>186.59299999999999</v>
      </c>
      <c r="M28" s="1752"/>
      <c r="N28" s="1752">
        <v>197.655</v>
      </c>
      <c r="O28" s="1752"/>
      <c r="P28" s="1769" t="s">
        <v>62</v>
      </c>
      <c r="Q28" s="1769"/>
      <c r="R28" s="1769" t="s">
        <v>62</v>
      </c>
      <c r="S28" s="1752"/>
      <c r="T28" s="1752">
        <v>106.054</v>
      </c>
      <c r="U28" s="1752"/>
      <c r="V28" s="1752">
        <v>111.884</v>
      </c>
      <c r="W28" s="1754"/>
      <c r="Y28" s="1010"/>
      <c r="Z28" s="1752"/>
      <c r="AA28" s="2069"/>
      <c r="AB28" s="1010"/>
    </row>
    <row r="29" spans="2:28" ht="8.1" customHeight="1">
      <c r="B29" s="1810"/>
      <c r="C29" s="2068" t="s">
        <v>555</v>
      </c>
      <c r="D29" s="1752">
        <v>443.50799999999998</v>
      </c>
      <c r="E29" s="1752"/>
      <c r="F29" s="1752">
        <v>405.34699999999998</v>
      </c>
      <c r="G29" s="1752"/>
      <c r="H29" s="1752">
        <v>161.636</v>
      </c>
      <c r="I29" s="1752"/>
      <c r="J29" s="1752">
        <v>154.798</v>
      </c>
      <c r="K29" s="1752"/>
      <c r="L29" s="1752">
        <v>212.01400000000001</v>
      </c>
      <c r="M29" s="1752"/>
      <c r="N29" s="1752">
        <v>196.863</v>
      </c>
      <c r="O29" s="1752"/>
      <c r="P29" s="1769" t="s">
        <v>62</v>
      </c>
      <c r="Q29" s="1769"/>
      <c r="R29" s="1769" t="s">
        <v>62</v>
      </c>
      <c r="S29" s="1752"/>
      <c r="T29" s="1752">
        <v>117.57599999999999</v>
      </c>
      <c r="U29" s="1752"/>
      <c r="V29" s="1752">
        <v>119.232</v>
      </c>
      <c r="W29" s="1754"/>
      <c r="Y29" s="1010"/>
      <c r="Z29" s="1752"/>
      <c r="AA29" s="2069"/>
      <c r="AB29" s="1010"/>
    </row>
    <row r="30" spans="2:28" ht="2.25" customHeight="1">
      <c r="B30" s="1810"/>
      <c r="C30" s="2068"/>
      <c r="D30" s="1752"/>
      <c r="E30" s="1752"/>
      <c r="F30" s="1752"/>
      <c r="G30" s="1752"/>
      <c r="H30" s="1752"/>
      <c r="I30" s="1752"/>
      <c r="J30" s="1752"/>
      <c r="K30" s="1752"/>
      <c r="L30" s="1752"/>
      <c r="M30" s="1752"/>
      <c r="N30" s="1752"/>
      <c r="O30" s="1752"/>
      <c r="P30" s="1769"/>
      <c r="Q30" s="1769"/>
      <c r="R30" s="1769"/>
      <c r="S30" s="1752"/>
      <c r="T30" s="1752"/>
      <c r="U30" s="1752"/>
      <c r="V30" s="1752"/>
      <c r="W30" s="1754"/>
      <c r="Y30" s="1010"/>
      <c r="Z30" s="1752"/>
      <c r="AA30" s="1010"/>
      <c r="AB30" s="1010"/>
    </row>
    <row r="31" spans="2:28" ht="8.1" customHeight="1">
      <c r="B31" s="1810"/>
      <c r="C31" s="2068" t="s">
        <v>123</v>
      </c>
      <c r="D31" s="1752">
        <v>394.93299999999994</v>
      </c>
      <c r="E31" s="1752"/>
      <c r="F31" s="1752">
        <v>401.14699999999999</v>
      </c>
      <c r="G31" s="1752"/>
      <c r="H31" s="1752">
        <v>152.67099999999999</v>
      </c>
      <c r="I31" s="1752"/>
      <c r="J31" s="1752">
        <v>160.523</v>
      </c>
      <c r="K31" s="1752"/>
      <c r="L31" s="1752">
        <v>183.18600000000001</v>
      </c>
      <c r="M31" s="1752"/>
      <c r="N31" s="1752">
        <v>186.89</v>
      </c>
      <c r="O31" s="1752"/>
      <c r="P31" s="1769" t="s">
        <v>62</v>
      </c>
      <c r="Q31" s="1769"/>
      <c r="R31" s="1769" t="s">
        <v>62</v>
      </c>
      <c r="S31" s="1752"/>
      <c r="T31" s="1752">
        <v>105.363</v>
      </c>
      <c r="U31" s="1752"/>
      <c r="V31" s="1752">
        <v>122.05</v>
      </c>
      <c r="W31" s="1754"/>
      <c r="Y31" s="1010"/>
      <c r="Z31" s="1752"/>
      <c r="AA31" s="2069"/>
      <c r="AB31" s="1010"/>
    </row>
    <row r="32" spans="2:28" ht="8.1" customHeight="1">
      <c r="B32" s="1810"/>
      <c r="C32" s="2068" t="s">
        <v>124</v>
      </c>
      <c r="D32" s="1752">
        <v>410.14299999999997</v>
      </c>
      <c r="E32" s="1752"/>
      <c r="F32" s="1752">
        <v>407.512</v>
      </c>
      <c r="G32" s="1752"/>
      <c r="H32" s="1752">
        <v>157.131</v>
      </c>
      <c r="I32" s="1752"/>
      <c r="J32" s="1752">
        <v>166.99700000000001</v>
      </c>
      <c r="K32" s="1752"/>
      <c r="L32" s="1752">
        <v>197.61199999999999</v>
      </c>
      <c r="M32" s="1752"/>
      <c r="N32" s="1752">
        <v>189.989</v>
      </c>
      <c r="O32" s="1752"/>
      <c r="P32" s="1769" t="s">
        <v>62</v>
      </c>
      <c r="Q32" s="1769"/>
      <c r="R32" s="1769" t="s">
        <v>62</v>
      </c>
      <c r="S32" s="1752"/>
      <c r="T32" s="1752">
        <v>110.37</v>
      </c>
      <c r="U32" s="1752"/>
      <c r="V32" s="1752">
        <v>122.682</v>
      </c>
      <c r="W32" s="1754"/>
      <c r="Y32" s="1010"/>
      <c r="Z32" s="1752"/>
      <c r="AA32" s="2069"/>
      <c r="AB32" s="1010"/>
    </row>
    <row r="33" spans="2:30" ht="8.1" customHeight="1">
      <c r="B33" s="1810"/>
      <c r="C33" s="2068" t="s">
        <v>125</v>
      </c>
      <c r="D33" s="1752">
        <v>402.04300000000001</v>
      </c>
      <c r="E33" s="1752"/>
      <c r="F33" s="1752"/>
      <c r="G33" s="1752"/>
      <c r="H33" s="1752">
        <v>164.09399999999999</v>
      </c>
      <c r="I33" s="1752"/>
      <c r="J33" s="1752"/>
      <c r="K33" s="1752"/>
      <c r="L33" s="1752">
        <v>178.809</v>
      </c>
      <c r="M33" s="1752"/>
      <c r="N33" s="1752"/>
      <c r="O33" s="1752"/>
      <c r="P33" s="1769" t="s">
        <v>62</v>
      </c>
      <c r="Q33" s="1769"/>
      <c r="R33" s="1769"/>
      <c r="S33" s="1752"/>
      <c r="T33" s="1752">
        <v>112.16200000000001</v>
      </c>
      <c r="U33" s="1752"/>
      <c r="V33" s="1752"/>
      <c r="W33" s="1754"/>
      <c r="X33" s="1010"/>
      <c r="Y33" s="1010"/>
      <c r="Z33" s="1752"/>
      <c r="AA33" s="2069"/>
      <c r="AB33" s="1010"/>
      <c r="AC33" s="1010"/>
      <c r="AD33" s="1010"/>
    </row>
    <row r="34" spans="2:30" ht="3" customHeight="1">
      <c r="B34" s="1823"/>
      <c r="C34" s="2071"/>
      <c r="D34" s="1757"/>
      <c r="E34" s="1757"/>
      <c r="F34" s="1757"/>
      <c r="G34" s="1757"/>
      <c r="H34" s="1757"/>
      <c r="I34" s="1757"/>
      <c r="J34" s="1757"/>
      <c r="K34" s="1757"/>
      <c r="L34" s="1757"/>
      <c r="M34" s="1757"/>
      <c r="N34" s="1757"/>
      <c r="O34" s="1757"/>
      <c r="P34" s="1757"/>
      <c r="Q34" s="1757"/>
      <c r="R34" s="1757"/>
      <c r="S34" s="1757"/>
      <c r="T34" s="1757"/>
      <c r="U34" s="1757"/>
      <c r="V34" s="1757"/>
      <c r="W34" s="1759"/>
      <c r="Y34" s="1010"/>
      <c r="Z34" s="1752"/>
      <c r="AA34" s="1010"/>
      <c r="AB34" s="1010"/>
      <c r="AC34" s="1010"/>
      <c r="AD34" s="1010"/>
    </row>
    <row r="35" spans="2:30" ht="3" customHeight="1">
      <c r="B35" s="1810"/>
      <c r="C35" s="2072"/>
      <c r="D35" s="1752"/>
      <c r="E35" s="1752"/>
      <c r="F35" s="1752"/>
      <c r="G35" s="1752"/>
      <c r="H35" s="1752"/>
      <c r="I35" s="1752"/>
      <c r="J35" s="1752"/>
      <c r="K35" s="1752"/>
      <c r="L35" s="1752"/>
      <c r="M35" s="1752"/>
      <c r="N35" s="1752"/>
      <c r="O35" s="1752"/>
      <c r="P35" s="1752"/>
      <c r="Q35" s="1752"/>
      <c r="R35" s="1752"/>
      <c r="S35" s="1752"/>
      <c r="T35" s="1752"/>
      <c r="U35" s="1752"/>
      <c r="V35" s="1752"/>
      <c r="W35" s="1754"/>
      <c r="X35" s="1010"/>
      <c r="Y35" s="1010"/>
      <c r="Z35" s="1010"/>
      <c r="AA35" s="1010"/>
      <c r="AB35" s="1010"/>
      <c r="AC35" s="1010"/>
      <c r="AD35" s="1010"/>
    </row>
    <row r="36" spans="2:30" ht="8.1" customHeight="1">
      <c r="B36" s="1810"/>
      <c r="C36" s="2073" t="s">
        <v>126</v>
      </c>
      <c r="D36" s="1769">
        <v>4493.7330000000002</v>
      </c>
      <c r="E36" s="1752"/>
      <c r="F36" s="1783">
        <v>4429.5459999999994</v>
      </c>
      <c r="G36" s="1752"/>
      <c r="H36" s="1769">
        <v>1750.0940000000001</v>
      </c>
      <c r="I36" s="1752"/>
      <c r="J36" s="1783">
        <v>1742.115</v>
      </c>
      <c r="K36" s="1752"/>
      <c r="L36" s="1769">
        <v>2095.5889999999999</v>
      </c>
      <c r="M36" s="1752"/>
      <c r="N36" s="1783">
        <v>2119.5070000000001</v>
      </c>
      <c r="O36" s="1752"/>
      <c r="P36" s="1783" t="s">
        <v>62</v>
      </c>
      <c r="Q36" s="1752"/>
      <c r="R36" s="1783" t="s">
        <v>62</v>
      </c>
      <c r="S36" s="1752"/>
      <c r="T36" s="1769">
        <v>1233.9949999999999</v>
      </c>
      <c r="U36" s="1752"/>
      <c r="V36" s="1783">
        <v>1261.606</v>
      </c>
      <c r="W36" s="1754"/>
      <c r="X36" s="1010"/>
      <c r="Y36" s="1010"/>
      <c r="Z36" s="1010"/>
      <c r="AA36" s="1010"/>
      <c r="AB36" s="1010"/>
      <c r="AC36" s="1010"/>
      <c r="AD36" s="1010"/>
    </row>
    <row r="37" spans="2:30" ht="3" customHeight="1">
      <c r="B37" s="1823"/>
      <c r="C37" s="2071"/>
      <c r="D37" s="2074"/>
      <c r="E37" s="2075"/>
      <c r="F37" s="2074"/>
      <c r="G37" s="2075"/>
      <c r="H37" s="2074"/>
      <c r="I37" s="2075"/>
      <c r="J37" s="2074"/>
      <c r="K37" s="2075"/>
      <c r="L37" s="2074"/>
      <c r="M37" s="2075"/>
      <c r="N37" s="2074"/>
      <c r="O37" s="2075"/>
      <c r="P37" s="2074"/>
      <c r="Q37" s="2075"/>
      <c r="R37" s="2074"/>
      <c r="S37" s="2075"/>
      <c r="T37" s="2074"/>
      <c r="U37" s="2075"/>
      <c r="V37" s="2074"/>
      <c r="W37" s="2076"/>
      <c r="Y37" s="1010"/>
      <c r="Z37" s="1010"/>
      <c r="AA37" s="1010"/>
      <c r="AB37" s="1010"/>
    </row>
    <row r="38" spans="2:30" ht="3" customHeight="1">
      <c r="B38" s="1810"/>
      <c r="C38" s="502"/>
      <c r="D38" s="502"/>
      <c r="E38" s="502"/>
      <c r="F38" s="502"/>
      <c r="G38" s="502"/>
      <c r="H38" s="502"/>
      <c r="I38" s="502"/>
      <c r="J38" s="502"/>
      <c r="K38" s="502"/>
      <c r="L38" s="502"/>
      <c r="M38" s="502"/>
      <c r="N38" s="502"/>
      <c r="O38" s="502"/>
      <c r="P38" s="502"/>
      <c r="Q38" s="502"/>
      <c r="R38" s="502"/>
      <c r="S38" s="502"/>
      <c r="T38" s="502"/>
      <c r="U38" s="502"/>
      <c r="V38" s="502"/>
      <c r="W38" s="2061"/>
      <c r="Y38" s="1010"/>
      <c r="Z38" s="1010"/>
      <c r="AA38" s="1010"/>
      <c r="AB38" s="1010"/>
    </row>
    <row r="39" spans="2:30" ht="12" customHeight="1">
      <c r="B39" s="2062"/>
      <c r="C39" s="2063" t="s">
        <v>127</v>
      </c>
      <c r="D39" s="2064"/>
      <c r="E39" s="2064"/>
      <c r="F39" s="2064"/>
      <c r="G39" s="2064"/>
      <c r="H39" s="2064"/>
      <c r="I39" s="2064"/>
      <c r="J39" s="2064"/>
      <c r="K39" s="2064"/>
      <c r="L39" s="2064"/>
      <c r="M39" s="2064"/>
      <c r="N39" s="2064"/>
      <c r="O39" s="2064"/>
      <c r="P39" s="2064"/>
      <c r="Q39" s="2064"/>
      <c r="R39" s="2064"/>
      <c r="S39" s="2064"/>
      <c r="T39" s="2064"/>
      <c r="U39" s="2064"/>
      <c r="V39" s="2064"/>
      <c r="W39" s="2065"/>
      <c r="Y39" s="1010"/>
      <c r="Z39" s="1010"/>
      <c r="AA39" s="1010"/>
      <c r="AB39" s="1010"/>
    </row>
    <row r="40" spans="2:30" ht="2.25" customHeight="1">
      <c r="B40" s="1810"/>
      <c r="C40" s="502"/>
      <c r="D40" s="502"/>
      <c r="E40" s="502"/>
      <c r="F40" s="502"/>
      <c r="G40" s="502"/>
      <c r="H40" s="502"/>
      <c r="I40" s="502"/>
      <c r="J40" s="502"/>
      <c r="K40" s="502"/>
      <c r="L40" s="502"/>
      <c r="M40" s="502"/>
      <c r="N40" s="502"/>
      <c r="O40" s="502"/>
      <c r="P40" s="502"/>
      <c r="Q40" s="502"/>
      <c r="R40" s="502"/>
      <c r="S40" s="502"/>
      <c r="T40" s="502"/>
      <c r="U40" s="502"/>
      <c r="V40" s="502"/>
      <c r="W40" s="2061"/>
    </row>
    <row r="41" spans="2:30" ht="9.9499999999999993" customHeight="1">
      <c r="B41" s="1810"/>
      <c r="C41" s="1039" t="s">
        <v>115</v>
      </c>
      <c r="D41" s="2066"/>
      <c r="E41" s="2066"/>
      <c r="F41" s="2066"/>
      <c r="G41" s="2066"/>
      <c r="H41" s="2066"/>
      <c r="I41" s="2066"/>
      <c r="J41" s="2066"/>
      <c r="K41" s="2066"/>
      <c r="L41" s="2066"/>
      <c r="M41" s="2066"/>
      <c r="N41" s="2066"/>
      <c r="O41" s="2066"/>
      <c r="P41" s="2066"/>
      <c r="Q41" s="2066"/>
      <c r="R41" s="2066"/>
      <c r="S41" s="2066"/>
      <c r="T41" s="2066"/>
      <c r="U41" s="2066"/>
      <c r="V41" s="2066"/>
      <c r="W41" s="2067"/>
    </row>
    <row r="42" spans="2:30" ht="2.25" customHeight="1">
      <c r="B42" s="1810"/>
      <c r="C42" s="502"/>
      <c r="D42" s="502"/>
      <c r="E42" s="502"/>
      <c r="F42" s="502"/>
      <c r="G42" s="502"/>
      <c r="H42" s="502"/>
      <c r="I42" s="502"/>
      <c r="J42" s="502"/>
      <c r="K42" s="502"/>
      <c r="L42" s="502"/>
      <c r="M42" s="502"/>
      <c r="N42" s="502"/>
      <c r="O42" s="502"/>
      <c r="P42" s="502"/>
      <c r="Q42" s="502"/>
      <c r="R42" s="502"/>
      <c r="S42" s="502"/>
      <c r="T42" s="502"/>
      <c r="U42" s="502"/>
      <c r="V42" s="502"/>
      <c r="W42" s="2061"/>
    </row>
    <row r="43" spans="2:30" ht="8.1" customHeight="1">
      <c r="B43" s="1810"/>
      <c r="C43" s="2068" t="s">
        <v>11</v>
      </c>
      <c r="D43" s="1752">
        <v>54.845999999999997</v>
      </c>
      <c r="E43" s="1752"/>
      <c r="F43" s="1752">
        <v>54.408000000000001</v>
      </c>
      <c r="G43" s="1752"/>
      <c r="H43" s="1752">
        <v>28.837</v>
      </c>
      <c r="I43" s="1752"/>
      <c r="J43" s="1752">
        <v>27.757999999999999</v>
      </c>
      <c r="K43" s="1752"/>
      <c r="L43" s="1752">
        <v>19.753</v>
      </c>
      <c r="M43" s="1752"/>
      <c r="N43" s="1752">
        <v>18.106000000000002</v>
      </c>
      <c r="O43" s="1752"/>
      <c r="P43" s="1769" t="s">
        <v>62</v>
      </c>
      <c r="Q43" s="1769"/>
      <c r="R43" s="1769" t="s">
        <v>62</v>
      </c>
      <c r="S43" s="1752"/>
      <c r="T43" s="1752">
        <v>12.487</v>
      </c>
      <c r="U43" s="1752"/>
      <c r="V43" s="1752">
        <v>10.994999999999999</v>
      </c>
      <c r="W43" s="1754"/>
      <c r="Y43" s="1010"/>
      <c r="Z43" s="1752"/>
      <c r="AA43" s="1811"/>
    </row>
    <row r="44" spans="2:30" ht="8.1" customHeight="1">
      <c r="B44" s="1810"/>
      <c r="C44" s="2068" t="s">
        <v>12</v>
      </c>
      <c r="D44" s="1752">
        <v>58.203000000000003</v>
      </c>
      <c r="E44" s="1752"/>
      <c r="F44" s="1752">
        <v>58.969000000000001</v>
      </c>
      <c r="G44" s="1752"/>
      <c r="H44" s="1752">
        <v>29.408000000000001</v>
      </c>
      <c r="I44" s="1752"/>
      <c r="J44" s="1752">
        <v>29.835000000000001</v>
      </c>
      <c r="K44" s="1752"/>
      <c r="L44" s="1752">
        <v>21.88</v>
      </c>
      <c r="M44" s="1752"/>
      <c r="N44" s="1752">
        <v>20.555</v>
      </c>
      <c r="O44" s="1752"/>
      <c r="P44" s="1769" t="s">
        <v>62</v>
      </c>
      <c r="Q44" s="1769"/>
      <c r="R44" s="1769" t="s">
        <v>62</v>
      </c>
      <c r="S44" s="1752"/>
      <c r="T44" s="1752">
        <v>13.528</v>
      </c>
      <c r="U44" s="1752"/>
      <c r="V44" s="1752">
        <v>11.138999999999999</v>
      </c>
      <c r="W44" s="1754"/>
      <c r="Y44" s="1010"/>
      <c r="Z44" s="1752"/>
      <c r="AA44" s="1811"/>
    </row>
    <row r="45" spans="2:30" ht="8.1" customHeight="1">
      <c r="B45" s="1810"/>
      <c r="C45" s="2068" t="s">
        <v>13</v>
      </c>
      <c r="D45" s="1752">
        <v>57.983000000000004</v>
      </c>
      <c r="E45" s="1752"/>
      <c r="F45" s="1752">
        <v>55.058</v>
      </c>
      <c r="G45" s="1752"/>
      <c r="H45" s="1752">
        <v>29.32</v>
      </c>
      <c r="I45" s="1752"/>
      <c r="J45" s="1752">
        <v>28.710999999999999</v>
      </c>
      <c r="K45" s="1752"/>
      <c r="L45" s="1752">
        <v>21.837</v>
      </c>
      <c r="M45" s="1752"/>
      <c r="N45" s="1752">
        <v>18.861999999999998</v>
      </c>
      <c r="O45" s="1752"/>
      <c r="P45" s="1769" t="s">
        <v>62</v>
      </c>
      <c r="Q45" s="1769"/>
      <c r="R45" s="1769" t="s">
        <v>62</v>
      </c>
      <c r="S45" s="1752"/>
      <c r="T45" s="1752">
        <v>12.558999999999999</v>
      </c>
      <c r="U45" s="1752"/>
      <c r="V45" s="1752">
        <v>10.686</v>
      </c>
      <c r="W45" s="1754"/>
      <c r="Y45" s="1010"/>
      <c r="Z45" s="1752"/>
      <c r="AA45" s="1811"/>
    </row>
    <row r="46" spans="2:30" ht="2.25" customHeight="1">
      <c r="B46" s="1810"/>
      <c r="C46" s="2068"/>
      <c r="D46" s="1752"/>
      <c r="E46" s="1752"/>
      <c r="F46" s="1752"/>
      <c r="G46" s="1752"/>
      <c r="H46" s="1752"/>
      <c r="I46" s="1752"/>
      <c r="J46" s="1752"/>
      <c r="K46" s="1752"/>
      <c r="L46" s="1752"/>
      <c r="M46" s="1752"/>
      <c r="N46" s="1752"/>
      <c r="O46" s="1752"/>
      <c r="P46" s="1769"/>
      <c r="Q46" s="1769"/>
      <c r="R46" s="1769"/>
      <c r="S46" s="1752"/>
      <c r="T46" s="1752"/>
      <c r="U46" s="1752"/>
      <c r="V46" s="1752"/>
      <c r="W46" s="1754"/>
      <c r="Y46" s="1010"/>
      <c r="Z46" s="1752"/>
      <c r="AA46" s="1010"/>
    </row>
    <row r="47" spans="2:30" ht="8.1" customHeight="1">
      <c r="B47" s="1810"/>
      <c r="C47" s="2068" t="s">
        <v>14</v>
      </c>
      <c r="D47" s="1752">
        <v>54.048000000000009</v>
      </c>
      <c r="E47" s="1752"/>
      <c r="F47" s="1752">
        <v>55.926000000000002</v>
      </c>
      <c r="G47" s="1752"/>
      <c r="H47" s="1752">
        <v>27.077000000000002</v>
      </c>
      <c r="I47" s="1752"/>
      <c r="J47" s="1752">
        <v>27.751000000000001</v>
      </c>
      <c r="K47" s="1752"/>
      <c r="L47" s="1752">
        <v>19.954000000000001</v>
      </c>
      <c r="M47" s="1752"/>
      <c r="N47" s="1752">
        <v>20.762</v>
      </c>
      <c r="O47" s="1752"/>
      <c r="P47" s="1769" t="s">
        <v>62</v>
      </c>
      <c r="Q47" s="1769"/>
      <c r="R47" s="1769" t="s">
        <v>62</v>
      </c>
      <c r="S47" s="1752"/>
      <c r="T47" s="1752">
        <v>11.673999999999999</v>
      </c>
      <c r="U47" s="1752"/>
      <c r="V47" s="1752">
        <v>11.069000000000001</v>
      </c>
      <c r="W47" s="1754"/>
      <c r="Y47" s="1010"/>
      <c r="Z47" s="1752"/>
      <c r="AA47" s="1811"/>
    </row>
    <row r="48" spans="2:30" ht="8.1" customHeight="1">
      <c r="B48" s="1810"/>
      <c r="C48" s="2068" t="s">
        <v>15</v>
      </c>
      <c r="D48" s="1752">
        <v>58.285000000000004</v>
      </c>
      <c r="E48" s="1752"/>
      <c r="F48" s="1752">
        <v>59.305</v>
      </c>
      <c r="G48" s="1752"/>
      <c r="H48" s="1752">
        <v>28.879000000000001</v>
      </c>
      <c r="I48" s="1752"/>
      <c r="J48" s="1752">
        <v>28.652999999999999</v>
      </c>
      <c r="K48" s="1752"/>
      <c r="L48" s="1752">
        <v>21.45</v>
      </c>
      <c r="M48" s="1752"/>
      <c r="N48" s="1752">
        <v>22.233000000000001</v>
      </c>
      <c r="O48" s="1752"/>
      <c r="P48" s="1769" t="s">
        <v>62</v>
      </c>
      <c r="Q48" s="1769"/>
      <c r="R48" s="1769" t="s">
        <v>62</v>
      </c>
      <c r="S48" s="1752"/>
      <c r="T48" s="1752">
        <v>12.012</v>
      </c>
      <c r="U48" s="1752"/>
      <c r="V48" s="1752">
        <v>11.635</v>
      </c>
      <c r="W48" s="1754"/>
      <c r="Y48" s="1010"/>
      <c r="Z48" s="1752"/>
      <c r="AA48" s="1811"/>
    </row>
    <row r="49" spans="2:27" ht="8.1" customHeight="1">
      <c r="B49" s="1810"/>
      <c r="C49" s="2068" t="s">
        <v>228</v>
      </c>
      <c r="D49" s="1752">
        <v>60.006</v>
      </c>
      <c r="E49" s="1752"/>
      <c r="F49" s="1752">
        <v>55.521999999999998</v>
      </c>
      <c r="G49" s="1752"/>
      <c r="H49" s="1752">
        <v>29.524999999999999</v>
      </c>
      <c r="I49" s="1752"/>
      <c r="J49" s="1752">
        <v>25.998999999999999</v>
      </c>
      <c r="K49" s="1752"/>
      <c r="L49" s="1752">
        <v>22.216000000000001</v>
      </c>
      <c r="M49" s="1752"/>
      <c r="N49" s="1752">
        <v>20.908000000000001</v>
      </c>
      <c r="O49" s="1752"/>
      <c r="P49" s="1769" t="s">
        <v>62</v>
      </c>
      <c r="Q49" s="1769"/>
      <c r="R49" s="1769" t="s">
        <v>62</v>
      </c>
      <c r="S49" s="1752"/>
      <c r="T49" s="1752">
        <v>12.311999999999999</v>
      </c>
      <c r="U49" s="1752"/>
      <c r="V49" s="1752">
        <v>11.54</v>
      </c>
      <c r="W49" s="1754"/>
      <c r="Y49" s="1010"/>
      <c r="Z49" s="1752"/>
      <c r="AA49" s="1811"/>
    </row>
    <row r="50" spans="2:27" ht="2.25" customHeight="1">
      <c r="B50" s="1810"/>
      <c r="C50" s="2068"/>
      <c r="D50" s="1752"/>
      <c r="E50" s="1752"/>
      <c r="F50" s="1752"/>
      <c r="G50" s="1752"/>
      <c r="H50" s="1752"/>
      <c r="I50" s="1752"/>
      <c r="J50" s="1752"/>
      <c r="K50" s="1752"/>
      <c r="L50" s="1752"/>
      <c r="M50" s="1752"/>
      <c r="N50" s="1752"/>
      <c r="O50" s="1752"/>
      <c r="P50" s="1769"/>
      <c r="Q50" s="1769"/>
      <c r="R50" s="1769"/>
      <c r="S50" s="1752"/>
      <c r="T50" s="1752"/>
      <c r="U50" s="1752"/>
      <c r="V50" s="1752"/>
      <c r="W50" s="1754"/>
      <c r="Y50" s="1010"/>
      <c r="Z50" s="1752"/>
      <c r="AA50" s="1010"/>
    </row>
    <row r="51" spans="2:27" ht="8.1" customHeight="1">
      <c r="B51" s="1810"/>
      <c r="C51" s="2068" t="s">
        <v>5</v>
      </c>
      <c r="D51" s="1752">
        <v>58.444999999999993</v>
      </c>
      <c r="E51" s="1752"/>
      <c r="F51" s="1752">
        <v>57.247999999999998</v>
      </c>
      <c r="G51" s="1752"/>
      <c r="H51" s="1752">
        <v>29.050999999999998</v>
      </c>
      <c r="I51" s="1752"/>
      <c r="J51" s="1752">
        <v>27.297000000000001</v>
      </c>
      <c r="K51" s="1752"/>
      <c r="L51" s="1752">
        <v>20.952000000000002</v>
      </c>
      <c r="M51" s="1752"/>
      <c r="N51" s="1752">
        <v>21.716999999999999</v>
      </c>
      <c r="O51" s="1752"/>
      <c r="P51" s="1769" t="s">
        <v>62</v>
      </c>
      <c r="Q51" s="1769"/>
      <c r="R51" s="1769" t="s">
        <v>62</v>
      </c>
      <c r="S51" s="1752"/>
      <c r="T51" s="1752">
        <v>12.157</v>
      </c>
      <c r="U51" s="1752"/>
      <c r="V51" s="1752">
        <v>11.722</v>
      </c>
      <c r="W51" s="1754"/>
      <c r="Y51" s="1010"/>
      <c r="Z51" s="1752"/>
      <c r="AA51" s="1811"/>
    </row>
    <row r="52" spans="2:27" ht="8.1" customHeight="1">
      <c r="B52" s="1810"/>
      <c r="C52" s="2068" t="s">
        <v>50</v>
      </c>
      <c r="D52" s="1752">
        <v>53.701000000000008</v>
      </c>
      <c r="E52" s="1752"/>
      <c r="F52" s="1752">
        <v>54.993000000000002</v>
      </c>
      <c r="G52" s="1752"/>
      <c r="H52" s="1752">
        <v>25.698</v>
      </c>
      <c r="I52" s="1752"/>
      <c r="J52" s="1752">
        <v>25.347000000000001</v>
      </c>
      <c r="K52" s="1752"/>
      <c r="L52" s="1752">
        <v>20.131</v>
      </c>
      <c r="M52" s="1752"/>
      <c r="N52" s="1752">
        <v>21.071999999999999</v>
      </c>
      <c r="O52" s="1752"/>
      <c r="P52" s="1769" t="s">
        <v>62</v>
      </c>
      <c r="Q52" s="1769"/>
      <c r="R52" s="1769" t="s">
        <v>62</v>
      </c>
      <c r="S52" s="1752"/>
      <c r="T52" s="1752">
        <v>10.669</v>
      </c>
      <c r="U52" s="1752"/>
      <c r="V52" s="1752">
        <v>11.387</v>
      </c>
      <c r="W52" s="1754"/>
      <c r="Y52" s="1010"/>
      <c r="Z52" s="1752"/>
      <c r="AA52" s="1811"/>
    </row>
    <row r="53" spans="2:27" ht="8.1" customHeight="1">
      <c r="B53" s="1810"/>
      <c r="C53" s="2068" t="s">
        <v>555</v>
      </c>
      <c r="D53" s="1752">
        <v>62.286999999999999</v>
      </c>
      <c r="E53" s="1752"/>
      <c r="F53" s="1752">
        <v>56.704999999999998</v>
      </c>
      <c r="G53" s="1752"/>
      <c r="H53" s="1752">
        <v>30.661000000000001</v>
      </c>
      <c r="I53" s="1752"/>
      <c r="J53" s="1752">
        <v>26.497</v>
      </c>
      <c r="K53" s="1752"/>
      <c r="L53" s="1752">
        <v>22.207999999999998</v>
      </c>
      <c r="M53" s="1752"/>
      <c r="N53" s="1752">
        <v>21.001999999999999</v>
      </c>
      <c r="O53" s="1752"/>
      <c r="P53" s="1769" t="s">
        <v>62</v>
      </c>
      <c r="Q53" s="1769"/>
      <c r="R53" s="1769" t="s">
        <v>62</v>
      </c>
      <c r="S53" s="1752"/>
      <c r="T53" s="1752">
        <v>12.215999999999999</v>
      </c>
      <c r="U53" s="1752"/>
      <c r="V53" s="1752">
        <v>11.391999999999999</v>
      </c>
      <c r="W53" s="1754"/>
      <c r="Y53" s="1010"/>
      <c r="Z53" s="1752"/>
      <c r="AA53" s="1811"/>
    </row>
    <row r="54" spans="2:27" ht="2.25" customHeight="1">
      <c r="B54" s="1810"/>
      <c r="C54" s="2068"/>
      <c r="D54" s="1752"/>
      <c r="E54" s="1752"/>
      <c r="F54" s="1752"/>
      <c r="G54" s="1752"/>
      <c r="H54" s="1752"/>
      <c r="I54" s="1752"/>
      <c r="J54" s="1752"/>
      <c r="K54" s="1752"/>
      <c r="L54" s="1752"/>
      <c r="M54" s="1752"/>
      <c r="N54" s="1752"/>
      <c r="O54" s="1752"/>
      <c r="P54" s="1769"/>
      <c r="Q54" s="1769"/>
      <c r="R54" s="1769"/>
      <c r="S54" s="1752"/>
      <c r="T54" s="1752"/>
      <c r="U54" s="1752"/>
      <c r="V54" s="1752"/>
      <c r="W54" s="1754"/>
      <c r="Y54" s="1010"/>
      <c r="Z54" s="1752"/>
      <c r="AA54" s="1010"/>
    </row>
    <row r="55" spans="2:27" ht="8.1" customHeight="1">
      <c r="B55" s="1810"/>
      <c r="C55" s="2068" t="s">
        <v>123</v>
      </c>
      <c r="D55" s="1752">
        <v>53.547999999999995</v>
      </c>
      <c r="E55" s="1752"/>
      <c r="F55" s="1752">
        <v>58.078000000000003</v>
      </c>
      <c r="G55" s="1752"/>
      <c r="H55" s="1752">
        <v>26.212</v>
      </c>
      <c r="I55" s="1752"/>
      <c r="J55" s="1752">
        <v>28.573</v>
      </c>
      <c r="K55" s="1752"/>
      <c r="L55" s="1752">
        <v>19.033999999999999</v>
      </c>
      <c r="M55" s="1752"/>
      <c r="N55" s="1752">
        <v>20.245000000000001</v>
      </c>
      <c r="O55" s="1752"/>
      <c r="P55" s="1769" t="s">
        <v>62</v>
      </c>
      <c r="Q55" s="1769"/>
      <c r="R55" s="1769" t="s">
        <v>62</v>
      </c>
      <c r="S55" s="1752"/>
      <c r="T55" s="1752">
        <v>10.542999999999999</v>
      </c>
      <c r="U55" s="1752"/>
      <c r="V55" s="1752">
        <v>11.397</v>
      </c>
      <c r="W55" s="1754"/>
      <c r="Y55" s="1010"/>
      <c r="Z55" s="1752"/>
      <c r="AA55" s="1811"/>
    </row>
    <row r="56" spans="2:27" ht="8.1" customHeight="1">
      <c r="B56" s="1810"/>
      <c r="C56" s="2068" t="s">
        <v>124</v>
      </c>
      <c r="D56" s="1752">
        <v>58.315999999999995</v>
      </c>
      <c r="E56" s="1752"/>
      <c r="F56" s="1752">
        <v>60.701999999999998</v>
      </c>
      <c r="G56" s="1752"/>
      <c r="H56" s="1752">
        <v>28.443000000000001</v>
      </c>
      <c r="I56" s="1752"/>
      <c r="J56" s="1752">
        <v>30.471</v>
      </c>
      <c r="K56" s="1752"/>
      <c r="L56" s="1752">
        <v>20.774999999999999</v>
      </c>
      <c r="M56" s="1752"/>
      <c r="N56" s="1752">
        <v>20.893999999999998</v>
      </c>
      <c r="O56" s="1752"/>
      <c r="P56" s="1769" t="s">
        <v>62</v>
      </c>
      <c r="Q56" s="1769"/>
      <c r="R56" s="1769" t="s">
        <v>62</v>
      </c>
      <c r="S56" s="1752"/>
      <c r="T56" s="1752">
        <v>11.173</v>
      </c>
      <c r="U56" s="1752"/>
      <c r="V56" s="1752">
        <v>11.528</v>
      </c>
      <c r="W56" s="1754"/>
      <c r="Y56" s="1010"/>
      <c r="Z56" s="1752"/>
      <c r="AA56" s="1811"/>
    </row>
    <row r="57" spans="2:27" ht="8.1" customHeight="1">
      <c r="B57" s="1810"/>
      <c r="C57" s="2068" t="s">
        <v>125</v>
      </c>
      <c r="D57" s="1752">
        <v>59.943999999999996</v>
      </c>
      <c r="E57" s="1752"/>
      <c r="F57" s="1752"/>
      <c r="G57" s="1752"/>
      <c r="H57" s="1752">
        <v>29.474</v>
      </c>
      <c r="I57" s="1752"/>
      <c r="J57" s="1752"/>
      <c r="K57" s="1752"/>
      <c r="L57" s="1752">
        <v>21.707000000000001</v>
      </c>
      <c r="M57" s="1752"/>
      <c r="N57" s="1752"/>
      <c r="O57" s="1752"/>
      <c r="P57" s="1769" t="s">
        <v>62</v>
      </c>
      <c r="Q57" s="1769"/>
      <c r="R57" s="1769"/>
      <c r="S57" s="1752"/>
      <c r="T57" s="1752">
        <v>11.034000000000001</v>
      </c>
      <c r="U57" s="1752"/>
      <c r="V57" s="1752"/>
      <c r="W57" s="1754"/>
      <c r="Y57" s="1010"/>
      <c r="Z57" s="1752"/>
      <c r="AA57" s="1811"/>
    </row>
    <row r="58" spans="2:27" ht="3" customHeight="1">
      <c r="B58" s="1823"/>
      <c r="C58" s="2071"/>
      <c r="D58" s="1757"/>
      <c r="E58" s="1757"/>
      <c r="F58" s="1757"/>
      <c r="G58" s="1757"/>
      <c r="H58" s="1757"/>
      <c r="I58" s="1757"/>
      <c r="J58" s="1757"/>
      <c r="K58" s="1757"/>
      <c r="L58" s="1757"/>
      <c r="M58" s="1757"/>
      <c r="N58" s="1757"/>
      <c r="O58" s="1757"/>
      <c r="P58" s="1757"/>
      <c r="Q58" s="1757"/>
      <c r="R58" s="1757"/>
      <c r="S58" s="1757"/>
      <c r="T58" s="1757"/>
      <c r="U58" s="1757"/>
      <c r="V58" s="1757"/>
      <c r="W58" s="1759"/>
      <c r="Y58" s="1010"/>
      <c r="Z58" s="1010"/>
      <c r="AA58" s="1010"/>
    </row>
    <row r="59" spans="2:27" ht="3" customHeight="1">
      <c r="B59" s="1810"/>
      <c r="C59" s="2072"/>
      <c r="D59" s="1752"/>
      <c r="E59" s="1752"/>
      <c r="F59" s="1752"/>
      <c r="G59" s="1752"/>
      <c r="H59" s="1752"/>
      <c r="I59" s="1752"/>
      <c r="J59" s="1752"/>
      <c r="K59" s="1752"/>
      <c r="L59" s="1752"/>
      <c r="M59" s="1752"/>
      <c r="N59" s="1752"/>
      <c r="O59" s="1752"/>
      <c r="P59" s="1752"/>
      <c r="Q59" s="1752"/>
      <c r="R59" s="1752"/>
      <c r="S59" s="1752"/>
      <c r="T59" s="1752"/>
      <c r="U59" s="1752"/>
      <c r="V59" s="1752"/>
      <c r="W59" s="1754"/>
      <c r="Y59" s="1010"/>
      <c r="Z59" s="1010"/>
      <c r="AA59" s="1010"/>
    </row>
    <row r="60" spans="2:27" ht="8.1" customHeight="1">
      <c r="B60" s="1810"/>
      <c r="C60" s="2073" t="s">
        <v>126</v>
      </c>
      <c r="D60" s="1769">
        <v>629.66800000000001</v>
      </c>
      <c r="E60" s="1752"/>
      <c r="F60" s="1783">
        <v>626.91399999999999</v>
      </c>
      <c r="G60" s="1752"/>
      <c r="H60" s="1769">
        <v>313.11099999999999</v>
      </c>
      <c r="I60" s="1752"/>
      <c r="J60" s="1783">
        <v>306.892</v>
      </c>
      <c r="K60" s="1752"/>
      <c r="L60" s="1769">
        <v>230.19</v>
      </c>
      <c r="M60" s="1752"/>
      <c r="N60" s="1783">
        <v>226.35600000000002</v>
      </c>
      <c r="O60" s="1752"/>
      <c r="P60" s="1769" t="s">
        <v>62</v>
      </c>
      <c r="Q60" s="1752"/>
      <c r="R60" s="1783" t="s">
        <v>62</v>
      </c>
      <c r="S60" s="1752"/>
      <c r="T60" s="1769">
        <v>131.32999999999998</v>
      </c>
      <c r="U60" s="1752"/>
      <c r="V60" s="1783">
        <v>124.49</v>
      </c>
      <c r="W60" s="1754"/>
      <c r="Y60" s="1010"/>
      <c r="Z60" s="1010"/>
      <c r="AA60" s="1010"/>
    </row>
    <row r="61" spans="2:27" ht="3" customHeight="1">
      <c r="B61" s="1823"/>
      <c r="C61" s="2071"/>
      <c r="D61" s="2074"/>
      <c r="E61" s="2075"/>
      <c r="F61" s="2074"/>
      <c r="G61" s="2075"/>
      <c r="H61" s="2074"/>
      <c r="I61" s="2075"/>
      <c r="J61" s="2074"/>
      <c r="K61" s="2075"/>
      <c r="L61" s="2074"/>
      <c r="M61" s="2075"/>
      <c r="N61" s="2074"/>
      <c r="O61" s="2075"/>
      <c r="P61" s="2074"/>
      <c r="Q61" s="2075"/>
      <c r="R61" s="2074"/>
      <c r="S61" s="2075"/>
      <c r="T61" s="2074"/>
      <c r="U61" s="2075"/>
      <c r="V61" s="2074"/>
      <c r="W61" s="2076"/>
    </row>
    <row r="62" spans="2:27" ht="3" customHeight="1">
      <c r="B62" s="1810"/>
      <c r="C62" s="502"/>
      <c r="D62" s="502"/>
      <c r="E62" s="502"/>
      <c r="F62" s="502"/>
      <c r="G62" s="502"/>
      <c r="H62" s="502"/>
      <c r="I62" s="502"/>
      <c r="J62" s="502"/>
      <c r="K62" s="502"/>
      <c r="L62" s="502"/>
      <c r="M62" s="502"/>
      <c r="N62" s="502"/>
      <c r="O62" s="502"/>
      <c r="P62" s="502"/>
      <c r="Q62" s="502"/>
      <c r="R62" s="502"/>
      <c r="S62" s="502"/>
      <c r="T62" s="502"/>
      <c r="U62" s="502"/>
      <c r="V62" s="502"/>
      <c r="W62" s="2061"/>
    </row>
    <row r="63" spans="2:27" ht="12" customHeight="1">
      <c r="B63" s="2062"/>
      <c r="C63" s="2064" t="s">
        <v>556</v>
      </c>
      <c r="D63" s="2064"/>
      <c r="E63" s="2064"/>
      <c r="F63" s="2064"/>
      <c r="G63" s="2064"/>
      <c r="H63" s="2064"/>
      <c r="I63" s="2064"/>
      <c r="J63" s="2064"/>
      <c r="K63" s="2064"/>
      <c r="L63" s="2064"/>
      <c r="M63" s="2064"/>
      <c r="N63" s="2064"/>
      <c r="O63" s="2064"/>
      <c r="P63" s="2064"/>
      <c r="Q63" s="2064"/>
      <c r="R63" s="2064"/>
      <c r="S63" s="2064"/>
      <c r="T63" s="2064"/>
      <c r="U63" s="2064"/>
      <c r="V63" s="2064"/>
      <c r="W63" s="2065"/>
    </row>
    <row r="64" spans="2:27" ht="2.25" customHeight="1">
      <c r="B64" s="1810"/>
      <c r="C64" s="502"/>
      <c r="D64" s="502"/>
      <c r="E64" s="502"/>
      <c r="F64" s="502"/>
      <c r="G64" s="502"/>
      <c r="H64" s="502"/>
      <c r="I64" s="502"/>
      <c r="J64" s="502"/>
      <c r="K64" s="502"/>
      <c r="L64" s="502"/>
      <c r="M64" s="502"/>
      <c r="N64" s="502"/>
      <c r="O64" s="502"/>
      <c r="P64" s="502"/>
      <c r="Q64" s="502"/>
      <c r="R64" s="502"/>
      <c r="S64" s="502"/>
      <c r="T64" s="502"/>
      <c r="U64" s="502"/>
      <c r="V64" s="502"/>
      <c r="W64" s="2061"/>
    </row>
    <row r="65" spans="2:27" ht="9.9499999999999993" customHeight="1">
      <c r="B65" s="1810"/>
      <c r="C65" s="1039" t="s">
        <v>115</v>
      </c>
      <c r="D65" s="2066"/>
      <c r="E65" s="2066"/>
      <c r="F65" s="2066"/>
      <c r="G65" s="2066"/>
      <c r="H65" s="2066"/>
      <c r="I65" s="2066"/>
      <c r="J65" s="2066"/>
      <c r="K65" s="2066"/>
      <c r="L65" s="2066"/>
      <c r="M65" s="2066"/>
      <c r="N65" s="2066"/>
      <c r="O65" s="2066"/>
      <c r="P65" s="2066"/>
      <c r="Q65" s="2066"/>
      <c r="R65" s="2066"/>
      <c r="S65" s="2066"/>
      <c r="T65" s="2066"/>
      <c r="U65" s="2066"/>
      <c r="V65" s="2066"/>
      <c r="W65" s="2067"/>
    </row>
    <row r="66" spans="2:27" ht="2.25" customHeight="1">
      <c r="B66" s="1810"/>
      <c r="C66" s="502"/>
      <c r="D66" s="502"/>
      <c r="E66" s="502"/>
      <c r="F66" s="502"/>
      <c r="G66" s="502"/>
      <c r="H66" s="502"/>
      <c r="I66" s="502"/>
      <c r="J66" s="502"/>
      <c r="K66" s="502"/>
      <c r="L66" s="502"/>
      <c r="M66" s="502"/>
      <c r="N66" s="502"/>
      <c r="O66" s="502"/>
      <c r="P66" s="502"/>
      <c r="Q66" s="502"/>
      <c r="R66" s="502"/>
      <c r="S66" s="502"/>
      <c r="T66" s="502"/>
      <c r="U66" s="502"/>
      <c r="V66" s="502"/>
      <c r="W66" s="2061"/>
    </row>
    <row r="67" spans="2:27" ht="8.1" customHeight="1">
      <c r="B67" s="1810"/>
      <c r="C67" s="2068" t="s">
        <v>11</v>
      </c>
      <c r="D67" s="1752">
        <v>421.59500000000003</v>
      </c>
      <c r="E67" s="1752"/>
      <c r="F67" s="1752">
        <v>431.38400000000001</v>
      </c>
      <c r="G67" s="1752"/>
      <c r="H67" s="1752">
        <v>185.98</v>
      </c>
      <c r="I67" s="1752"/>
      <c r="J67" s="1752">
        <v>179.33799999999999</v>
      </c>
      <c r="K67" s="1752"/>
      <c r="L67" s="1752">
        <v>180.184</v>
      </c>
      <c r="M67" s="1752"/>
      <c r="N67" s="1752">
        <v>187.529</v>
      </c>
      <c r="O67" s="1752"/>
      <c r="P67" s="1752">
        <v>39.984999999999999</v>
      </c>
      <c r="Q67" s="1752"/>
      <c r="R67" s="1752">
        <v>28.818000000000001</v>
      </c>
      <c r="S67" s="1752"/>
      <c r="T67" s="1752">
        <v>130.351</v>
      </c>
      <c r="U67" s="1752"/>
      <c r="V67" s="1752">
        <v>122.765</v>
      </c>
      <c r="W67" s="1754"/>
      <c r="X67" s="2069"/>
      <c r="Y67" s="2069"/>
      <c r="Z67" s="1752"/>
      <c r="AA67" s="2069"/>
    </row>
    <row r="68" spans="2:27" ht="8.1" customHeight="1">
      <c r="B68" s="1810"/>
      <c r="C68" s="2068" t="s">
        <v>12</v>
      </c>
      <c r="D68" s="1752">
        <v>459.71600000000007</v>
      </c>
      <c r="E68" s="1752"/>
      <c r="F68" s="1752">
        <v>466.88400000000001</v>
      </c>
      <c r="G68" s="1752"/>
      <c r="H68" s="1752">
        <v>193.72300000000001</v>
      </c>
      <c r="I68" s="1752"/>
      <c r="J68" s="1752">
        <v>198.60300000000001</v>
      </c>
      <c r="K68" s="1752"/>
      <c r="L68" s="1752">
        <v>201.047</v>
      </c>
      <c r="M68" s="1752"/>
      <c r="N68" s="1752">
        <v>208.702</v>
      </c>
      <c r="O68" s="1752"/>
      <c r="P68" s="1752">
        <v>40.417000000000002</v>
      </c>
      <c r="Q68" s="1752"/>
      <c r="R68" s="1752">
        <v>33.503</v>
      </c>
      <c r="S68" s="1752"/>
      <c r="T68" s="1752">
        <v>136.59299999999999</v>
      </c>
      <c r="U68" s="1752"/>
      <c r="V68" s="1752">
        <v>125.53100000000001</v>
      </c>
      <c r="W68" s="1754"/>
      <c r="Y68" s="1752"/>
      <c r="Z68" s="1752"/>
      <c r="AA68" s="2069"/>
    </row>
    <row r="69" spans="2:27" ht="8.1" customHeight="1">
      <c r="B69" s="1810"/>
      <c r="C69" s="2068" t="s">
        <v>13</v>
      </c>
      <c r="D69" s="1752">
        <v>464.64499999999992</v>
      </c>
      <c r="E69" s="1752"/>
      <c r="F69" s="1752">
        <v>441.35500000000002</v>
      </c>
      <c r="G69" s="1752"/>
      <c r="H69" s="1752">
        <v>193.83099999999999</v>
      </c>
      <c r="I69" s="1752"/>
      <c r="J69" s="1752">
        <v>186.64</v>
      </c>
      <c r="K69" s="1752"/>
      <c r="L69" s="1752">
        <v>207.78800000000001</v>
      </c>
      <c r="M69" s="1752"/>
      <c r="N69" s="1752">
        <v>200.78100000000001</v>
      </c>
      <c r="O69" s="1752"/>
      <c r="P69" s="1752">
        <v>35.883000000000003</v>
      </c>
      <c r="Q69" s="1752"/>
      <c r="R69" s="1752">
        <v>29.195</v>
      </c>
      <c r="S69" s="1752"/>
      <c r="T69" s="1752">
        <v>128.27600000000001</v>
      </c>
      <c r="U69" s="1752"/>
      <c r="V69" s="1752">
        <v>118.514</v>
      </c>
      <c r="W69" s="1754"/>
      <c r="Y69" s="1752"/>
      <c r="Z69" s="1752"/>
      <c r="AA69" s="2069"/>
    </row>
    <row r="70" spans="2:27" ht="2.25" customHeight="1">
      <c r="B70" s="1810"/>
      <c r="C70" s="2068"/>
      <c r="D70" s="1752"/>
      <c r="E70" s="1752"/>
      <c r="F70" s="1752"/>
      <c r="G70" s="1752"/>
      <c r="H70" s="1752"/>
      <c r="I70" s="1752"/>
      <c r="J70" s="1752"/>
      <c r="K70" s="1752"/>
      <c r="L70" s="1752"/>
      <c r="M70" s="1752"/>
      <c r="N70" s="1752"/>
      <c r="O70" s="1752"/>
      <c r="P70" s="1752"/>
      <c r="Q70" s="1752"/>
      <c r="R70" s="1752"/>
      <c r="S70" s="1752"/>
      <c r="T70" s="1752"/>
      <c r="U70" s="1752"/>
      <c r="V70" s="1752"/>
      <c r="W70" s="1754"/>
      <c r="Y70" s="1752"/>
      <c r="Z70" s="1752"/>
      <c r="AA70" s="2069"/>
    </row>
    <row r="71" spans="2:27" ht="8.1" customHeight="1">
      <c r="B71" s="1810"/>
      <c r="C71" s="2068" t="s">
        <v>14</v>
      </c>
      <c r="D71" s="1752">
        <v>454.517</v>
      </c>
      <c r="E71" s="1752"/>
      <c r="F71" s="1752">
        <v>455.51100000000002</v>
      </c>
      <c r="G71" s="1752"/>
      <c r="H71" s="1752">
        <v>185.67</v>
      </c>
      <c r="I71" s="1752"/>
      <c r="J71" s="1752">
        <v>187.91</v>
      </c>
      <c r="K71" s="1752"/>
      <c r="L71" s="1752">
        <v>204.267</v>
      </c>
      <c r="M71" s="1752"/>
      <c r="N71" s="1752">
        <v>215.364</v>
      </c>
      <c r="O71" s="1752"/>
      <c r="P71" s="1752">
        <v>32.588999999999999</v>
      </c>
      <c r="Q71" s="1752"/>
      <c r="R71" s="1752">
        <v>31.45</v>
      </c>
      <c r="S71" s="1752"/>
      <c r="T71" s="1752">
        <v>119.017</v>
      </c>
      <c r="U71" s="1752"/>
      <c r="V71" s="1752">
        <v>120.018</v>
      </c>
      <c r="W71" s="1754"/>
      <c r="Y71" s="1752"/>
      <c r="Z71" s="1752"/>
      <c r="AA71" s="2069"/>
    </row>
    <row r="72" spans="2:27" ht="8.1" customHeight="1">
      <c r="B72" s="1810"/>
      <c r="C72" s="2068" t="s">
        <v>15</v>
      </c>
      <c r="D72" s="1752">
        <v>480.80900000000008</v>
      </c>
      <c r="E72" s="1752"/>
      <c r="F72" s="1752">
        <v>477.33499999999998</v>
      </c>
      <c r="G72" s="1752"/>
      <c r="H72" s="1752">
        <v>190.38300000000001</v>
      </c>
      <c r="I72" s="1752"/>
      <c r="J72" s="1752">
        <v>189.28899999999999</v>
      </c>
      <c r="K72" s="1752"/>
      <c r="L72" s="1752">
        <v>220.453</v>
      </c>
      <c r="M72" s="1752"/>
      <c r="N72" s="1752">
        <v>229.66800000000001</v>
      </c>
      <c r="O72" s="1752"/>
      <c r="P72" s="1752">
        <v>35.113</v>
      </c>
      <c r="Q72" s="1752"/>
      <c r="R72" s="1752">
        <v>32.588000000000001</v>
      </c>
      <c r="S72" s="1752"/>
      <c r="T72" s="1752">
        <v>122.411</v>
      </c>
      <c r="U72" s="1752"/>
      <c r="V72" s="1752">
        <v>125.273</v>
      </c>
      <c r="W72" s="1754"/>
      <c r="Y72" s="1752"/>
      <c r="Z72" s="1752"/>
      <c r="AA72" s="2069"/>
    </row>
    <row r="73" spans="2:27" ht="8.1" customHeight="1">
      <c r="B73" s="1810"/>
      <c r="C73" s="2068" t="s">
        <v>228</v>
      </c>
      <c r="D73" s="1752">
        <v>501.31200000000007</v>
      </c>
      <c r="E73" s="1752"/>
      <c r="F73" s="1752">
        <v>466.68200000000002</v>
      </c>
      <c r="G73" s="1752"/>
      <c r="H73" s="1752">
        <v>201.691</v>
      </c>
      <c r="I73" s="1752"/>
      <c r="J73" s="1752">
        <v>180.898</v>
      </c>
      <c r="K73" s="1752"/>
      <c r="L73" s="1752">
        <v>230.18100000000001</v>
      </c>
      <c r="M73" s="1752"/>
      <c r="N73" s="1752">
        <v>222.19900000000001</v>
      </c>
      <c r="O73" s="1752"/>
      <c r="P73" s="1752">
        <v>36.299999999999997</v>
      </c>
      <c r="Q73" s="1752"/>
      <c r="R73" s="1752">
        <v>26.331</v>
      </c>
      <c r="S73" s="1752"/>
      <c r="T73" s="1752">
        <v>124.50099999999999</v>
      </c>
      <c r="U73" s="1752"/>
      <c r="V73" s="1752">
        <v>123.30200000000001</v>
      </c>
      <c r="W73" s="1754"/>
      <c r="Y73" s="1752"/>
      <c r="Z73" s="1752"/>
      <c r="AA73" s="2069"/>
    </row>
    <row r="74" spans="2:27" ht="2.25" customHeight="1">
      <c r="B74" s="1810"/>
      <c r="C74" s="2068"/>
      <c r="D74" s="1752"/>
      <c r="E74" s="1752"/>
      <c r="F74" s="1752"/>
      <c r="G74" s="1752"/>
      <c r="H74" s="1752"/>
      <c r="I74" s="1752"/>
      <c r="J74" s="1752"/>
      <c r="K74" s="1752"/>
      <c r="L74" s="1752"/>
      <c r="M74" s="1752"/>
      <c r="N74" s="1752"/>
      <c r="O74" s="1752"/>
      <c r="P74" s="1752"/>
      <c r="Q74" s="1752"/>
      <c r="R74" s="1752"/>
      <c r="S74" s="1752"/>
      <c r="T74" s="1752"/>
      <c r="U74" s="1752"/>
      <c r="V74" s="1752"/>
      <c r="W74" s="1754"/>
      <c r="Y74" s="1752"/>
      <c r="Z74" s="1752"/>
      <c r="AA74" s="2069"/>
    </row>
    <row r="75" spans="2:27" ht="8.1" customHeight="1">
      <c r="B75" s="1810"/>
      <c r="C75" s="2068" t="s">
        <v>5</v>
      </c>
      <c r="D75" s="1752">
        <v>470.75100000000003</v>
      </c>
      <c r="E75" s="1752"/>
      <c r="F75" s="1752">
        <v>474.84100000000001</v>
      </c>
      <c r="G75" s="1752"/>
      <c r="H75" s="1752">
        <v>181.494</v>
      </c>
      <c r="I75" s="1752"/>
      <c r="J75" s="1752">
        <v>183.92500000000001</v>
      </c>
      <c r="K75" s="1752"/>
      <c r="L75" s="1752">
        <v>220.30600000000001</v>
      </c>
      <c r="M75" s="1752"/>
      <c r="N75" s="1752">
        <v>227.01</v>
      </c>
      <c r="O75" s="1752"/>
      <c r="P75" s="1752">
        <v>31.464000000000002</v>
      </c>
      <c r="Q75" s="1752"/>
      <c r="R75" s="1752">
        <v>27.193000000000001</v>
      </c>
      <c r="S75" s="1752"/>
      <c r="T75" s="1752">
        <v>120.212</v>
      </c>
      <c r="U75" s="1752"/>
      <c r="V75" s="1752">
        <v>129.14099999999999</v>
      </c>
      <c r="W75" s="1754"/>
      <c r="Y75" s="1752"/>
      <c r="Z75" s="1752"/>
      <c r="AA75" s="2069"/>
    </row>
    <row r="76" spans="2:27" ht="8.1" customHeight="1">
      <c r="B76" s="1810"/>
      <c r="C76" s="2068" t="s">
        <v>50</v>
      </c>
      <c r="D76" s="1752">
        <v>447.32099999999997</v>
      </c>
      <c r="E76" s="1752"/>
      <c r="F76" s="1752">
        <v>452.97699999999998</v>
      </c>
      <c r="G76" s="1752"/>
      <c r="H76" s="1752">
        <v>173.679</v>
      </c>
      <c r="I76" s="1752"/>
      <c r="J76" s="1752">
        <v>174.54499999999999</v>
      </c>
      <c r="K76" s="1752"/>
      <c r="L76" s="1752">
        <v>206.72399999999999</v>
      </c>
      <c r="M76" s="1752"/>
      <c r="N76" s="1752">
        <v>218.727</v>
      </c>
      <c r="O76" s="1752"/>
      <c r="P76" s="1752">
        <v>31.754999999999999</v>
      </c>
      <c r="Q76" s="1752"/>
      <c r="R76" s="1752">
        <v>25.824999999999999</v>
      </c>
      <c r="S76" s="1752"/>
      <c r="T76" s="1752">
        <v>116.723</v>
      </c>
      <c r="U76" s="1752"/>
      <c r="V76" s="1752">
        <v>123.271</v>
      </c>
      <c r="W76" s="1754"/>
      <c r="Y76" s="1752"/>
      <c r="Z76" s="1752"/>
      <c r="AA76" s="2069"/>
    </row>
    <row r="77" spans="2:27" ht="8.1" customHeight="1">
      <c r="B77" s="1810"/>
      <c r="C77" s="2068" t="s">
        <v>555</v>
      </c>
      <c r="D77" s="1752">
        <v>505.79500000000002</v>
      </c>
      <c r="E77" s="1752"/>
      <c r="F77" s="1752">
        <v>462.05200000000002</v>
      </c>
      <c r="G77" s="1752"/>
      <c r="H77" s="1752">
        <v>192.297</v>
      </c>
      <c r="I77" s="1752"/>
      <c r="J77" s="1752">
        <v>181.29499999999999</v>
      </c>
      <c r="K77" s="1752"/>
      <c r="L77" s="1752">
        <v>234.22200000000001</v>
      </c>
      <c r="M77" s="1752"/>
      <c r="N77" s="1752">
        <v>217.86500000000001</v>
      </c>
      <c r="O77" s="1752"/>
      <c r="P77" s="1752">
        <v>34.571000000000005</v>
      </c>
      <c r="Q77" s="1752"/>
      <c r="R77" s="1752">
        <v>30.736999999999998</v>
      </c>
      <c r="S77" s="1752"/>
      <c r="T77" s="1752">
        <v>129.792</v>
      </c>
      <c r="U77" s="1752"/>
      <c r="V77" s="1752">
        <v>130.624</v>
      </c>
      <c r="W77" s="1754"/>
      <c r="Y77" s="1752"/>
      <c r="Z77" s="1752"/>
      <c r="AA77" s="2069"/>
    </row>
    <row r="78" spans="2:27" ht="2.25" customHeight="1">
      <c r="B78" s="1810"/>
      <c r="C78" s="2068"/>
      <c r="D78" s="1752"/>
      <c r="E78" s="1752"/>
      <c r="F78" s="1752"/>
      <c r="G78" s="1752"/>
      <c r="H78" s="1752"/>
      <c r="I78" s="1752"/>
      <c r="J78" s="1752"/>
      <c r="K78" s="1752"/>
      <c r="L78" s="1752"/>
      <c r="M78" s="1752"/>
      <c r="N78" s="1752"/>
      <c r="O78" s="1752"/>
      <c r="P78" s="1752"/>
      <c r="Q78" s="1752"/>
      <c r="R78" s="1752"/>
      <c r="S78" s="1752"/>
      <c r="T78" s="1752"/>
      <c r="U78" s="1752"/>
      <c r="V78" s="1752"/>
      <c r="W78" s="1754"/>
      <c r="Z78" s="1752"/>
      <c r="AA78" s="2069"/>
    </row>
    <row r="79" spans="2:27" ht="8.1" customHeight="1">
      <c r="B79" s="1810"/>
      <c r="C79" s="2068" t="s">
        <v>123</v>
      </c>
      <c r="D79" s="1752">
        <v>448.48099999999994</v>
      </c>
      <c r="E79" s="1752"/>
      <c r="F79" s="1752">
        <v>459.22500000000002</v>
      </c>
      <c r="G79" s="1752"/>
      <c r="H79" s="1752">
        <v>178.88300000000001</v>
      </c>
      <c r="I79" s="1752"/>
      <c r="J79" s="1752">
        <v>189.096</v>
      </c>
      <c r="K79" s="1752"/>
      <c r="L79" s="1752">
        <v>202.22</v>
      </c>
      <c r="M79" s="1752"/>
      <c r="N79" s="1752">
        <v>207.13499999999999</v>
      </c>
      <c r="O79" s="1752"/>
      <c r="P79" s="1752">
        <v>29.168999999999997</v>
      </c>
      <c r="Q79" s="1752"/>
      <c r="R79" s="1752">
        <v>32.033999999999999</v>
      </c>
      <c r="S79" s="1752"/>
      <c r="T79" s="1752">
        <v>115.90600000000001</v>
      </c>
      <c r="U79" s="1752"/>
      <c r="V79" s="1752">
        <v>133.447</v>
      </c>
      <c r="W79" s="1754"/>
      <c r="Z79" s="1752"/>
      <c r="AA79" s="2069"/>
    </row>
    <row r="80" spans="2:27" ht="8.1" customHeight="1">
      <c r="B80" s="1810"/>
      <c r="C80" s="2068" t="s">
        <v>124</v>
      </c>
      <c r="D80" s="1752">
        <v>468.45900000000006</v>
      </c>
      <c r="E80" s="1752"/>
      <c r="F80" s="1752">
        <v>468.214</v>
      </c>
      <c r="G80" s="1752"/>
      <c r="H80" s="1752">
        <v>185.57400000000001</v>
      </c>
      <c r="I80" s="1752"/>
      <c r="J80" s="1752">
        <v>197.46799999999999</v>
      </c>
      <c r="K80" s="1752"/>
      <c r="L80" s="1752">
        <v>218.387</v>
      </c>
      <c r="M80" s="1752"/>
      <c r="N80" s="1752">
        <v>210.88300000000001</v>
      </c>
      <c r="O80" s="1752"/>
      <c r="P80" s="1752">
        <v>30.076999999999998</v>
      </c>
      <c r="Q80" s="1752"/>
      <c r="R80" s="1752">
        <v>35.469000000000001</v>
      </c>
      <c r="S80" s="1752"/>
      <c r="T80" s="1752">
        <v>121.54300000000001</v>
      </c>
      <c r="U80" s="1752"/>
      <c r="V80" s="1752">
        <v>134.21</v>
      </c>
      <c r="W80" s="1754"/>
      <c r="Z80" s="1752"/>
      <c r="AA80" s="2069"/>
    </row>
    <row r="81" spans="2:31" ht="8.1" customHeight="1">
      <c r="B81" s="1810"/>
      <c r="C81" s="2068" t="s">
        <v>125</v>
      </c>
      <c r="D81" s="1752">
        <v>461.98700000000002</v>
      </c>
      <c r="E81" s="1752"/>
      <c r="F81" s="1752"/>
      <c r="G81" s="1752"/>
      <c r="H81" s="1752">
        <v>193.56800000000001</v>
      </c>
      <c r="I81" s="1752"/>
      <c r="J81" s="1752"/>
      <c r="K81" s="1752"/>
      <c r="L81" s="1752">
        <v>200.51599999999999</v>
      </c>
      <c r="M81" s="1752"/>
      <c r="N81" s="1752"/>
      <c r="O81" s="1752"/>
      <c r="P81" s="1752">
        <v>28.824999999999999</v>
      </c>
      <c r="Q81" s="1752"/>
      <c r="R81" s="1752"/>
      <c r="S81" s="1752"/>
      <c r="T81" s="1752">
        <v>123.19600000000001</v>
      </c>
      <c r="U81" s="1752"/>
      <c r="V81" s="1752"/>
      <c r="W81" s="1754"/>
      <c r="Z81" s="1752"/>
      <c r="AA81" s="2069"/>
    </row>
    <row r="82" spans="2:31" ht="3" customHeight="1">
      <c r="B82" s="1823"/>
      <c r="C82" s="2071"/>
      <c r="D82" s="1757"/>
      <c r="E82" s="1757"/>
      <c r="F82" s="1757"/>
      <c r="G82" s="1757"/>
      <c r="H82" s="1757"/>
      <c r="I82" s="1757"/>
      <c r="J82" s="1757"/>
      <c r="K82" s="1757"/>
      <c r="L82" s="1757"/>
      <c r="M82" s="1757"/>
      <c r="N82" s="1757"/>
      <c r="O82" s="1757"/>
      <c r="P82" s="1757"/>
      <c r="Q82" s="1757"/>
      <c r="R82" s="1757"/>
      <c r="S82" s="1757"/>
      <c r="T82" s="1757"/>
      <c r="U82" s="1757"/>
      <c r="V82" s="1757"/>
      <c r="W82" s="1759"/>
    </row>
    <row r="83" spans="2:31" ht="3" customHeight="1">
      <c r="B83" s="1810"/>
      <c r="C83" s="2072"/>
      <c r="D83" s="1752"/>
      <c r="E83" s="1752"/>
      <c r="F83" s="1752"/>
      <c r="G83" s="1752"/>
      <c r="H83" s="1752"/>
      <c r="I83" s="1752"/>
      <c r="J83" s="1752"/>
      <c r="K83" s="1752"/>
      <c r="L83" s="1752"/>
      <c r="M83" s="1752"/>
      <c r="N83" s="1752"/>
      <c r="O83" s="1752"/>
      <c r="P83" s="1752"/>
      <c r="Q83" s="1752"/>
      <c r="R83" s="1752"/>
      <c r="S83" s="1752"/>
      <c r="T83" s="1752"/>
      <c r="U83" s="1752"/>
      <c r="V83" s="1752"/>
      <c r="W83" s="1754"/>
    </row>
    <row r="84" spans="2:31" ht="8.1" customHeight="1">
      <c r="B84" s="1810"/>
      <c r="C84" s="2073" t="s">
        <v>126</v>
      </c>
      <c r="D84" s="1769">
        <v>5123.4009999999998</v>
      </c>
      <c r="E84" s="1752"/>
      <c r="F84" s="1783">
        <v>5056.46</v>
      </c>
      <c r="G84" s="1752"/>
      <c r="H84" s="1769">
        <v>2063.2049999999999</v>
      </c>
      <c r="I84" s="1752"/>
      <c r="J84" s="1783">
        <v>2049.0070000000001</v>
      </c>
      <c r="K84" s="1752"/>
      <c r="L84" s="1769">
        <v>2325.779</v>
      </c>
      <c r="M84" s="1752"/>
      <c r="N84" s="1783">
        <v>2345.8629999999998</v>
      </c>
      <c r="O84" s="1769"/>
      <c r="P84" s="1769">
        <v>377.32299999999998</v>
      </c>
      <c r="Q84" s="1752"/>
      <c r="R84" s="1783">
        <v>333.14299999999997</v>
      </c>
      <c r="S84" s="1752"/>
      <c r="T84" s="1769">
        <v>1365.3249999999998</v>
      </c>
      <c r="U84" s="1752"/>
      <c r="V84" s="1783">
        <v>1386.096</v>
      </c>
      <c r="W84" s="1754"/>
      <c r="Y84" s="1811"/>
    </row>
    <row r="85" spans="2:31" ht="3" customHeight="1">
      <c r="B85" s="1823"/>
      <c r="C85" s="2071"/>
      <c r="D85" s="2074"/>
      <c r="E85" s="2075"/>
      <c r="F85" s="2074"/>
      <c r="G85" s="2075"/>
      <c r="H85" s="2074"/>
      <c r="I85" s="2075"/>
      <c r="J85" s="2074"/>
      <c r="K85" s="2075"/>
      <c r="L85" s="2074"/>
      <c r="M85" s="2075"/>
      <c r="N85" s="2074"/>
      <c r="O85" s="2074"/>
      <c r="P85" s="2074"/>
      <c r="Q85" s="2075"/>
      <c r="R85" s="2074"/>
      <c r="S85" s="2075"/>
      <c r="T85" s="2074"/>
      <c r="U85" s="2075"/>
      <c r="V85" s="2074"/>
      <c r="W85" s="2076"/>
    </row>
    <row r="86" spans="2:31" ht="10.5" customHeight="1">
      <c r="B86" s="2639" t="s">
        <v>574</v>
      </c>
      <c r="C86" s="2640"/>
      <c r="D86" s="2077">
        <v>17.5</v>
      </c>
      <c r="E86" s="2078"/>
      <c r="F86" s="2079" t="s">
        <v>130</v>
      </c>
      <c r="G86" s="2078"/>
      <c r="H86" s="2077">
        <v>6.3</v>
      </c>
      <c r="I86" s="2078"/>
      <c r="J86" s="2079" t="s">
        <v>130</v>
      </c>
      <c r="K86" s="2078"/>
      <c r="L86" s="2077">
        <v>10.827999999999999</v>
      </c>
      <c r="M86" s="2078"/>
      <c r="N86" s="2079" t="s">
        <v>130</v>
      </c>
      <c r="O86" s="2078"/>
      <c r="P86" s="2077">
        <v>1.462</v>
      </c>
      <c r="Q86" s="2078"/>
      <c r="R86" s="2079" t="s">
        <v>130</v>
      </c>
      <c r="S86" s="2078"/>
      <c r="T86" s="2077">
        <v>15.142999999999999</v>
      </c>
      <c r="U86" s="2078"/>
      <c r="V86" s="2079" t="s">
        <v>130</v>
      </c>
      <c r="W86" s="2080"/>
      <c r="X86" s="2081"/>
      <c r="Y86" s="502"/>
      <c r="Z86" s="502"/>
      <c r="AA86" s="502"/>
      <c r="AB86" s="1009"/>
      <c r="AC86" s="1009"/>
      <c r="AD86" s="1009"/>
      <c r="AE86" s="1009"/>
    </row>
    <row r="87" spans="2:31" ht="9.9499999999999993" customHeight="1">
      <c r="B87" s="2082" t="s">
        <v>131</v>
      </c>
      <c r="C87" s="2083"/>
      <c r="D87" s="2084">
        <v>5602.8879999999999</v>
      </c>
      <c r="E87" s="2085"/>
      <c r="F87" s="2086" t="s">
        <v>130</v>
      </c>
      <c r="G87" s="2085"/>
      <c r="H87" s="2084">
        <v>2263.0730000000003</v>
      </c>
      <c r="I87" s="2085"/>
      <c r="J87" s="2086" t="s">
        <v>130</v>
      </c>
      <c r="K87" s="2085"/>
      <c r="L87" s="2084">
        <v>2537.123</v>
      </c>
      <c r="M87" s="2085"/>
      <c r="N87" s="2086" t="s">
        <v>130</v>
      </c>
      <c r="O87" s="2085"/>
      <c r="P87" s="2084">
        <v>407.60999999999996</v>
      </c>
      <c r="Q87" s="2085"/>
      <c r="R87" s="2086" t="s">
        <v>130</v>
      </c>
      <c r="S87" s="2085"/>
      <c r="T87" s="2084">
        <v>1503.6639999999998</v>
      </c>
      <c r="U87" s="2085"/>
      <c r="V87" s="2086" t="s">
        <v>130</v>
      </c>
      <c r="W87" s="2087"/>
      <c r="X87" s="2088"/>
      <c r="Y87" s="2089"/>
      <c r="Z87" s="2090"/>
      <c r="AA87" s="1009"/>
      <c r="AB87" s="1009"/>
      <c r="AC87" s="1009"/>
      <c r="AD87" s="1009"/>
      <c r="AE87" s="1009"/>
    </row>
    <row r="88" spans="2:31" ht="9.75" customHeight="1">
      <c r="D88" s="2070"/>
      <c r="F88" s="1010"/>
      <c r="G88" s="1010"/>
      <c r="H88" s="2070"/>
      <c r="I88" s="1010"/>
      <c r="J88" s="1010"/>
      <c r="K88" s="1010"/>
      <c r="L88" s="2070"/>
      <c r="M88" s="1010"/>
      <c r="N88" s="1010"/>
      <c r="O88" s="1010"/>
      <c r="P88" s="2070"/>
      <c r="Q88" s="1010"/>
      <c r="R88" s="1010"/>
      <c r="S88" s="1010"/>
      <c r="T88" s="2070"/>
      <c r="U88" s="1010"/>
      <c r="V88" s="491" t="s">
        <v>133</v>
      </c>
    </row>
    <row r="89" spans="2:31">
      <c r="C89" s="1010" t="s">
        <v>575</v>
      </c>
    </row>
    <row r="90" spans="2:31">
      <c r="C90" s="1010" t="s">
        <v>576</v>
      </c>
    </row>
    <row r="91" spans="2:31">
      <c r="B91" s="1010" t="s">
        <v>134</v>
      </c>
      <c r="C91" s="1010" t="s">
        <v>577</v>
      </c>
    </row>
    <row r="92" spans="2:31">
      <c r="B92" s="1010"/>
      <c r="C92" s="1010" t="s">
        <v>578</v>
      </c>
    </row>
    <row r="93" spans="2:31">
      <c r="B93" s="1010"/>
      <c r="C93" s="1010" t="s">
        <v>579</v>
      </c>
      <c r="D93" s="1010"/>
    </row>
    <row r="94" spans="2:31" ht="15">
      <c r="C94" s="2518" t="s">
        <v>1019</v>
      </c>
      <c r="D94" s="1010"/>
      <c r="E94" s="1010"/>
      <c r="F94" s="2070"/>
      <c r="G94" s="1010"/>
      <c r="H94" s="1010"/>
      <c r="I94" s="1010"/>
      <c r="J94" s="1010"/>
      <c r="K94" s="1010"/>
      <c r="L94" s="2070"/>
      <c r="M94" s="1010"/>
      <c r="N94" s="1010"/>
      <c r="O94" s="1010"/>
      <c r="P94" s="1010"/>
      <c r="Q94" s="1010"/>
      <c r="R94" s="2070"/>
      <c r="S94" s="1010"/>
      <c r="T94" s="1010"/>
      <c r="W94" s="1010"/>
      <c r="X94" s="1010"/>
    </row>
    <row r="95" spans="2:31">
      <c r="C95" s="1811"/>
      <c r="D95" s="2070"/>
      <c r="E95" s="491"/>
      <c r="F95" s="2091"/>
      <c r="G95" s="491"/>
      <c r="H95" s="2092"/>
      <c r="I95" s="491"/>
      <c r="J95" s="491"/>
      <c r="K95" s="491"/>
      <c r="L95" s="2092"/>
      <c r="M95" s="491"/>
      <c r="N95" s="491"/>
      <c r="O95" s="491"/>
      <c r="P95" s="2092"/>
      <c r="Q95" s="491"/>
      <c r="R95" s="491"/>
      <c r="S95" s="491"/>
      <c r="T95" s="2092"/>
      <c r="U95" s="491"/>
      <c r="V95" s="491"/>
      <c r="W95" s="491"/>
      <c r="X95" s="1010"/>
    </row>
    <row r="96" spans="2:31">
      <c r="C96" s="1010"/>
      <c r="D96" s="1811"/>
      <c r="E96" s="1010"/>
      <c r="F96" s="1010"/>
      <c r="G96" s="1010"/>
      <c r="H96" s="2070"/>
      <c r="I96" s="1010"/>
      <c r="J96" s="1010"/>
      <c r="K96" s="1010"/>
      <c r="L96" s="2070"/>
      <c r="M96" s="1010"/>
      <c r="N96" s="1010"/>
      <c r="O96" s="1010"/>
      <c r="P96" s="2070"/>
      <c r="Q96" s="1010"/>
      <c r="R96" s="1010"/>
      <c r="S96" s="1010"/>
      <c r="T96" s="2070"/>
      <c r="U96" s="1010"/>
      <c r="V96" s="1010"/>
      <c r="W96" s="1010"/>
      <c r="X96" s="1811"/>
    </row>
    <row r="97" spans="3:24">
      <c r="C97" s="1010"/>
      <c r="D97" s="1010"/>
      <c r="E97" s="1010"/>
      <c r="F97" s="1010"/>
      <c r="G97" s="1010"/>
      <c r="H97" s="1010"/>
      <c r="I97" s="1010"/>
      <c r="J97" s="1010"/>
      <c r="K97" s="1010"/>
      <c r="L97" s="1010"/>
      <c r="M97" s="1010"/>
      <c r="N97" s="1010"/>
      <c r="O97" s="1010"/>
      <c r="P97" s="1010"/>
      <c r="Q97" s="1010"/>
      <c r="R97" s="1010"/>
      <c r="S97" s="1010"/>
      <c r="T97" s="1010"/>
      <c r="U97" s="1010"/>
      <c r="V97" s="1010"/>
      <c r="W97" s="1010"/>
      <c r="X97" s="1010"/>
    </row>
    <row r="98" spans="3:24">
      <c r="D98" s="1811"/>
      <c r="E98" s="1811"/>
      <c r="F98" s="1811"/>
      <c r="G98" s="1811"/>
      <c r="H98" s="1811"/>
      <c r="I98" s="1811"/>
      <c r="J98" s="1811"/>
      <c r="K98" s="1811"/>
      <c r="L98" s="1811"/>
      <c r="M98" s="1811"/>
      <c r="N98" s="1811"/>
      <c r="O98" s="1811"/>
      <c r="P98" s="1811"/>
      <c r="Q98" s="1811"/>
      <c r="R98" s="1811"/>
      <c r="S98" s="1811"/>
      <c r="T98" s="1811"/>
      <c r="U98" s="1811"/>
      <c r="V98" s="1811"/>
    </row>
    <row r="99" spans="3:24">
      <c r="D99" s="1811"/>
      <c r="E99" s="1811"/>
      <c r="F99" s="1811"/>
      <c r="G99" s="1811"/>
      <c r="H99" s="1811"/>
      <c r="I99" s="1811"/>
      <c r="J99" s="1811"/>
      <c r="K99" s="1811"/>
      <c r="L99" s="1811"/>
      <c r="M99" s="1811"/>
      <c r="N99" s="1811"/>
      <c r="O99" s="1811"/>
      <c r="P99" s="1811"/>
      <c r="Q99" s="1811"/>
      <c r="R99" s="1811"/>
      <c r="S99" s="1811"/>
      <c r="T99" s="1811"/>
      <c r="U99" s="1811"/>
    </row>
  </sheetData>
  <mergeCells count="18">
    <mergeCell ref="H12:I13"/>
    <mergeCell ref="V12:W13"/>
    <mergeCell ref="R12:S13"/>
    <mergeCell ref="T12:U13"/>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s>
  <hyperlinks>
    <hyperlink ref="C94" location="Inhaltsverzeichnis!A1" display="Zurück zum Inhaltsverzeichnis"/>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C000"/>
  </sheetPr>
  <dimension ref="A1:J27"/>
  <sheetViews>
    <sheetView showGridLines="0" showRowColHeaders="0" zoomScale="140" zoomScaleNormal="140" workbookViewId="0"/>
  </sheetViews>
  <sheetFormatPr baseColWidth="10" defaultRowHeight="12.75"/>
  <cols>
    <col min="1" max="1" width="11.140625" style="212" customWidth="1"/>
    <col min="2" max="8" width="9.140625" style="212" customWidth="1"/>
    <col min="9" max="9" width="9.85546875" style="212" customWidth="1"/>
    <col min="10" max="16384" width="11.42578125" style="212"/>
  </cols>
  <sheetData>
    <row r="1" spans="1:8">
      <c r="A1" s="209" t="s">
        <v>136</v>
      </c>
      <c r="B1" s="210"/>
      <c r="C1" s="210"/>
      <c r="D1" s="210"/>
      <c r="E1" s="210"/>
      <c r="F1" s="211"/>
      <c r="G1" s="211"/>
    </row>
    <row r="2" spans="1:8" ht="10.5" customHeight="1">
      <c r="A2" s="213" t="s">
        <v>137</v>
      </c>
      <c r="B2" s="214"/>
      <c r="C2" s="210"/>
      <c r="D2" s="210"/>
      <c r="E2" s="210"/>
      <c r="F2" s="211"/>
      <c r="G2" s="211"/>
    </row>
    <row r="3" spans="1:8" ht="10.5" customHeight="1">
      <c r="A3" s="213" t="s">
        <v>138</v>
      </c>
      <c r="B3" s="214"/>
      <c r="C3" s="210"/>
      <c r="D3" s="210"/>
      <c r="E3" s="210"/>
      <c r="F3" s="211"/>
      <c r="G3" s="211"/>
    </row>
    <row r="4" spans="1:8">
      <c r="A4" s="2583" t="s">
        <v>139</v>
      </c>
      <c r="B4" s="2657" t="s">
        <v>140</v>
      </c>
      <c r="C4" s="2658"/>
      <c r="D4" s="2657" t="s">
        <v>141</v>
      </c>
      <c r="E4" s="2658"/>
      <c r="F4" s="2661" t="s">
        <v>142</v>
      </c>
      <c r="G4" s="2662"/>
    </row>
    <row r="5" spans="1:8">
      <c r="A5" s="2656"/>
      <c r="B5" s="2659"/>
      <c r="C5" s="2660"/>
      <c r="D5" s="2659"/>
      <c r="E5" s="2660"/>
      <c r="F5" s="2663"/>
      <c r="G5" s="2664"/>
    </row>
    <row r="6" spans="1:8">
      <c r="A6" s="2656"/>
      <c r="B6" s="215" t="s">
        <v>143</v>
      </c>
      <c r="C6" s="215" t="s">
        <v>144</v>
      </c>
      <c r="D6" s="215" t="s">
        <v>143</v>
      </c>
      <c r="E6" s="215" t="s">
        <v>144</v>
      </c>
      <c r="F6" s="215" t="s">
        <v>143</v>
      </c>
      <c r="G6" s="216" t="s">
        <v>145</v>
      </c>
    </row>
    <row r="7" spans="1:8" ht="11.25" customHeight="1">
      <c r="A7" s="217" t="s">
        <v>118</v>
      </c>
      <c r="B7" s="218">
        <v>1121.2270000000001</v>
      </c>
      <c r="C7" s="218">
        <v>1065.809</v>
      </c>
      <c r="D7" s="218">
        <v>259.721</v>
      </c>
      <c r="E7" s="218">
        <v>247.70900000000003</v>
      </c>
      <c r="F7" s="218">
        <v>1385.7449999999999</v>
      </c>
      <c r="G7" s="219">
        <v>1362.0640000000001</v>
      </c>
    </row>
    <row r="8" spans="1:8" ht="11.25" customHeight="1">
      <c r="A8" s="220" t="s">
        <v>119</v>
      </c>
      <c r="B8" s="218">
        <v>1096.413</v>
      </c>
      <c r="C8" s="218">
        <v>1056.547</v>
      </c>
      <c r="D8" s="218">
        <v>270.93100000000004</v>
      </c>
      <c r="E8" s="218">
        <v>264.89700000000005</v>
      </c>
      <c r="F8" s="218">
        <v>2078.4789999999998</v>
      </c>
      <c r="G8" s="221">
        <v>2005.5050000000001</v>
      </c>
    </row>
    <row r="9" spans="1:8" ht="11.25" customHeight="1">
      <c r="A9" s="220" t="s">
        <v>146</v>
      </c>
      <c r="B9" s="218">
        <v>996.46299999999997</v>
      </c>
      <c r="C9" s="218">
        <v>1005.638</v>
      </c>
      <c r="D9" s="218">
        <v>223.71200000000002</v>
      </c>
      <c r="E9" s="218">
        <v>192.51500000000001</v>
      </c>
      <c r="F9" s="218">
        <v>2762.08</v>
      </c>
      <c r="G9" s="221">
        <v>2712.68</v>
      </c>
    </row>
    <row r="10" spans="1:8" ht="11.25" customHeight="1">
      <c r="A10" s="220" t="s">
        <v>121</v>
      </c>
      <c r="B10" s="218" t="s">
        <v>147</v>
      </c>
      <c r="C10" s="218">
        <v>749.601</v>
      </c>
      <c r="D10" s="218">
        <v>239.821</v>
      </c>
      <c r="E10" s="218">
        <v>242.55899999999997</v>
      </c>
      <c r="F10" s="218">
        <v>2723.1619999999998</v>
      </c>
      <c r="G10" s="221">
        <v>3103.0720000000001</v>
      </c>
    </row>
    <row r="11" spans="1:8" ht="11.25" customHeight="1">
      <c r="A11" s="220" t="s">
        <v>148</v>
      </c>
      <c r="B11" s="222" t="s">
        <v>149</v>
      </c>
      <c r="C11" s="223" t="s">
        <v>150</v>
      </c>
      <c r="D11" s="223">
        <v>218.85300000000001</v>
      </c>
      <c r="E11" s="218">
        <v>216.40600000000001</v>
      </c>
      <c r="F11" s="218">
        <v>2451.3989999999999</v>
      </c>
      <c r="G11" s="221">
        <v>2998.3939999999998</v>
      </c>
    </row>
    <row r="12" spans="1:8" ht="11.25" customHeight="1">
      <c r="A12" s="220" t="s">
        <v>7</v>
      </c>
      <c r="B12" s="222" t="s">
        <v>86</v>
      </c>
      <c r="C12" s="222" t="s">
        <v>151</v>
      </c>
      <c r="D12" s="223">
        <v>241.86100000000002</v>
      </c>
      <c r="E12" s="218">
        <v>213.48</v>
      </c>
      <c r="F12" s="218">
        <v>2134.2950000000001</v>
      </c>
      <c r="G12" s="221">
        <v>2639.1419999999998</v>
      </c>
    </row>
    <row r="13" spans="1:8" ht="11.25" customHeight="1">
      <c r="A13" s="220" t="s">
        <v>8</v>
      </c>
      <c r="B13" s="222" t="s">
        <v>86</v>
      </c>
      <c r="C13" s="222" t="s">
        <v>86</v>
      </c>
      <c r="D13" s="223">
        <v>210.577</v>
      </c>
      <c r="E13" s="218">
        <v>237.01799999999997</v>
      </c>
      <c r="F13" s="218">
        <v>1863.693</v>
      </c>
      <c r="G13" s="221">
        <v>2333.2269999999999</v>
      </c>
    </row>
    <row r="14" spans="1:8" ht="11.25" customHeight="1">
      <c r="A14" s="220" t="s">
        <v>9</v>
      </c>
      <c r="B14" s="222" t="s">
        <v>86</v>
      </c>
      <c r="C14" s="222"/>
      <c r="D14" s="223">
        <v>226.05500000000004</v>
      </c>
      <c r="E14" s="218">
        <v>225.721</v>
      </c>
      <c r="F14" s="218">
        <v>1565.7660000000001</v>
      </c>
      <c r="G14" s="221">
        <v>2025.4280000000001</v>
      </c>
    </row>
    <row r="15" spans="1:8" ht="11.25" customHeight="1">
      <c r="A15" s="220" t="s">
        <v>10</v>
      </c>
      <c r="B15" s="222" t="s">
        <v>86</v>
      </c>
      <c r="C15" s="222"/>
      <c r="D15" s="223">
        <v>244</v>
      </c>
      <c r="E15" s="218"/>
      <c r="F15" s="218">
        <v>1258.7</v>
      </c>
      <c r="G15" s="221"/>
      <c r="H15" s="224"/>
    </row>
    <row r="16" spans="1:8" ht="11.25" customHeight="1">
      <c r="A16" s="225" t="s">
        <v>11</v>
      </c>
      <c r="B16" s="222" t="s">
        <v>86</v>
      </c>
      <c r="C16" s="222"/>
      <c r="D16" s="223">
        <v>231.45599999999999</v>
      </c>
      <c r="E16" s="218"/>
      <c r="F16" s="218">
        <v>976.95500000000004</v>
      </c>
      <c r="G16" s="221"/>
    </row>
    <row r="17" spans="1:10" ht="11.25" customHeight="1">
      <c r="A17" s="225" t="s">
        <v>116</v>
      </c>
      <c r="B17" s="222" t="s">
        <v>86</v>
      </c>
      <c r="C17" s="222"/>
      <c r="D17" s="223">
        <v>245.33399999999995</v>
      </c>
      <c r="E17" s="218"/>
      <c r="F17" s="218">
        <v>682.05100000000004</v>
      </c>
      <c r="G17" s="221"/>
      <c r="H17" s="224"/>
    </row>
    <row r="18" spans="1:10" ht="11.25" customHeight="1">
      <c r="A18" s="225" t="s">
        <v>117</v>
      </c>
      <c r="B18" s="226">
        <v>304.34300000000002</v>
      </c>
      <c r="C18" s="226"/>
      <c r="D18" s="226">
        <v>234.82900000000001</v>
      </c>
      <c r="E18" s="218"/>
      <c r="F18" s="218">
        <v>670.00099999999998</v>
      </c>
      <c r="G18" s="221"/>
      <c r="H18" s="224"/>
      <c r="I18" s="224"/>
      <c r="J18" s="224"/>
    </row>
    <row r="19" spans="1:10" ht="11.25" customHeight="1">
      <c r="A19" s="227" t="s">
        <v>152</v>
      </c>
      <c r="B19" s="228">
        <v>3520.0030000000002</v>
      </c>
      <c r="C19" s="228">
        <v>3997.1949999999997</v>
      </c>
      <c r="D19" s="228">
        <v>1891.5310000000002</v>
      </c>
      <c r="E19" s="228">
        <v>1840.3050000000001</v>
      </c>
      <c r="F19" s="229" t="s">
        <v>21</v>
      </c>
      <c r="G19" s="230" t="s">
        <v>21</v>
      </c>
    </row>
    <row r="20" spans="1:10" ht="11.25" customHeight="1">
      <c r="A20" s="231" t="s">
        <v>153</v>
      </c>
      <c r="B20" s="232">
        <v>3824.346</v>
      </c>
      <c r="C20" s="232"/>
      <c r="D20" s="232">
        <v>2847.15</v>
      </c>
      <c r="E20" s="232"/>
      <c r="F20" s="233" t="s">
        <v>21</v>
      </c>
      <c r="G20" s="234" t="s">
        <v>21</v>
      </c>
    </row>
    <row r="21" spans="1:10" ht="9" customHeight="1">
      <c r="A21" s="235" t="s">
        <v>154</v>
      </c>
      <c r="B21" s="236"/>
    </row>
    <row r="22" spans="1:10" ht="9" customHeight="1">
      <c r="A22" s="237" t="s">
        <v>155</v>
      </c>
      <c r="E22" s="224"/>
    </row>
    <row r="23" spans="1:10" ht="9" customHeight="1">
      <c r="A23" s="237" t="s">
        <v>156</v>
      </c>
    </row>
    <row r="24" spans="1:10" ht="9" customHeight="1">
      <c r="A24" s="237" t="s">
        <v>157</v>
      </c>
    </row>
    <row r="25" spans="1:10" ht="9" customHeight="1">
      <c r="A25" s="237" t="s">
        <v>158</v>
      </c>
    </row>
    <row r="26" spans="1:10">
      <c r="A26" s="238" t="s">
        <v>135</v>
      </c>
      <c r="B26" s="235"/>
      <c r="D26" s="239"/>
    </row>
    <row r="27" spans="1:10" ht="15">
      <c r="A27" s="2518" t="s">
        <v>1019</v>
      </c>
      <c r="F27" s="235"/>
    </row>
  </sheetData>
  <mergeCells count="4">
    <mergeCell ref="A4:A6"/>
    <mergeCell ref="B4:C5"/>
    <mergeCell ref="D4:E5"/>
    <mergeCell ref="F4:G5"/>
  </mergeCells>
  <hyperlinks>
    <hyperlink ref="A27" location="Inhaltsverzeichnis!A1" display="Zurück zum Inhaltsverzeichnis"/>
  </hyperlinks>
  <printOptions horizontalCentered="1"/>
  <pageMargins left="3.937007874015748E-2" right="3.937007874015748E-2" top="0.39370078740157483" bottom="0.19685039370078741" header="0.19685039370078741" footer="0.19685039370078741"/>
  <pageSetup paperSize="9" orientation="portrait" r:id="rId1"/>
  <headerFooter alignWithMargins="0">
    <oddFooter>&amp;L&amp;D &amp;T&amp;R&amp;F/&amp;A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C000"/>
  </sheetPr>
  <dimension ref="A1:G33"/>
  <sheetViews>
    <sheetView showGridLines="0" zoomScale="140" zoomScaleNormal="140" workbookViewId="0">
      <selection activeCell="A30" sqref="A30"/>
    </sheetView>
  </sheetViews>
  <sheetFormatPr baseColWidth="10" defaultRowHeight="12.75"/>
  <cols>
    <col min="1" max="1" width="27.42578125" style="242" customWidth="1"/>
    <col min="2" max="2" width="14.85546875" style="242" customWidth="1"/>
    <col min="3" max="3" width="13" style="242" customWidth="1"/>
    <col min="4" max="4" width="14.140625" style="242" customWidth="1"/>
    <col min="5" max="5" width="12.85546875" style="242" customWidth="1"/>
    <col min="6" max="6" width="14.5703125" style="242" customWidth="1"/>
    <col min="7" max="16384" width="11.42578125" style="242"/>
  </cols>
  <sheetData>
    <row r="1" spans="1:7" ht="15" customHeight="1">
      <c r="A1" s="240" t="s">
        <v>159</v>
      </c>
      <c r="B1" s="241"/>
      <c r="C1" s="241"/>
      <c r="D1" s="241"/>
      <c r="E1" s="241"/>
    </row>
    <row r="2" spans="1:7" ht="12" customHeight="1">
      <c r="A2" s="243" t="s">
        <v>137</v>
      </c>
      <c r="B2" s="213"/>
      <c r="C2" s="213"/>
      <c r="D2" s="213"/>
      <c r="E2" s="213"/>
    </row>
    <row r="3" spans="1:7" ht="12" customHeight="1">
      <c r="A3" s="243" t="s">
        <v>160</v>
      </c>
      <c r="B3" s="213"/>
      <c r="C3" s="213"/>
      <c r="D3" s="213"/>
      <c r="E3" s="213"/>
    </row>
    <row r="4" spans="1:7" ht="12" customHeight="1">
      <c r="A4" s="244"/>
      <c r="B4" s="2665" t="s">
        <v>161</v>
      </c>
      <c r="C4" s="2666"/>
      <c r="D4" s="2666"/>
      <c r="E4" s="2667"/>
    </row>
    <row r="5" spans="1:7" ht="12" customHeight="1">
      <c r="A5" s="245" t="s">
        <v>162</v>
      </c>
      <c r="B5" s="246" t="s">
        <v>9</v>
      </c>
      <c r="C5" s="247"/>
      <c r="D5" s="246" t="s">
        <v>163</v>
      </c>
      <c r="E5" s="248"/>
      <c r="G5" s="249"/>
    </row>
    <row r="6" spans="1:7" ht="12" customHeight="1">
      <c r="A6" s="250"/>
      <c r="B6" s="215">
        <v>2023</v>
      </c>
      <c r="C6" s="251" t="s">
        <v>164</v>
      </c>
      <c r="D6" s="252" t="s">
        <v>165</v>
      </c>
      <c r="E6" s="216" t="s">
        <v>145</v>
      </c>
      <c r="F6" s="253"/>
      <c r="G6" s="253"/>
    </row>
    <row r="7" spans="1:7" ht="11.25" customHeight="1">
      <c r="A7" s="254" t="s">
        <v>166</v>
      </c>
      <c r="B7" s="255">
        <v>27.896999999999998</v>
      </c>
      <c r="C7" s="255">
        <v>26.916</v>
      </c>
      <c r="D7" s="256">
        <v>204.33399999999997</v>
      </c>
      <c r="E7" s="257">
        <v>220.50500000000002</v>
      </c>
    </row>
    <row r="8" spans="1:7" ht="11.25" customHeight="1">
      <c r="A8" s="254" t="s">
        <v>167</v>
      </c>
      <c r="B8" s="255"/>
      <c r="C8" s="255"/>
      <c r="D8" s="256"/>
      <c r="E8" s="257"/>
    </row>
    <row r="9" spans="1:7" ht="11.25" customHeight="1">
      <c r="A9" s="258" t="s">
        <v>168</v>
      </c>
      <c r="B9" s="259">
        <v>1.74</v>
      </c>
      <c r="C9" s="259">
        <v>1.7</v>
      </c>
      <c r="D9" s="260">
        <v>13.780000000000001</v>
      </c>
      <c r="E9" s="261">
        <v>13.599999999999998</v>
      </c>
    </row>
    <row r="10" spans="1:7" ht="11.25" customHeight="1">
      <c r="A10" s="254" t="s">
        <v>169</v>
      </c>
      <c r="B10" s="255">
        <v>194.19300000000004</v>
      </c>
      <c r="C10" s="255">
        <v>185.68800000000002</v>
      </c>
      <c r="D10" s="256">
        <v>1598.1280000000002</v>
      </c>
      <c r="E10" s="257">
        <v>1504.0690000000002</v>
      </c>
    </row>
    <row r="11" spans="1:7" ht="11.25" customHeight="1">
      <c r="A11" s="254" t="s">
        <v>167</v>
      </c>
      <c r="B11" s="255"/>
      <c r="C11" s="255"/>
      <c r="D11" s="256"/>
      <c r="E11" s="257"/>
    </row>
    <row r="12" spans="1:7" ht="11.25" customHeight="1">
      <c r="A12" s="262" t="s">
        <v>170</v>
      </c>
      <c r="B12" s="255">
        <v>40.695</v>
      </c>
      <c r="C12" s="255">
        <v>38.026000000000003</v>
      </c>
      <c r="D12" s="256">
        <v>374.12299999999999</v>
      </c>
      <c r="E12" s="257">
        <v>360.66800000000001</v>
      </c>
    </row>
    <row r="13" spans="1:7" ht="11.25" customHeight="1">
      <c r="A13" s="262" t="s">
        <v>171</v>
      </c>
      <c r="B13" s="255" t="s">
        <v>62</v>
      </c>
      <c r="C13" s="255">
        <v>30.888000000000002</v>
      </c>
      <c r="D13" s="256" t="s">
        <v>62</v>
      </c>
      <c r="E13" s="257">
        <v>268.79700000000003</v>
      </c>
    </row>
    <row r="14" spans="1:7" ht="11.25" customHeight="1">
      <c r="A14" s="262" t="s">
        <v>172</v>
      </c>
      <c r="B14" s="255">
        <v>2.948</v>
      </c>
      <c r="C14" s="255">
        <v>3.3210000000000002</v>
      </c>
      <c r="D14" s="256">
        <v>20.234000000000002</v>
      </c>
      <c r="E14" s="257">
        <v>24.399000000000001</v>
      </c>
    </row>
    <row r="15" spans="1:7" ht="11.25" customHeight="1">
      <c r="A15" s="262" t="s">
        <v>173</v>
      </c>
      <c r="B15" s="255">
        <v>10.78</v>
      </c>
      <c r="C15" s="255">
        <v>8.1300000000000008</v>
      </c>
      <c r="D15" s="256">
        <v>96.324999999999989</v>
      </c>
      <c r="E15" s="257">
        <v>81.305000000000007</v>
      </c>
    </row>
    <row r="16" spans="1:7" ht="11.25" customHeight="1">
      <c r="A16" s="262" t="s">
        <v>174</v>
      </c>
      <c r="B16" s="255">
        <v>18.359000000000002</v>
      </c>
      <c r="C16" s="255">
        <v>17.302</v>
      </c>
      <c r="D16" s="256">
        <v>134.12299999999999</v>
      </c>
      <c r="E16" s="257">
        <v>128.53300000000002</v>
      </c>
    </row>
    <row r="17" spans="1:7" ht="11.25" customHeight="1">
      <c r="A17" s="262" t="s">
        <v>175</v>
      </c>
      <c r="B17" s="255" t="s">
        <v>62</v>
      </c>
      <c r="C17" s="255" t="s">
        <v>62</v>
      </c>
      <c r="D17" s="256" t="s">
        <v>62</v>
      </c>
      <c r="E17" s="257" t="s">
        <v>62</v>
      </c>
    </row>
    <row r="18" spans="1:7" ht="11.25" customHeight="1">
      <c r="A18" s="262" t="s">
        <v>176</v>
      </c>
      <c r="B18" s="255"/>
      <c r="C18" s="255"/>
      <c r="D18" s="256"/>
      <c r="E18" s="257"/>
    </row>
    <row r="19" spans="1:7" ht="11.25" customHeight="1">
      <c r="A19" s="262" t="s">
        <v>177</v>
      </c>
      <c r="B19" s="255">
        <v>43.887</v>
      </c>
      <c r="C19" s="255">
        <v>47.308999999999997</v>
      </c>
      <c r="D19" s="256">
        <v>337.08500000000004</v>
      </c>
      <c r="E19" s="257">
        <v>325.49199999999996</v>
      </c>
      <c r="G19" s="263"/>
    </row>
    <row r="20" spans="1:7" ht="11.25" customHeight="1">
      <c r="A20" s="262" t="s">
        <v>178</v>
      </c>
      <c r="B20" s="255">
        <v>3.0310000000000001</v>
      </c>
      <c r="C20" s="255" t="s">
        <v>62</v>
      </c>
      <c r="D20" s="256">
        <v>14.558000000000002</v>
      </c>
      <c r="E20" s="257" t="s">
        <v>62</v>
      </c>
      <c r="G20" s="263"/>
    </row>
    <row r="21" spans="1:7" ht="11.25" customHeight="1">
      <c r="A21" s="264" t="s">
        <v>179</v>
      </c>
      <c r="B21" s="255">
        <v>38.776000000000003</v>
      </c>
      <c r="C21" s="255">
        <v>35.185000000000002</v>
      </c>
      <c r="D21" s="256">
        <v>314.77200000000005</v>
      </c>
      <c r="E21" s="257">
        <v>278.37400000000002</v>
      </c>
    </row>
    <row r="22" spans="1:7" ht="11.25" customHeight="1">
      <c r="A22" s="265" t="s">
        <v>180</v>
      </c>
      <c r="B22" s="266">
        <v>220.35000000000002</v>
      </c>
      <c r="C22" s="266">
        <v>210.90400000000002</v>
      </c>
      <c r="D22" s="267">
        <v>1788.6820000000002</v>
      </c>
      <c r="E22" s="268">
        <v>1710.9740000000004</v>
      </c>
    </row>
    <row r="23" spans="1:7" ht="11.25" customHeight="1">
      <c r="A23" s="269" t="s">
        <v>181</v>
      </c>
      <c r="B23" s="270">
        <v>3.9649999999999999</v>
      </c>
      <c r="C23" s="270">
        <v>13.117000000000001</v>
      </c>
      <c r="D23" s="271">
        <v>89.069000000000017</v>
      </c>
      <c r="E23" s="272">
        <v>115.73100000000001</v>
      </c>
    </row>
    <row r="24" spans="1:7" ht="11.25" customHeight="1">
      <c r="A24" s="273" t="s">
        <v>182</v>
      </c>
      <c r="B24" s="274">
        <v>226.05500000000004</v>
      </c>
      <c r="C24" s="274">
        <v>225.721</v>
      </c>
      <c r="D24" s="275">
        <v>1891.5310000000002</v>
      </c>
      <c r="E24" s="276">
        <v>1840.3050000000001</v>
      </c>
    </row>
    <row r="25" spans="1:7" ht="8.25" customHeight="1">
      <c r="A25" s="235" t="s">
        <v>183</v>
      </c>
      <c r="B25" s="235"/>
      <c r="C25" s="235"/>
      <c r="D25" s="235"/>
      <c r="F25" s="253"/>
    </row>
    <row r="26" spans="1:7" ht="8.25" customHeight="1">
      <c r="A26" s="237" t="s">
        <v>184</v>
      </c>
      <c r="B26" s="235"/>
      <c r="C26" s="235"/>
      <c r="D26" s="235"/>
    </row>
    <row r="27" spans="1:7" ht="8.25" customHeight="1">
      <c r="A27" s="237" t="s">
        <v>185</v>
      </c>
      <c r="B27" s="235"/>
      <c r="C27" s="235"/>
      <c r="D27" s="235"/>
    </row>
    <row r="28" spans="1:7" ht="8.25" customHeight="1">
      <c r="A28" s="237" t="s">
        <v>186</v>
      </c>
      <c r="B28" s="235"/>
      <c r="C28" s="235"/>
      <c r="D28" s="235"/>
    </row>
    <row r="29" spans="1:7">
      <c r="A29" s="237" t="s">
        <v>135</v>
      </c>
      <c r="B29" s="253"/>
      <c r="C29" s="253"/>
      <c r="D29" s="253"/>
      <c r="E29" s="253"/>
      <c r="F29" s="253"/>
    </row>
    <row r="30" spans="1:7" ht="15">
      <c r="A30" s="2518" t="s">
        <v>1019</v>
      </c>
      <c r="B30" s="253"/>
      <c r="C30" s="253"/>
      <c r="D30" s="253"/>
      <c r="E30" s="253"/>
    </row>
    <row r="31" spans="1:7">
      <c r="B31" s="253"/>
      <c r="C31" s="253"/>
      <c r="D31" s="253"/>
      <c r="E31" s="253"/>
    </row>
    <row r="32" spans="1:7">
      <c r="B32" s="253"/>
      <c r="C32" s="253"/>
      <c r="D32" s="253"/>
      <c r="E32" s="253"/>
    </row>
    <row r="33" spans="2:5">
      <c r="B33" s="253"/>
      <c r="C33" s="253"/>
      <c r="D33" s="253"/>
      <c r="E33" s="253"/>
    </row>
  </sheetData>
  <mergeCells count="1">
    <mergeCell ref="B4:E4"/>
  </mergeCells>
  <hyperlinks>
    <hyperlink ref="A30"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79"/>
  <sheetViews>
    <sheetView zoomScale="112" zoomScaleNormal="112" workbookViewId="0">
      <pane xSplit="1" ySplit="6" topLeftCell="B7" activePane="bottomRight" state="frozen"/>
      <selection pane="topRight" activeCell="C1" sqref="C1"/>
      <selection pane="bottomLeft" activeCell="A9" sqref="A9"/>
      <selection pane="bottomRight"/>
    </sheetView>
  </sheetViews>
  <sheetFormatPr baseColWidth="10" defaultRowHeight="8.25"/>
  <cols>
    <col min="1" max="1" width="15.85546875" style="280" customWidth="1"/>
    <col min="2" max="5" width="10.7109375" style="290" customWidth="1"/>
    <col min="6" max="15" width="10.7109375" style="280" customWidth="1"/>
    <col min="16" max="52" width="11.42578125" style="278"/>
    <col min="53" max="16384" width="11.42578125" style="280"/>
  </cols>
  <sheetData>
    <row r="1" spans="1:52" ht="16.5" customHeight="1">
      <c r="A1" s="2922" t="s">
        <v>187</v>
      </c>
      <c r="B1" s="2923"/>
      <c r="C1" s="2923"/>
      <c r="D1" s="2923"/>
      <c r="E1" s="2923"/>
      <c r="F1" s="2924"/>
      <c r="G1" s="2924"/>
      <c r="H1" s="2924"/>
      <c r="I1" s="2924"/>
      <c r="J1" s="2924"/>
      <c r="K1" s="2924"/>
      <c r="L1" s="2924"/>
      <c r="M1" s="2924"/>
      <c r="N1" s="2924"/>
      <c r="O1" s="2924"/>
    </row>
    <row r="2" spans="1:52" ht="15.75" customHeight="1">
      <c r="A2" s="2922" t="s">
        <v>18</v>
      </c>
      <c r="B2" s="2923"/>
      <c r="C2" s="2923"/>
      <c r="D2" s="2923"/>
      <c r="E2" s="2923"/>
      <c r="F2" s="2924"/>
      <c r="G2" s="2925"/>
      <c r="H2" s="2924"/>
      <c r="I2" s="2924"/>
      <c r="J2" s="2924"/>
      <c r="K2" s="2924"/>
      <c r="L2" s="2924"/>
      <c r="M2" s="2924"/>
      <c r="N2" s="2924"/>
      <c r="O2" s="2924"/>
    </row>
    <row r="3" spans="1:52" ht="15.75" customHeight="1">
      <c r="A3" s="2926" t="s">
        <v>188</v>
      </c>
      <c r="B3" s="2927"/>
      <c r="C3" s="2927"/>
      <c r="D3" s="2927"/>
      <c r="E3" s="2927"/>
      <c r="F3" s="2928"/>
      <c r="G3" s="2929"/>
      <c r="H3" s="2928"/>
      <c r="I3" s="2928"/>
      <c r="J3" s="2928"/>
      <c r="K3" s="2928"/>
      <c r="L3" s="2928"/>
      <c r="M3" s="2928"/>
      <c r="N3" s="2928"/>
      <c r="O3" s="2928"/>
    </row>
    <row r="4" spans="1:52" ht="20.25" customHeight="1">
      <c r="A4" s="2930" t="s">
        <v>189</v>
      </c>
      <c r="B4" s="2931"/>
      <c r="C4" s="2931"/>
      <c r="D4" s="2932"/>
      <c r="E4" s="2932"/>
      <c r="F4" s="2930"/>
      <c r="G4" s="2933"/>
      <c r="H4" s="2934"/>
      <c r="I4" s="2930"/>
      <c r="J4" s="2930"/>
      <c r="K4" s="2930"/>
      <c r="L4" s="2930"/>
      <c r="M4" s="2930"/>
      <c r="N4" s="2930"/>
      <c r="O4" s="2930"/>
    </row>
    <row r="5" spans="1:52" s="2948" customFormat="1" ht="54" customHeight="1">
      <c r="A5" s="2935" t="s">
        <v>139</v>
      </c>
      <c r="B5" s="2936" t="s">
        <v>190</v>
      </c>
      <c r="C5" s="2937"/>
      <c r="D5" s="2938" t="s">
        <v>191</v>
      </c>
      <c r="E5" s="2939"/>
      <c r="F5" s="2940" t="s">
        <v>192</v>
      </c>
      <c r="G5" s="2940"/>
      <c r="H5" s="2941"/>
      <c r="I5" s="2940" t="s">
        <v>190</v>
      </c>
      <c r="J5" s="2942"/>
      <c r="K5" s="2940" t="s">
        <v>191</v>
      </c>
      <c r="L5" s="2943"/>
      <c r="M5" s="2940" t="s">
        <v>192</v>
      </c>
      <c r="N5" s="2940"/>
      <c r="O5" s="2944"/>
      <c r="P5" s="2945"/>
      <c r="Q5" s="2946"/>
      <c r="R5" s="2947"/>
      <c r="S5" s="2946"/>
      <c r="T5" s="2946"/>
      <c r="U5" s="2946"/>
      <c r="V5" s="2946"/>
      <c r="W5" s="2946"/>
      <c r="X5" s="2946"/>
      <c r="Y5" s="2946"/>
      <c r="Z5" s="2946"/>
      <c r="AA5" s="2946"/>
      <c r="AB5" s="2946"/>
      <c r="AC5" s="2946"/>
      <c r="AD5" s="2946"/>
      <c r="AE5" s="2946"/>
      <c r="AF5" s="2946"/>
      <c r="AG5" s="2946"/>
      <c r="AH5" s="2946"/>
      <c r="AI5" s="2946"/>
      <c r="AJ5" s="2946"/>
      <c r="AK5" s="2946"/>
      <c r="AL5" s="2946"/>
      <c r="AM5" s="2946"/>
      <c r="AN5" s="2946"/>
      <c r="AO5" s="2946"/>
      <c r="AP5" s="2946"/>
      <c r="AQ5" s="2946"/>
      <c r="AR5" s="2946"/>
      <c r="AS5" s="2946"/>
      <c r="AT5" s="2946"/>
      <c r="AU5" s="2946"/>
      <c r="AV5" s="2946"/>
      <c r="AW5" s="2946"/>
      <c r="AX5" s="2946"/>
      <c r="AY5" s="2946"/>
      <c r="AZ5" s="2946"/>
    </row>
    <row r="6" spans="1:52" s="2948" customFormat="1" ht="60" customHeight="1">
      <c r="A6" s="2949"/>
      <c r="B6" s="2950">
        <v>2023</v>
      </c>
      <c r="C6" s="2950">
        <v>2024</v>
      </c>
      <c r="D6" s="2950">
        <v>2023</v>
      </c>
      <c r="E6" s="2950">
        <v>2024</v>
      </c>
      <c r="F6" s="2950">
        <v>2023</v>
      </c>
      <c r="G6" s="2950">
        <v>2024</v>
      </c>
      <c r="H6" s="2951" t="s">
        <v>2205</v>
      </c>
      <c r="I6" s="2950">
        <v>2023</v>
      </c>
      <c r="J6" s="2950">
        <v>2024</v>
      </c>
      <c r="K6" s="2950">
        <v>2023</v>
      </c>
      <c r="L6" s="2950">
        <v>2024</v>
      </c>
      <c r="M6" s="2950">
        <v>2023</v>
      </c>
      <c r="N6" s="2950">
        <v>2024</v>
      </c>
      <c r="O6" s="2951" t="s">
        <v>2205</v>
      </c>
      <c r="P6" s="2945"/>
      <c r="Q6" s="2946"/>
      <c r="R6" s="2946"/>
      <c r="S6" s="2946"/>
      <c r="T6" s="2946"/>
      <c r="U6" s="2946"/>
      <c r="V6" s="2946"/>
      <c r="W6" s="2946"/>
      <c r="X6" s="2946"/>
      <c r="Y6" s="2946"/>
      <c r="Z6" s="2946"/>
      <c r="AA6" s="2946"/>
      <c r="AB6" s="2946"/>
      <c r="AC6" s="2946"/>
      <c r="AD6" s="2946"/>
      <c r="AE6" s="2946"/>
      <c r="AF6" s="2946"/>
      <c r="AG6" s="2946"/>
      <c r="AH6" s="2946"/>
      <c r="AI6" s="2946"/>
      <c r="AJ6" s="2946"/>
      <c r="AK6" s="2946"/>
      <c r="AL6" s="2946"/>
      <c r="AM6" s="2946"/>
      <c r="AN6" s="2946"/>
      <c r="AO6" s="2946"/>
      <c r="AP6" s="2946"/>
      <c r="AQ6" s="2946"/>
      <c r="AR6" s="2946"/>
      <c r="AS6" s="2946"/>
      <c r="AT6" s="2946"/>
      <c r="AU6" s="2946"/>
      <c r="AV6" s="2946"/>
      <c r="AW6" s="2946"/>
      <c r="AX6" s="2946"/>
      <c r="AY6" s="2946"/>
      <c r="AZ6" s="2946"/>
    </row>
    <row r="7" spans="1:52" s="2948" customFormat="1" ht="21.95" customHeight="1">
      <c r="A7" s="2952"/>
      <c r="B7" s="2953"/>
      <c r="C7" s="2954"/>
      <c r="D7" s="2954"/>
      <c r="E7" s="2955" t="s">
        <v>193</v>
      </c>
      <c r="F7" s="2956"/>
      <c r="G7" s="2957"/>
      <c r="H7" s="2958"/>
      <c r="I7" s="2957"/>
      <c r="J7" s="2957"/>
      <c r="K7" s="2957"/>
      <c r="L7" s="2955" t="s">
        <v>194</v>
      </c>
      <c r="M7" s="2956"/>
      <c r="N7" s="2957"/>
      <c r="O7" s="2959"/>
      <c r="P7" s="2945"/>
      <c r="Q7" s="2946"/>
      <c r="R7" s="2946"/>
      <c r="S7" s="2946"/>
      <c r="T7" s="2946"/>
      <c r="U7" s="2946"/>
      <c r="V7" s="2946"/>
      <c r="W7" s="2946"/>
      <c r="X7" s="2946"/>
      <c r="Y7" s="2946"/>
      <c r="Z7" s="2946"/>
      <c r="AA7" s="2946"/>
      <c r="AB7" s="2946"/>
      <c r="AC7" s="2946"/>
      <c r="AD7" s="2946"/>
      <c r="AE7" s="2946"/>
      <c r="AF7" s="2946"/>
      <c r="AG7" s="2946"/>
      <c r="AH7" s="2946"/>
      <c r="AI7" s="2946"/>
      <c r="AJ7" s="2946"/>
      <c r="AK7" s="2946"/>
      <c r="AL7" s="2946"/>
      <c r="AM7" s="2946"/>
      <c r="AN7" s="2946"/>
      <c r="AO7" s="2946"/>
      <c r="AP7" s="2946"/>
      <c r="AQ7" s="2946"/>
      <c r="AR7" s="2946"/>
      <c r="AS7" s="2946"/>
      <c r="AT7" s="2946"/>
      <c r="AU7" s="2946"/>
      <c r="AV7" s="2946"/>
      <c r="AW7" s="2946"/>
      <c r="AX7" s="2946"/>
      <c r="AY7" s="2946"/>
      <c r="AZ7" s="2946"/>
    </row>
    <row r="8" spans="1:52" ht="21.95" customHeight="1">
      <c r="A8" s="2960">
        <v>35065</v>
      </c>
      <c r="B8" s="2961">
        <v>88.462999999999994</v>
      </c>
      <c r="C8" s="2961">
        <v>90.733000000000004</v>
      </c>
      <c r="D8" s="2961">
        <v>0.75600000000000001</v>
      </c>
      <c r="E8" s="2961">
        <v>0.68600000000000005</v>
      </c>
      <c r="F8" s="2961">
        <f t="shared" ref="F8:G10" si="0">B8+D8</f>
        <v>89.218999999999994</v>
      </c>
      <c r="G8" s="2961">
        <f t="shared" si="0"/>
        <v>91.419000000000011</v>
      </c>
      <c r="H8" s="2962">
        <f t="shared" ref="H8:H12" si="1">(G8/F8-1)*100</f>
        <v>2.4658424774992138</v>
      </c>
      <c r="I8" s="2961">
        <v>2.33</v>
      </c>
      <c r="J8" s="2961">
        <v>2.3450000000000002</v>
      </c>
      <c r="K8" s="2961">
        <v>9.2999999999999999E-2</v>
      </c>
      <c r="L8" s="2963">
        <v>0.1</v>
      </c>
      <c r="M8" s="2963">
        <f t="shared" ref="M8:N19" si="2">I8+K8</f>
        <v>2.423</v>
      </c>
      <c r="N8" s="2963">
        <f t="shared" si="2"/>
        <v>2.4450000000000003</v>
      </c>
      <c r="O8" s="2962">
        <f t="shared" ref="O8:O12" si="3">(N8/M8-1)*100</f>
        <v>0.90796533223278519</v>
      </c>
      <c r="P8" s="279"/>
    </row>
    <row r="9" spans="1:52" ht="21.95" customHeight="1">
      <c r="A9" s="2960">
        <v>35096</v>
      </c>
      <c r="B9" s="2961">
        <v>75.603999999999999</v>
      </c>
      <c r="C9" s="2961">
        <v>88.998999999999995</v>
      </c>
      <c r="D9" s="2961">
        <v>0.77300000000000002</v>
      </c>
      <c r="E9" s="2961">
        <v>0.77100000000000002</v>
      </c>
      <c r="F9" s="2961">
        <f t="shared" si="0"/>
        <v>76.376999999999995</v>
      </c>
      <c r="G9" s="2961">
        <f t="shared" si="0"/>
        <v>89.77</v>
      </c>
      <c r="H9" s="2962">
        <f t="shared" si="1"/>
        <v>17.535383688806849</v>
      </c>
      <c r="I9" s="2961">
        <v>2.2330000000000001</v>
      </c>
      <c r="J9" s="2961">
        <v>3.137</v>
      </c>
      <c r="K9" s="2961">
        <v>8.7999999999999995E-2</v>
      </c>
      <c r="L9" s="2963">
        <v>0.1</v>
      </c>
      <c r="M9" s="2963">
        <f t="shared" si="2"/>
        <v>2.3210000000000002</v>
      </c>
      <c r="N9" s="2963">
        <f t="shared" si="2"/>
        <v>3.2370000000000001</v>
      </c>
      <c r="O9" s="2962">
        <f t="shared" si="3"/>
        <v>39.465747522619552</v>
      </c>
      <c r="P9" s="279"/>
    </row>
    <row r="10" spans="1:52" ht="21.95" customHeight="1">
      <c r="A10" s="2960">
        <v>35125</v>
      </c>
      <c r="B10" s="2961">
        <v>105.41</v>
      </c>
      <c r="C10" s="2961">
        <v>99.908000000000001</v>
      </c>
      <c r="D10" s="2961">
        <v>0.83499999999999996</v>
      </c>
      <c r="E10" s="2961">
        <v>0.78</v>
      </c>
      <c r="F10" s="2961">
        <f t="shared" si="0"/>
        <v>106.24499999999999</v>
      </c>
      <c r="G10" s="2961">
        <f>C10+E10</f>
        <v>100.688</v>
      </c>
      <c r="H10" s="2962">
        <f t="shared" si="1"/>
        <v>-5.2303637818250204</v>
      </c>
      <c r="I10" s="2961">
        <v>3.069</v>
      </c>
      <c r="J10" s="2961">
        <v>2.7490000000000001</v>
      </c>
      <c r="K10" s="2961">
        <v>0.11899999999999999</v>
      </c>
      <c r="L10" s="2963">
        <v>0.1</v>
      </c>
      <c r="M10" s="2963">
        <f t="shared" si="2"/>
        <v>3.1879999999999997</v>
      </c>
      <c r="N10" s="2963">
        <f t="shared" si="2"/>
        <v>2.8490000000000002</v>
      </c>
      <c r="O10" s="2962">
        <f t="shared" si="3"/>
        <v>-10.633626097866989</v>
      </c>
      <c r="P10" s="279"/>
    </row>
    <row r="11" spans="1:52" ht="21.95" customHeight="1">
      <c r="A11" s="2960">
        <v>35156</v>
      </c>
      <c r="B11" s="2961">
        <v>81.631</v>
      </c>
      <c r="C11" s="2961">
        <v>93</v>
      </c>
      <c r="D11" s="2961">
        <v>0.5</v>
      </c>
      <c r="E11" s="2961">
        <v>0.4</v>
      </c>
      <c r="F11" s="2961">
        <v>82.2</v>
      </c>
      <c r="G11" s="2961">
        <f>C11+E11</f>
        <v>93.4</v>
      </c>
      <c r="H11" s="2962">
        <f t="shared" si="1"/>
        <v>13.625304136253046</v>
      </c>
      <c r="I11" s="2961">
        <v>2.157</v>
      </c>
      <c r="J11" s="2961">
        <v>3.5</v>
      </c>
      <c r="K11" s="2961">
        <v>6.9000000000000006E-2</v>
      </c>
      <c r="L11" s="2963">
        <v>0</v>
      </c>
      <c r="M11" s="2963">
        <f t="shared" si="2"/>
        <v>2.226</v>
      </c>
      <c r="N11" s="2963">
        <f t="shared" si="2"/>
        <v>3.5</v>
      </c>
      <c r="O11" s="2962">
        <f t="shared" si="3"/>
        <v>57.232704402515736</v>
      </c>
      <c r="P11" s="279"/>
    </row>
    <row r="12" spans="1:52" ht="21.95" customHeight="1">
      <c r="A12" s="2960">
        <v>35186</v>
      </c>
      <c r="B12" s="2961">
        <v>96.677000000000007</v>
      </c>
      <c r="C12" s="2961">
        <v>89.2</v>
      </c>
      <c r="D12" s="2961">
        <v>0.377</v>
      </c>
      <c r="E12" s="2961">
        <v>0.3</v>
      </c>
      <c r="F12" s="2961">
        <f t="shared" ref="F12:F19" si="4">B12+D12</f>
        <v>97.054000000000002</v>
      </c>
      <c r="G12" s="2961">
        <f>C12+E12</f>
        <v>89.5</v>
      </c>
      <c r="H12" s="2962">
        <f t="shared" si="1"/>
        <v>-7.7832958971294381</v>
      </c>
      <c r="I12" s="2961">
        <v>2.8340000000000001</v>
      </c>
      <c r="J12" s="2961">
        <v>2.5</v>
      </c>
      <c r="K12" s="2961">
        <v>4.7E-2</v>
      </c>
      <c r="L12" s="2963">
        <v>0</v>
      </c>
      <c r="M12" s="2963">
        <f t="shared" si="2"/>
        <v>2.8810000000000002</v>
      </c>
      <c r="N12" s="2963">
        <f t="shared" si="2"/>
        <v>2.5</v>
      </c>
      <c r="O12" s="2962">
        <f t="shared" si="3"/>
        <v>-13.224574800416534</v>
      </c>
      <c r="P12" s="279"/>
    </row>
    <row r="13" spans="1:52" ht="21.95" customHeight="1">
      <c r="A13" s="2960">
        <v>35217</v>
      </c>
      <c r="B13" s="2961">
        <v>92.956999999999994</v>
      </c>
      <c r="C13" s="2961"/>
      <c r="D13" s="2961">
        <v>0.30399999999999999</v>
      </c>
      <c r="E13" s="2961"/>
      <c r="F13" s="2961">
        <f t="shared" si="4"/>
        <v>93.260999999999996</v>
      </c>
      <c r="G13" s="2961"/>
      <c r="H13" s="2962"/>
      <c r="I13" s="2961">
        <v>2.5880000000000001</v>
      </c>
      <c r="J13" s="2961"/>
      <c r="K13" s="2961">
        <v>0.05</v>
      </c>
      <c r="L13" s="2963"/>
      <c r="M13" s="2963">
        <f t="shared" si="2"/>
        <v>2.6379999999999999</v>
      </c>
      <c r="N13" s="2963"/>
      <c r="O13" s="2962"/>
      <c r="P13" s="279"/>
    </row>
    <row r="14" spans="1:52" ht="21.95" customHeight="1">
      <c r="A14" s="2960">
        <v>35247</v>
      </c>
      <c r="B14" s="2961">
        <v>81.326999999999998</v>
      </c>
      <c r="C14" s="2964"/>
      <c r="D14" s="2961">
        <v>0.27300000000000002</v>
      </c>
      <c r="E14" s="2964"/>
      <c r="F14" s="2961">
        <f t="shared" si="4"/>
        <v>81.599999999999994</v>
      </c>
      <c r="G14" s="2964"/>
      <c r="H14" s="2962"/>
      <c r="I14" s="2961">
        <v>2.052</v>
      </c>
      <c r="J14" s="2964"/>
      <c r="K14" s="2961">
        <v>1.7999999999999999E-2</v>
      </c>
      <c r="L14" s="2965"/>
      <c r="M14" s="2963">
        <f t="shared" si="2"/>
        <v>2.0699999999999998</v>
      </c>
      <c r="N14" s="2965"/>
      <c r="O14" s="2962"/>
      <c r="P14" s="279"/>
    </row>
    <row r="15" spans="1:52" ht="21.95" customHeight="1">
      <c r="A15" s="2960">
        <v>35278</v>
      </c>
      <c r="B15" s="2961">
        <v>92.626999999999995</v>
      </c>
      <c r="C15" s="2964"/>
      <c r="D15" s="2961">
        <v>0.16800000000000001</v>
      </c>
      <c r="E15" s="2964"/>
      <c r="F15" s="2961">
        <f t="shared" si="4"/>
        <v>92.795000000000002</v>
      </c>
      <c r="G15" s="2964"/>
      <c r="H15" s="2962"/>
      <c r="I15" s="2961">
        <v>2.2999999999999998</v>
      </c>
      <c r="J15" s="2964"/>
      <c r="K15" s="2961">
        <v>1.4999999999999999E-2</v>
      </c>
      <c r="L15" s="2965"/>
      <c r="M15" s="2963">
        <f t="shared" si="2"/>
        <v>2.3149999999999999</v>
      </c>
      <c r="N15" s="2965"/>
      <c r="O15" s="2962"/>
      <c r="P15" s="279"/>
    </row>
    <row r="16" spans="1:52" ht="21.95" customHeight="1">
      <c r="A16" s="2960">
        <v>35309</v>
      </c>
      <c r="B16" s="2961">
        <v>91.790999999999997</v>
      </c>
      <c r="C16" s="2964"/>
      <c r="D16" s="2961">
        <v>0.23799999999999999</v>
      </c>
      <c r="E16" s="2964"/>
      <c r="F16" s="2961">
        <f t="shared" si="4"/>
        <v>92.028999999999996</v>
      </c>
      <c r="G16" s="2964"/>
      <c r="H16" s="2962"/>
      <c r="I16" s="2961">
        <v>2.7029999999999998</v>
      </c>
      <c r="J16" s="2964"/>
      <c r="K16" s="2961">
        <v>3.9E-2</v>
      </c>
      <c r="L16" s="2965"/>
      <c r="M16" s="2963">
        <f t="shared" si="2"/>
        <v>2.742</v>
      </c>
      <c r="N16" s="2965"/>
      <c r="O16" s="2962"/>
      <c r="P16" s="279"/>
    </row>
    <row r="17" spans="1:16" ht="21.95" customHeight="1">
      <c r="A17" s="2960">
        <v>35339</v>
      </c>
      <c r="B17" s="2961">
        <v>97.100999999999999</v>
      </c>
      <c r="C17" s="2964"/>
      <c r="D17" s="2961">
        <v>0.63300000000000001</v>
      </c>
      <c r="E17" s="2964"/>
      <c r="F17" s="2961">
        <f t="shared" si="4"/>
        <v>97.733999999999995</v>
      </c>
      <c r="G17" s="2964"/>
      <c r="H17" s="2962"/>
      <c r="I17" s="2961">
        <v>3.4420000000000002</v>
      </c>
      <c r="J17" s="2964"/>
      <c r="K17" s="2961">
        <v>5.6000000000000001E-2</v>
      </c>
      <c r="L17" s="2965"/>
      <c r="M17" s="2963">
        <f t="shared" si="2"/>
        <v>3.4980000000000002</v>
      </c>
      <c r="N17" s="2965"/>
      <c r="O17" s="2962"/>
      <c r="P17" s="279"/>
    </row>
    <row r="18" spans="1:16" ht="21.95" customHeight="1">
      <c r="A18" s="2960">
        <v>35370</v>
      </c>
      <c r="B18" s="2961">
        <v>114.229</v>
      </c>
      <c r="C18" s="2964"/>
      <c r="D18" s="2961">
        <v>0.46700000000000003</v>
      </c>
      <c r="E18" s="2964"/>
      <c r="F18" s="2961">
        <f t="shared" si="4"/>
        <v>114.696</v>
      </c>
      <c r="G18" s="2964"/>
      <c r="H18" s="2962"/>
      <c r="I18" s="2961">
        <v>4.6139999999999999</v>
      </c>
      <c r="J18" s="2964"/>
      <c r="K18" s="2961">
        <v>0.156</v>
      </c>
      <c r="L18" s="2965"/>
      <c r="M18" s="2963">
        <f t="shared" si="2"/>
        <v>4.7699999999999996</v>
      </c>
      <c r="N18" s="2965"/>
      <c r="O18" s="2962"/>
      <c r="P18" s="279"/>
    </row>
    <row r="19" spans="1:16" ht="21.95" customHeight="1">
      <c r="A19" s="2960">
        <v>35400</v>
      </c>
      <c r="B19" s="2961">
        <v>95.864000000000004</v>
      </c>
      <c r="C19" s="2964"/>
      <c r="D19" s="2961">
        <v>0.96199999999999997</v>
      </c>
      <c r="E19" s="2964"/>
      <c r="F19" s="2961">
        <f t="shared" si="4"/>
        <v>96.826000000000008</v>
      </c>
      <c r="G19" s="2964"/>
      <c r="H19" s="2962"/>
      <c r="I19" s="2961">
        <v>2.4929999999999999</v>
      </c>
      <c r="J19" s="2964"/>
      <c r="K19" s="2961">
        <v>0.11700000000000001</v>
      </c>
      <c r="L19" s="2965"/>
      <c r="M19" s="2963">
        <f t="shared" si="2"/>
        <v>2.61</v>
      </c>
      <c r="N19" s="2965"/>
      <c r="O19" s="2962"/>
      <c r="P19" s="279"/>
    </row>
    <row r="20" spans="1:16" ht="21.95" customHeight="1">
      <c r="A20" s="2966" t="s">
        <v>195</v>
      </c>
      <c r="B20" s="2967">
        <v>447.78499999999997</v>
      </c>
      <c r="C20" s="2968">
        <v>461.84</v>
      </c>
      <c r="D20" s="2967">
        <v>3.2409999999999997</v>
      </c>
      <c r="E20" s="2968">
        <v>2.9369999999999998</v>
      </c>
      <c r="F20" s="2967">
        <v>451.09500000000003</v>
      </c>
      <c r="G20" s="2968">
        <v>464.77700000000004</v>
      </c>
      <c r="H20" s="2969">
        <v>3.0330639887385269</v>
      </c>
      <c r="I20" s="2967">
        <v>12.623000000000001</v>
      </c>
      <c r="J20" s="2968">
        <v>14.231</v>
      </c>
      <c r="K20" s="2967">
        <v>0.41599999999999998</v>
      </c>
      <c r="L20" s="2968">
        <v>0.30000000000000004</v>
      </c>
      <c r="M20" s="2967">
        <v>13.039</v>
      </c>
      <c r="N20" s="2968">
        <v>14.531000000000001</v>
      </c>
      <c r="O20" s="2969">
        <v>11.44259529104994</v>
      </c>
      <c r="P20" s="279"/>
    </row>
    <row r="21" spans="1:16" ht="21.95" customHeight="1">
      <c r="A21" s="2960">
        <v>35065</v>
      </c>
      <c r="B21" s="2961">
        <v>87.126000000000005</v>
      </c>
      <c r="C21" s="2961">
        <v>89.605999999999995</v>
      </c>
      <c r="D21" s="2961">
        <v>0.376</v>
      </c>
      <c r="E21" s="2961">
        <v>0.32500000000000001</v>
      </c>
      <c r="F21" s="2961">
        <f t="shared" ref="F21:G32" si="5">B21+D21</f>
        <v>87.50200000000001</v>
      </c>
      <c r="G21" s="2961">
        <f t="shared" si="5"/>
        <v>89.930999999999997</v>
      </c>
      <c r="H21" s="2962">
        <f t="shared" ref="H21:H25" si="6">(G21/F21-1)*100</f>
        <v>2.775936550021707</v>
      </c>
      <c r="I21" s="2961">
        <v>43.081000000000003</v>
      </c>
      <c r="J21" s="2961">
        <v>45.908999999999999</v>
      </c>
      <c r="K21" s="2961">
        <v>0.90200000000000002</v>
      </c>
      <c r="L21" s="2963">
        <v>0.7</v>
      </c>
      <c r="M21" s="2963">
        <f t="shared" ref="M21:N32" si="7">I21+K21</f>
        <v>43.983000000000004</v>
      </c>
      <c r="N21" s="2963">
        <f t="shared" si="7"/>
        <v>46.609000000000002</v>
      </c>
      <c r="O21" s="2962">
        <f t="shared" ref="O21:O25" si="8">(N21/M21-1)*100</f>
        <v>5.9704885978673516</v>
      </c>
      <c r="P21" s="279"/>
    </row>
    <row r="22" spans="1:16" ht="21.95" customHeight="1">
      <c r="A22" s="2960">
        <v>35096</v>
      </c>
      <c r="B22" s="2961">
        <v>76.427999999999997</v>
      </c>
      <c r="C22" s="2961">
        <v>85.076999999999998</v>
      </c>
      <c r="D22" s="2961">
        <v>0.315</v>
      </c>
      <c r="E22" s="2961">
        <v>0.374</v>
      </c>
      <c r="F22" s="2961">
        <f t="shared" si="5"/>
        <v>76.742999999999995</v>
      </c>
      <c r="G22" s="2961">
        <f t="shared" si="5"/>
        <v>85.450999999999993</v>
      </c>
      <c r="H22" s="2962">
        <f t="shared" si="6"/>
        <v>11.346963240947062</v>
      </c>
      <c r="I22" s="2961">
        <v>39.875999999999998</v>
      </c>
      <c r="J22" s="2961">
        <v>45.905999999999999</v>
      </c>
      <c r="K22" s="2961">
        <v>0.88300000000000001</v>
      </c>
      <c r="L22" s="2963">
        <v>0.7</v>
      </c>
      <c r="M22" s="2963">
        <f t="shared" si="7"/>
        <v>40.759</v>
      </c>
      <c r="N22" s="2963">
        <f t="shared" si="7"/>
        <v>46.606000000000002</v>
      </c>
      <c r="O22" s="2962">
        <f t="shared" si="8"/>
        <v>14.345297971000281</v>
      </c>
      <c r="P22" s="279"/>
    </row>
    <row r="23" spans="1:16" ht="21.95" customHeight="1">
      <c r="A23" s="2960">
        <v>35125</v>
      </c>
      <c r="B23" s="2961">
        <v>95.677000000000007</v>
      </c>
      <c r="C23" s="2961">
        <v>80.093000000000004</v>
      </c>
      <c r="D23" s="2961">
        <v>0.38200000000000001</v>
      </c>
      <c r="E23" s="2961">
        <v>0.33800000000000002</v>
      </c>
      <c r="F23" s="2961">
        <f t="shared" si="5"/>
        <v>96.059000000000012</v>
      </c>
      <c r="G23" s="2961">
        <f t="shared" si="5"/>
        <v>80.430999999999997</v>
      </c>
      <c r="H23" s="2962">
        <f t="shared" si="6"/>
        <v>-16.269167907223704</v>
      </c>
      <c r="I23" s="2961">
        <v>52.790999999999997</v>
      </c>
      <c r="J23" s="2961">
        <v>46.548999999999999</v>
      </c>
      <c r="K23" s="2961">
        <v>0.96799999999999997</v>
      </c>
      <c r="L23" s="2963">
        <v>0.7</v>
      </c>
      <c r="M23" s="2963">
        <f t="shared" si="7"/>
        <v>53.759</v>
      </c>
      <c r="N23" s="2963">
        <f t="shared" si="7"/>
        <v>47.249000000000002</v>
      </c>
      <c r="O23" s="2962">
        <f t="shared" si="8"/>
        <v>-12.10960025298089</v>
      </c>
      <c r="P23" s="279"/>
    </row>
    <row r="24" spans="1:16" ht="21.95" customHeight="1">
      <c r="A24" s="2960">
        <v>35156</v>
      </c>
      <c r="B24" s="2961">
        <v>70.293000000000006</v>
      </c>
      <c r="C24" s="2961">
        <v>78.8</v>
      </c>
      <c r="D24" s="2961">
        <v>0.29699999999999999</v>
      </c>
      <c r="E24" s="2961">
        <v>0.2</v>
      </c>
      <c r="F24" s="2961">
        <f t="shared" si="5"/>
        <v>70.59</v>
      </c>
      <c r="G24" s="2961">
        <f t="shared" si="5"/>
        <v>79</v>
      </c>
      <c r="H24" s="2962">
        <f t="shared" si="6"/>
        <v>11.91386881994616</v>
      </c>
      <c r="I24" s="2961">
        <v>37.738999999999997</v>
      </c>
      <c r="J24" s="2961">
        <v>49.3</v>
      </c>
      <c r="K24" s="2961">
        <v>0.57299999999999995</v>
      </c>
      <c r="L24" s="2963">
        <v>0.5</v>
      </c>
      <c r="M24" s="2963">
        <f t="shared" si="7"/>
        <v>38.311999999999998</v>
      </c>
      <c r="N24" s="2963">
        <f t="shared" si="7"/>
        <v>49.8</v>
      </c>
      <c r="O24" s="2962">
        <f t="shared" si="8"/>
        <v>29.985383169764045</v>
      </c>
      <c r="P24" s="279"/>
    </row>
    <row r="25" spans="1:16" ht="21.95" customHeight="1">
      <c r="A25" s="2960">
        <v>35186</v>
      </c>
      <c r="B25" s="2961">
        <v>70.989000000000004</v>
      </c>
      <c r="C25" s="2961">
        <v>73.7</v>
      </c>
      <c r="D25" s="2961">
        <v>0.21099999999999999</v>
      </c>
      <c r="E25" s="2961">
        <v>0.2</v>
      </c>
      <c r="F25" s="2961">
        <f t="shared" si="5"/>
        <v>71.2</v>
      </c>
      <c r="G25" s="2961">
        <f t="shared" si="5"/>
        <v>73.900000000000006</v>
      </c>
      <c r="H25" s="2962">
        <f t="shared" si="6"/>
        <v>3.7921348314606806</v>
      </c>
      <c r="I25" s="2961">
        <v>44.225000000000001</v>
      </c>
      <c r="J25" s="2961">
        <v>45.5</v>
      </c>
      <c r="K25" s="2961">
        <v>0.38</v>
      </c>
      <c r="L25" s="2963">
        <v>0.3</v>
      </c>
      <c r="M25" s="2963">
        <f t="shared" si="7"/>
        <v>44.605000000000004</v>
      </c>
      <c r="N25" s="2963">
        <f t="shared" si="7"/>
        <v>45.8</v>
      </c>
      <c r="O25" s="2962">
        <f t="shared" si="8"/>
        <v>2.6790718529312807</v>
      </c>
      <c r="P25" s="279"/>
    </row>
    <row r="26" spans="1:16" ht="21.95" customHeight="1">
      <c r="A26" s="2960">
        <v>35217</v>
      </c>
      <c r="B26" s="2961">
        <v>74.540999999999997</v>
      </c>
      <c r="C26" s="2961"/>
      <c r="D26" s="2961">
        <v>0.19900000000000001</v>
      </c>
      <c r="E26" s="2961"/>
      <c r="F26" s="2961">
        <f t="shared" si="5"/>
        <v>74.739999999999995</v>
      </c>
      <c r="G26" s="2961"/>
      <c r="H26" s="2962"/>
      <c r="I26" s="2961">
        <v>42.04</v>
      </c>
      <c r="J26" s="2961"/>
      <c r="K26" s="2961">
        <v>0.315</v>
      </c>
      <c r="L26" s="2963"/>
      <c r="M26" s="2963">
        <f t="shared" si="7"/>
        <v>42.354999999999997</v>
      </c>
      <c r="N26" s="2963"/>
      <c r="O26" s="2962"/>
      <c r="P26" s="279"/>
    </row>
    <row r="27" spans="1:16" ht="21.95" customHeight="1">
      <c r="A27" s="2960">
        <v>35247</v>
      </c>
      <c r="B27" s="2961">
        <v>76.081999999999994</v>
      </c>
      <c r="C27" s="2964"/>
      <c r="D27" s="2961">
        <v>0.127</v>
      </c>
      <c r="E27" s="2964"/>
      <c r="F27" s="2961">
        <f t="shared" si="5"/>
        <v>76.208999999999989</v>
      </c>
      <c r="G27" s="2964"/>
      <c r="H27" s="2962"/>
      <c r="I27" s="2961">
        <v>38.521000000000001</v>
      </c>
      <c r="J27" s="2964"/>
      <c r="K27" s="2961">
        <v>0.17</v>
      </c>
      <c r="L27" s="2965"/>
      <c r="M27" s="2963">
        <f t="shared" si="7"/>
        <v>38.691000000000003</v>
      </c>
      <c r="N27" s="2965"/>
      <c r="O27" s="2962"/>
      <c r="P27" s="279"/>
    </row>
    <row r="28" spans="1:16" ht="21.95" customHeight="1">
      <c r="A28" s="2960">
        <v>35278</v>
      </c>
      <c r="B28" s="2961">
        <v>84.23</v>
      </c>
      <c r="C28" s="2964"/>
      <c r="D28" s="2961">
        <v>0.14199999999999999</v>
      </c>
      <c r="E28" s="2964"/>
      <c r="F28" s="2961">
        <f t="shared" si="5"/>
        <v>84.372</v>
      </c>
      <c r="G28" s="2964"/>
      <c r="H28" s="2962"/>
      <c r="I28" s="2961">
        <v>38.582000000000001</v>
      </c>
      <c r="J28" s="2964"/>
      <c r="K28" s="2961">
        <v>0.158</v>
      </c>
      <c r="L28" s="2965"/>
      <c r="M28" s="2963">
        <f t="shared" si="7"/>
        <v>38.74</v>
      </c>
      <c r="N28" s="2965"/>
      <c r="O28" s="2962"/>
      <c r="P28" s="279"/>
    </row>
    <row r="29" spans="1:16" ht="21.95" customHeight="1">
      <c r="A29" s="2960">
        <v>35309</v>
      </c>
      <c r="B29" s="2961">
        <v>90.885999999999996</v>
      </c>
      <c r="C29" s="2964"/>
      <c r="D29" s="2961">
        <v>0.161</v>
      </c>
      <c r="E29" s="2964"/>
      <c r="F29" s="2961">
        <f t="shared" si="5"/>
        <v>91.046999999999997</v>
      </c>
      <c r="G29" s="2964"/>
      <c r="H29" s="2962"/>
      <c r="I29" s="2961">
        <v>42.19</v>
      </c>
      <c r="J29" s="2964"/>
      <c r="K29" s="2961">
        <v>0.23300000000000001</v>
      </c>
      <c r="L29" s="2965"/>
      <c r="M29" s="2963">
        <f t="shared" si="7"/>
        <v>42.422999999999995</v>
      </c>
      <c r="N29" s="2965"/>
      <c r="O29" s="2962"/>
      <c r="P29" s="279"/>
    </row>
    <row r="30" spans="1:16" ht="21.95" customHeight="1">
      <c r="A30" s="2960">
        <v>35339</v>
      </c>
      <c r="B30" s="2961">
        <v>96.11</v>
      </c>
      <c r="C30" s="2964"/>
      <c r="D30" s="2961">
        <v>0.26700000000000002</v>
      </c>
      <c r="E30" s="2964"/>
      <c r="F30" s="2961">
        <f t="shared" si="5"/>
        <v>96.376999999999995</v>
      </c>
      <c r="G30" s="2964"/>
      <c r="H30" s="2962"/>
      <c r="I30" s="2961">
        <v>47.494</v>
      </c>
      <c r="J30" s="2964"/>
      <c r="K30" s="2961">
        <v>0.68500000000000005</v>
      </c>
      <c r="L30" s="2965"/>
      <c r="M30" s="2963">
        <f t="shared" si="7"/>
        <v>48.179000000000002</v>
      </c>
      <c r="N30" s="2965"/>
      <c r="O30" s="2962"/>
      <c r="P30" s="279"/>
    </row>
    <row r="31" spans="1:16" ht="21.95" customHeight="1">
      <c r="A31" s="2960">
        <v>35370</v>
      </c>
      <c r="B31" s="2961">
        <v>101.227</v>
      </c>
      <c r="C31" s="2964"/>
      <c r="D31" s="2961">
        <v>0.56100000000000005</v>
      </c>
      <c r="E31" s="2964"/>
      <c r="F31" s="2961">
        <f t="shared" si="5"/>
        <v>101.78800000000001</v>
      </c>
      <c r="G31" s="2964"/>
      <c r="H31" s="2962"/>
      <c r="I31" s="2961">
        <v>56.493000000000002</v>
      </c>
      <c r="J31" s="2964"/>
      <c r="K31" s="2961">
        <v>1.2410000000000001</v>
      </c>
      <c r="L31" s="2965"/>
      <c r="M31" s="2963">
        <f t="shared" si="7"/>
        <v>57.734000000000002</v>
      </c>
      <c r="N31" s="2965"/>
      <c r="O31" s="2962"/>
    </row>
    <row r="32" spans="1:16" ht="21.95" customHeight="1">
      <c r="A32" s="2960">
        <v>35400</v>
      </c>
      <c r="B32" s="2961">
        <v>82.334000000000003</v>
      </c>
      <c r="C32" s="2964"/>
      <c r="D32" s="2961">
        <v>0.42699999999999999</v>
      </c>
      <c r="E32" s="2964"/>
      <c r="F32" s="2961">
        <f t="shared" si="5"/>
        <v>82.76100000000001</v>
      </c>
      <c r="G32" s="2964"/>
      <c r="H32" s="2962"/>
      <c r="I32" s="2961">
        <v>43.664999999999999</v>
      </c>
      <c r="J32" s="2964"/>
      <c r="K32" s="2961">
        <v>1.054</v>
      </c>
      <c r="L32" s="2965"/>
      <c r="M32" s="2963">
        <f t="shared" si="7"/>
        <v>44.719000000000001</v>
      </c>
      <c r="N32" s="2965"/>
      <c r="O32" s="2962"/>
      <c r="P32" s="279"/>
    </row>
    <row r="33" spans="1:52" ht="21.95" customHeight="1">
      <c r="A33" s="2970" t="s">
        <v>195</v>
      </c>
      <c r="B33" s="2971">
        <v>400.51300000000003</v>
      </c>
      <c r="C33" s="2971">
        <v>407.27600000000001</v>
      </c>
      <c r="D33" s="2971">
        <v>1.581</v>
      </c>
      <c r="E33" s="2971">
        <v>1.4370000000000001</v>
      </c>
      <c r="F33" s="2971">
        <v>402.09399999999999</v>
      </c>
      <c r="G33" s="2971">
        <v>408.71299999999997</v>
      </c>
      <c r="H33" s="2972">
        <v>1.6461324963814361</v>
      </c>
      <c r="I33" s="2971">
        <v>217.71199999999999</v>
      </c>
      <c r="J33" s="2971">
        <v>233.16399999999999</v>
      </c>
      <c r="K33" s="2971">
        <v>3.706</v>
      </c>
      <c r="L33" s="2971">
        <v>2.8999999999999995</v>
      </c>
      <c r="M33" s="2971">
        <v>221.41800000000001</v>
      </c>
      <c r="N33" s="2971">
        <v>236.06400000000002</v>
      </c>
      <c r="O33" s="2972">
        <v>6.6146383762837768</v>
      </c>
      <c r="P33" s="279"/>
    </row>
    <row r="34" spans="1:52" s="283" customFormat="1" ht="21.95" customHeight="1">
      <c r="A34" s="2973"/>
      <c r="B34" s="2974" t="s">
        <v>196</v>
      </c>
      <c r="C34" s="2974"/>
      <c r="D34" s="2975"/>
      <c r="E34" s="2975"/>
      <c r="F34" s="2975"/>
      <c r="G34" s="2975"/>
      <c r="H34" s="2976"/>
      <c r="I34" s="2974" t="s">
        <v>104</v>
      </c>
      <c r="J34" s="2975"/>
      <c r="K34" s="2975"/>
      <c r="L34" s="2977"/>
      <c r="M34" s="2977"/>
      <c r="N34" s="2977"/>
      <c r="O34" s="2976"/>
      <c r="P34" s="281"/>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row>
    <row r="35" spans="1:52" s="286" customFormat="1" ht="21.95" customHeight="1">
      <c r="A35" s="2960">
        <v>35065</v>
      </c>
      <c r="B35" s="2978">
        <v>221</v>
      </c>
      <c r="C35" s="2978">
        <v>228.59299999999999</v>
      </c>
      <c r="D35" s="2978">
        <v>2.1269999999999998</v>
      </c>
      <c r="E35" s="2978">
        <v>1.8</v>
      </c>
      <c r="F35" s="2961">
        <f t="shared" ref="F35:G46" si="9">B35+D35</f>
        <v>223.12700000000001</v>
      </c>
      <c r="G35" s="2961">
        <f t="shared" si="9"/>
        <v>230.393</v>
      </c>
      <c r="H35" s="2962">
        <f t="shared" ref="H35:H39" si="10">(G35/F35-1)*100</f>
        <v>3.2564413988446006</v>
      </c>
      <c r="I35" s="2978">
        <v>23.364999999999998</v>
      </c>
      <c r="J35" s="2978">
        <v>23.521000000000001</v>
      </c>
      <c r="K35" s="2978">
        <v>0.16500000000000001</v>
      </c>
      <c r="L35" s="2978">
        <v>0.14499999999999999</v>
      </c>
      <c r="M35" s="2963">
        <f t="shared" ref="M35:N46" si="11">I35+K35</f>
        <v>23.529999999999998</v>
      </c>
      <c r="N35" s="2963">
        <f t="shared" si="11"/>
        <v>23.666</v>
      </c>
      <c r="O35" s="2962">
        <f t="shared" ref="O35:O39" si="12">(N35/M35-1)*100</f>
        <v>0.57798555036125965</v>
      </c>
      <c r="P35" s="284"/>
      <c r="Q35" s="285"/>
      <c r="R35" s="285"/>
      <c r="S35" s="285"/>
      <c r="T35" s="285"/>
      <c r="U35" s="285"/>
      <c r="V35" s="285"/>
      <c r="W35" s="285"/>
      <c r="X35" s="285"/>
      <c r="Y35" s="285"/>
      <c r="Z35" s="285"/>
      <c r="AA35" s="285"/>
      <c r="AB35" s="285"/>
      <c r="AC35" s="285"/>
      <c r="AD35" s="285"/>
      <c r="AE35" s="285"/>
      <c r="AF35" s="285"/>
      <c r="AG35" s="285"/>
      <c r="AH35" s="285"/>
      <c r="AI35" s="285"/>
      <c r="AJ35" s="285"/>
      <c r="AK35" s="285"/>
      <c r="AL35" s="285"/>
      <c r="AM35" s="285"/>
      <c r="AN35" s="285"/>
      <c r="AO35" s="285"/>
      <c r="AP35" s="285"/>
      <c r="AQ35" s="285"/>
      <c r="AR35" s="285"/>
      <c r="AS35" s="285"/>
      <c r="AT35" s="285"/>
      <c r="AU35" s="285"/>
      <c r="AV35" s="285"/>
      <c r="AW35" s="285"/>
      <c r="AX35" s="285"/>
      <c r="AY35" s="285"/>
      <c r="AZ35" s="285"/>
    </row>
    <row r="36" spans="1:52" ht="21.95" customHeight="1">
      <c r="A36" s="2960">
        <v>35096</v>
      </c>
      <c r="B36" s="2978">
        <v>194.14099999999999</v>
      </c>
      <c r="C36" s="2978">
        <v>223.119</v>
      </c>
      <c r="D36" s="2978">
        <v>2.0590000000000002</v>
      </c>
      <c r="E36" s="2978">
        <v>2</v>
      </c>
      <c r="F36" s="2961">
        <f t="shared" si="9"/>
        <v>196.2</v>
      </c>
      <c r="G36" s="2961">
        <f t="shared" si="9"/>
        <v>225.119</v>
      </c>
      <c r="H36" s="2962">
        <f t="shared" si="10"/>
        <v>14.739551478083591</v>
      </c>
      <c r="I36" s="2978">
        <v>23.317</v>
      </c>
      <c r="J36" s="2978">
        <v>24.021000000000001</v>
      </c>
      <c r="K36" s="2978">
        <v>0.15</v>
      </c>
      <c r="L36" s="2978">
        <v>0.156</v>
      </c>
      <c r="M36" s="2963">
        <f t="shared" si="11"/>
        <v>23.466999999999999</v>
      </c>
      <c r="N36" s="2963">
        <f t="shared" si="11"/>
        <v>24.177</v>
      </c>
      <c r="O36" s="2962">
        <f t="shared" si="12"/>
        <v>3.0255252056078819</v>
      </c>
      <c r="P36" s="279"/>
    </row>
    <row r="37" spans="1:52" ht="21.95" customHeight="1">
      <c r="A37" s="2960">
        <v>35125</v>
      </c>
      <c r="B37" s="2978">
        <v>256.947</v>
      </c>
      <c r="C37" s="2978">
        <v>229.29900000000001</v>
      </c>
      <c r="D37" s="2978">
        <v>2.3039999999999998</v>
      </c>
      <c r="E37" s="2978">
        <v>1.9</v>
      </c>
      <c r="F37" s="2961">
        <f t="shared" si="9"/>
        <v>259.25099999999998</v>
      </c>
      <c r="G37" s="2961">
        <f t="shared" si="9"/>
        <v>231.19900000000001</v>
      </c>
      <c r="H37" s="2962">
        <f t="shared" si="10"/>
        <v>-10.820401849944638</v>
      </c>
      <c r="I37" s="2978">
        <v>27.741</v>
      </c>
      <c r="J37" s="2978">
        <v>25.582999999999998</v>
      </c>
      <c r="K37" s="2978">
        <v>0.16700000000000001</v>
      </c>
      <c r="L37" s="2978">
        <v>0.13900000000000001</v>
      </c>
      <c r="M37" s="2963">
        <f t="shared" si="11"/>
        <v>27.908000000000001</v>
      </c>
      <c r="N37" s="2963">
        <f t="shared" si="11"/>
        <v>25.721999999999998</v>
      </c>
      <c r="O37" s="2962">
        <f t="shared" si="12"/>
        <v>-7.8328794610864394</v>
      </c>
      <c r="P37" s="279"/>
    </row>
    <row r="38" spans="1:52" ht="21.95" customHeight="1">
      <c r="A38" s="2960">
        <v>35156</v>
      </c>
      <c r="B38" s="2978">
        <v>191.82</v>
      </c>
      <c r="C38" s="2978">
        <v>224.6</v>
      </c>
      <c r="D38" s="2978">
        <v>1.4870000000000001</v>
      </c>
      <c r="E38" s="2978">
        <v>1.3</v>
      </c>
      <c r="F38" s="2961">
        <f t="shared" si="9"/>
        <v>193.30699999999999</v>
      </c>
      <c r="G38" s="2961">
        <f t="shared" si="9"/>
        <v>225.9</v>
      </c>
      <c r="H38" s="2962">
        <f t="shared" si="10"/>
        <v>16.860744825588327</v>
      </c>
      <c r="I38" s="2978">
        <v>21.893000000000001</v>
      </c>
      <c r="J38" s="2978">
        <v>25.7</v>
      </c>
      <c r="K38" s="2978">
        <v>0.17100000000000001</v>
      </c>
      <c r="L38" s="2978">
        <v>0.1</v>
      </c>
      <c r="M38" s="2963">
        <f t="shared" si="11"/>
        <v>22.064</v>
      </c>
      <c r="N38" s="2963">
        <f t="shared" si="11"/>
        <v>25.8</v>
      </c>
      <c r="O38" s="2962">
        <f t="shared" si="12"/>
        <v>16.932559825960848</v>
      </c>
      <c r="P38" s="279"/>
    </row>
    <row r="39" spans="1:52" ht="21.95" customHeight="1">
      <c r="A39" s="2960">
        <v>35186</v>
      </c>
      <c r="B39" s="2978">
        <v>214.72499999999999</v>
      </c>
      <c r="C39" s="2978">
        <v>211</v>
      </c>
      <c r="D39" s="2978">
        <v>1.0149999999999999</v>
      </c>
      <c r="E39" s="2978">
        <v>0.7</v>
      </c>
      <c r="F39" s="2961">
        <f t="shared" si="9"/>
        <v>215.73999999999998</v>
      </c>
      <c r="G39" s="2961">
        <f t="shared" si="9"/>
        <v>211.7</v>
      </c>
      <c r="H39" s="2962">
        <f t="shared" si="10"/>
        <v>-1.8726244553629368</v>
      </c>
      <c r="I39" s="2978">
        <v>28.167999999999999</v>
      </c>
      <c r="J39" s="2978">
        <v>25.8</v>
      </c>
      <c r="K39" s="2978">
        <v>0.125</v>
      </c>
      <c r="L39" s="2978">
        <v>0</v>
      </c>
      <c r="M39" s="2963">
        <f t="shared" si="11"/>
        <v>28.292999999999999</v>
      </c>
      <c r="N39" s="2963">
        <f t="shared" si="11"/>
        <v>25.8</v>
      </c>
      <c r="O39" s="2962">
        <f t="shared" si="12"/>
        <v>-8.8113667691655184</v>
      </c>
      <c r="P39" s="279"/>
    </row>
    <row r="40" spans="1:52" ht="21.95" customHeight="1">
      <c r="A40" s="2960">
        <v>35217</v>
      </c>
      <c r="B40" s="2978">
        <v>212.126</v>
      </c>
      <c r="C40" s="2978"/>
      <c r="D40" s="2978">
        <v>0.84299999999999997</v>
      </c>
      <c r="E40" s="2978"/>
      <c r="F40" s="2961">
        <f t="shared" si="9"/>
        <v>212.96899999999999</v>
      </c>
      <c r="G40" s="2961"/>
      <c r="H40" s="2962"/>
      <c r="I40" s="2978">
        <v>24.946999999999999</v>
      </c>
      <c r="J40" s="2978"/>
      <c r="K40" s="2978">
        <v>0.10199999999999999</v>
      </c>
      <c r="L40" s="2978"/>
      <c r="M40" s="2963">
        <f t="shared" si="11"/>
        <v>25.048999999999999</v>
      </c>
      <c r="N40" s="2963"/>
      <c r="O40" s="2962"/>
      <c r="P40" s="279"/>
    </row>
    <row r="41" spans="1:52" ht="21.95" customHeight="1">
      <c r="A41" s="2960">
        <v>35247</v>
      </c>
      <c r="B41" s="2978">
        <v>197.982</v>
      </c>
      <c r="C41" s="2964"/>
      <c r="D41" s="2978">
        <v>0.58799999999999997</v>
      </c>
      <c r="E41" s="2964"/>
      <c r="F41" s="2961">
        <f t="shared" si="9"/>
        <v>198.57</v>
      </c>
      <c r="G41" s="2964"/>
      <c r="H41" s="2962"/>
      <c r="I41" s="2978">
        <v>22.8</v>
      </c>
      <c r="J41" s="2964"/>
      <c r="K41" s="2978">
        <v>0.11</v>
      </c>
      <c r="L41" s="2965"/>
      <c r="M41" s="2963">
        <f t="shared" si="11"/>
        <v>22.91</v>
      </c>
      <c r="N41" s="2965"/>
      <c r="O41" s="2962"/>
      <c r="P41" s="279"/>
    </row>
    <row r="42" spans="1:52" ht="21.95" customHeight="1">
      <c r="A42" s="2960">
        <v>35278</v>
      </c>
      <c r="B42" s="2978">
        <v>217.739</v>
      </c>
      <c r="C42" s="2964"/>
      <c r="D42" s="2978">
        <v>0.48299999999999998</v>
      </c>
      <c r="E42" s="2964"/>
      <c r="F42" s="2961">
        <f t="shared" si="9"/>
        <v>218.22200000000001</v>
      </c>
      <c r="G42" s="2964"/>
      <c r="H42" s="2962"/>
      <c r="I42" s="2978">
        <v>24.465</v>
      </c>
      <c r="J42" s="2964"/>
      <c r="K42" s="2978">
        <v>7.0000000000000007E-2</v>
      </c>
      <c r="L42" s="2965"/>
      <c r="M42" s="2963">
        <f t="shared" si="11"/>
        <v>24.535</v>
      </c>
      <c r="N42" s="2965"/>
      <c r="O42" s="2962"/>
      <c r="P42" s="279"/>
    </row>
    <row r="43" spans="1:52" ht="21.95" customHeight="1">
      <c r="A43" s="2960">
        <v>35309</v>
      </c>
      <c r="B43" s="2978">
        <v>227.57</v>
      </c>
      <c r="C43" s="2964"/>
      <c r="D43" s="2978">
        <v>0.67100000000000004</v>
      </c>
      <c r="E43" s="2964"/>
      <c r="F43" s="2961">
        <f t="shared" si="9"/>
        <v>228.24099999999999</v>
      </c>
      <c r="G43" s="2964"/>
      <c r="H43" s="2962"/>
      <c r="I43" s="2978">
        <v>24.861999999999998</v>
      </c>
      <c r="J43" s="2964"/>
      <c r="K43" s="2978">
        <v>9.2999999999999999E-2</v>
      </c>
      <c r="L43" s="2965"/>
      <c r="M43" s="2963">
        <f t="shared" si="11"/>
        <v>24.954999999999998</v>
      </c>
      <c r="N43" s="2965"/>
      <c r="O43" s="2962"/>
      <c r="P43" s="279"/>
    </row>
    <row r="44" spans="1:52" ht="21.95" customHeight="1">
      <c r="A44" s="2960">
        <v>35339</v>
      </c>
      <c r="B44" s="2978">
        <v>271.65699999999998</v>
      </c>
      <c r="C44" s="2964"/>
      <c r="D44" s="2978">
        <v>1.8859999999999999</v>
      </c>
      <c r="E44" s="2964"/>
      <c r="F44" s="2961">
        <f t="shared" si="9"/>
        <v>273.54300000000001</v>
      </c>
      <c r="G44" s="2964"/>
      <c r="H44" s="2962"/>
      <c r="I44" s="2978">
        <v>25.876999999999999</v>
      </c>
      <c r="J44" s="2964"/>
      <c r="K44" s="2978">
        <v>0.157</v>
      </c>
      <c r="L44" s="2965"/>
      <c r="M44" s="2963">
        <f t="shared" si="11"/>
        <v>26.033999999999999</v>
      </c>
      <c r="N44" s="2965"/>
      <c r="O44" s="2962"/>
      <c r="P44" s="279"/>
    </row>
    <row r="45" spans="1:52" ht="21.95" customHeight="1">
      <c r="A45" s="2960">
        <v>35370</v>
      </c>
      <c r="B45" s="2978">
        <v>276.56299999999999</v>
      </c>
      <c r="C45" s="2964"/>
      <c r="D45" s="2978">
        <v>3.1259999999999999</v>
      </c>
      <c r="E45" s="2964"/>
      <c r="F45" s="2961">
        <f t="shared" si="9"/>
        <v>279.68899999999996</v>
      </c>
      <c r="G45" s="2964"/>
      <c r="H45" s="2962"/>
      <c r="I45" s="2978">
        <v>24.876000000000001</v>
      </c>
      <c r="J45" s="2964"/>
      <c r="K45" s="2978">
        <v>0.2</v>
      </c>
      <c r="L45" s="2965"/>
      <c r="M45" s="2963">
        <f t="shared" si="11"/>
        <v>25.076000000000001</v>
      </c>
      <c r="N45" s="2965"/>
      <c r="O45" s="2962"/>
      <c r="P45" s="279"/>
    </row>
    <row r="46" spans="1:52" ht="21.95" customHeight="1">
      <c r="A46" s="2960">
        <v>35400</v>
      </c>
      <c r="B46" s="2978">
        <v>224.35599999999999</v>
      </c>
      <c r="C46" s="2964"/>
      <c r="D46" s="2978">
        <v>2.56</v>
      </c>
      <c r="E46" s="2964"/>
      <c r="F46" s="2961">
        <f t="shared" si="9"/>
        <v>226.916</v>
      </c>
      <c r="G46" s="2964"/>
      <c r="H46" s="2962"/>
      <c r="I46" s="2978">
        <v>24.542000000000002</v>
      </c>
      <c r="J46" s="2964"/>
      <c r="K46" s="2978">
        <v>0.17799999999999999</v>
      </c>
      <c r="L46" s="2965"/>
      <c r="M46" s="2963">
        <f t="shared" si="11"/>
        <v>24.720000000000002</v>
      </c>
      <c r="N46" s="2965"/>
      <c r="O46" s="2962"/>
      <c r="P46" s="287"/>
    </row>
    <row r="47" spans="1:52" ht="21.95" customHeight="1">
      <c r="A47" s="2966" t="s">
        <v>195</v>
      </c>
      <c r="B47" s="2979">
        <v>1078.6329999999998</v>
      </c>
      <c r="C47" s="2979">
        <v>1116.6109999999999</v>
      </c>
      <c r="D47" s="2980">
        <v>8.9920000000000009</v>
      </c>
      <c r="E47" s="2968">
        <v>7.6999999999999993</v>
      </c>
      <c r="F47" s="2979">
        <v>1087.625</v>
      </c>
      <c r="G47" s="2968">
        <v>1124.3109999999999</v>
      </c>
      <c r="H47" s="2969">
        <v>3.3730375818871394</v>
      </c>
      <c r="I47" s="2967">
        <v>124.48400000000001</v>
      </c>
      <c r="J47" s="2968">
        <v>124.625</v>
      </c>
      <c r="K47" s="2967">
        <v>0.77800000000000002</v>
      </c>
      <c r="L47" s="2968">
        <v>0.54</v>
      </c>
      <c r="M47" s="2967">
        <v>125.262</v>
      </c>
      <c r="N47" s="2968">
        <v>125.16499999999999</v>
      </c>
      <c r="O47" s="2969">
        <v>-7.7437690600512532E-2</v>
      </c>
      <c r="P47" s="287"/>
      <c r="Q47" s="288"/>
    </row>
    <row r="48" spans="1:52" s="283" customFormat="1" ht="21.95" customHeight="1">
      <c r="A48" s="2973"/>
      <c r="B48" s="2981" t="s">
        <v>105</v>
      </c>
      <c r="C48" s="2982"/>
      <c r="D48" s="2982"/>
      <c r="E48" s="2982"/>
      <c r="F48" s="2983"/>
      <c r="G48" s="2982"/>
      <c r="H48" s="2984"/>
      <c r="I48" s="2974" t="s">
        <v>197</v>
      </c>
      <c r="J48" s="2975"/>
      <c r="K48" s="2975"/>
      <c r="L48" s="2977"/>
      <c r="M48" s="2977"/>
      <c r="N48" s="2977"/>
      <c r="O48" s="2985"/>
      <c r="P48" s="281"/>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row>
    <row r="49" spans="1:52" s="286" customFormat="1" ht="21.95" customHeight="1">
      <c r="A49" s="2960">
        <v>35065</v>
      </c>
      <c r="B49" s="2986">
        <v>3787.09</v>
      </c>
      <c r="C49" s="2986">
        <v>3926.3229999999999</v>
      </c>
      <c r="D49" s="2978">
        <v>7.7919999999999998</v>
      </c>
      <c r="E49" s="2978">
        <v>6.1580000000000004</v>
      </c>
      <c r="F49" s="2986">
        <f t="shared" ref="F49:G60" si="13">B49+D49</f>
        <v>3794.8820000000001</v>
      </c>
      <c r="G49" s="2986">
        <f t="shared" si="13"/>
        <v>3932.4809999999998</v>
      </c>
      <c r="H49" s="2962">
        <f t="shared" ref="H49:H53" si="14">(G49/F49-1)*100</f>
        <v>3.6259098438370385</v>
      </c>
      <c r="I49" s="2978">
        <f>71.868+1.068</f>
        <v>72.935999999999993</v>
      </c>
      <c r="J49" s="2978">
        <f>75.905+1.046</f>
        <v>76.951000000000008</v>
      </c>
      <c r="K49" s="2978">
        <f>1.371+0.115+27.927</f>
        <v>29.413</v>
      </c>
      <c r="L49" s="2963">
        <f>0.956+0.088+23.982</f>
        <v>25.026</v>
      </c>
      <c r="M49" s="2963">
        <f t="shared" ref="M49:N60" si="15">I49+K49</f>
        <v>102.34899999999999</v>
      </c>
      <c r="N49" s="2963">
        <f t="shared" si="15"/>
        <v>101.977</v>
      </c>
      <c r="O49" s="2962">
        <f t="shared" ref="O49:O53" si="16">(N49/M49-1)*100</f>
        <v>-0.36346227124836039</v>
      </c>
      <c r="P49" s="279"/>
      <c r="Q49" s="285"/>
      <c r="R49" s="285"/>
      <c r="S49" s="285"/>
      <c r="T49" s="285"/>
      <c r="U49" s="285"/>
      <c r="V49" s="285"/>
      <c r="W49" s="285"/>
      <c r="X49" s="285"/>
      <c r="Y49" s="285"/>
      <c r="Z49" s="285"/>
      <c r="AA49" s="285"/>
      <c r="AB49" s="285"/>
      <c r="AC49" s="285"/>
      <c r="AD49" s="285"/>
      <c r="AE49" s="285"/>
      <c r="AF49" s="285"/>
      <c r="AG49" s="285"/>
      <c r="AH49" s="285"/>
      <c r="AI49" s="285"/>
      <c r="AJ49" s="285"/>
      <c r="AK49" s="285"/>
      <c r="AL49" s="285"/>
      <c r="AM49" s="285"/>
      <c r="AN49" s="285"/>
      <c r="AO49" s="285"/>
      <c r="AP49" s="285"/>
      <c r="AQ49" s="285"/>
      <c r="AR49" s="285"/>
      <c r="AS49" s="285"/>
      <c r="AT49" s="285"/>
      <c r="AU49" s="285"/>
      <c r="AV49" s="285"/>
      <c r="AW49" s="285"/>
      <c r="AX49" s="285"/>
      <c r="AY49" s="285"/>
      <c r="AZ49" s="285"/>
    </row>
    <row r="50" spans="1:52" ht="21.95" customHeight="1">
      <c r="A50" s="2960">
        <v>35096</v>
      </c>
      <c r="B50" s="2986">
        <v>3370.0410000000002</v>
      </c>
      <c r="C50" s="2986">
        <v>3584.0549999999998</v>
      </c>
      <c r="D50" s="2978">
        <v>6.6710000000000003</v>
      </c>
      <c r="E50" s="2978">
        <v>5.58</v>
      </c>
      <c r="F50" s="2986">
        <f t="shared" si="13"/>
        <v>3376.712</v>
      </c>
      <c r="G50" s="2986">
        <f t="shared" si="13"/>
        <v>3589.6349999999998</v>
      </c>
      <c r="H50" s="2962">
        <f t="shared" si="14"/>
        <v>6.3056310398991622</v>
      </c>
      <c r="I50" s="2978">
        <f>66.85+1.048</f>
        <v>67.897999999999996</v>
      </c>
      <c r="J50" s="2978">
        <f>80.394+1.635</f>
        <v>82.029000000000011</v>
      </c>
      <c r="K50" s="2978">
        <f>0.862+0.08+21.616</f>
        <v>22.558</v>
      </c>
      <c r="L50" s="2963">
        <f>0.92+0.08+19.225</f>
        <v>20.225000000000001</v>
      </c>
      <c r="M50" s="2963">
        <f t="shared" si="15"/>
        <v>90.455999999999989</v>
      </c>
      <c r="N50" s="2963">
        <f t="shared" si="15"/>
        <v>102.25400000000002</v>
      </c>
      <c r="O50" s="2962">
        <f t="shared" si="16"/>
        <v>13.042805341823694</v>
      </c>
      <c r="P50" s="279"/>
      <c r="Q50" s="285"/>
      <c r="R50" s="285"/>
      <c r="X50" s="289"/>
      <c r="Y50" s="289"/>
      <c r="Z50" s="289"/>
      <c r="AA50" s="289"/>
      <c r="AB50" s="289"/>
      <c r="AC50" s="289"/>
      <c r="AD50" s="289"/>
      <c r="AE50" s="289"/>
      <c r="AF50" s="289"/>
      <c r="AG50" s="289"/>
      <c r="AH50" s="289"/>
      <c r="AI50" s="289"/>
    </row>
    <row r="51" spans="1:52" ht="21.95" customHeight="1">
      <c r="A51" s="2960">
        <v>35125</v>
      </c>
      <c r="B51" s="2986">
        <v>3938.377</v>
      </c>
      <c r="C51" s="2986">
        <v>3497.5889999999999</v>
      </c>
      <c r="D51" s="2978">
        <v>5.6909999999999998</v>
      </c>
      <c r="E51" s="2978">
        <v>4.8390000000000004</v>
      </c>
      <c r="F51" s="2986">
        <f t="shared" si="13"/>
        <v>3944.0679999999998</v>
      </c>
      <c r="G51" s="2986">
        <f t="shared" si="13"/>
        <v>3502.4279999999999</v>
      </c>
      <c r="H51" s="2962">
        <f t="shared" si="14"/>
        <v>-11.197575701027462</v>
      </c>
      <c r="I51" s="2978">
        <f>108.4+2.326</f>
        <v>110.726</v>
      </c>
      <c r="J51" s="2978">
        <f>135.515+3.206</f>
        <v>138.72099999999998</v>
      </c>
      <c r="K51" s="2978">
        <f>1.159+0.143+30.388</f>
        <v>31.69</v>
      </c>
      <c r="L51" s="2963">
        <f>1.258+0.105+26.23</f>
        <v>27.593</v>
      </c>
      <c r="M51" s="2963">
        <f t="shared" si="15"/>
        <v>142.416</v>
      </c>
      <c r="N51" s="2963">
        <f t="shared" si="15"/>
        <v>166.31399999999996</v>
      </c>
      <c r="O51" s="2962">
        <f t="shared" si="16"/>
        <v>16.78041793056957</v>
      </c>
      <c r="P51" s="279"/>
      <c r="Q51" s="285"/>
      <c r="R51" s="285"/>
      <c r="X51" s="289"/>
      <c r="Y51" s="289"/>
      <c r="Z51" s="289"/>
      <c r="AA51" s="289"/>
      <c r="AB51" s="289"/>
      <c r="AC51" s="289"/>
      <c r="AD51" s="289"/>
      <c r="AE51" s="289"/>
      <c r="AF51" s="289"/>
      <c r="AG51" s="289"/>
      <c r="AH51" s="289"/>
      <c r="AI51" s="289"/>
    </row>
    <row r="52" spans="1:52" ht="21.95" customHeight="1">
      <c r="A52" s="2960">
        <v>35156</v>
      </c>
      <c r="B52" s="2986">
        <v>3426.2950000000001</v>
      </c>
      <c r="C52" s="2986">
        <v>3706.5</v>
      </c>
      <c r="D52" s="2978">
        <v>3.444</v>
      </c>
      <c r="E52" s="2978">
        <v>2.4</v>
      </c>
      <c r="F52" s="2986">
        <f t="shared" si="13"/>
        <v>3429.739</v>
      </c>
      <c r="G52" s="2986">
        <f t="shared" si="13"/>
        <v>3708.9</v>
      </c>
      <c r="H52" s="2962">
        <f t="shared" si="14"/>
        <v>8.1394240203117576</v>
      </c>
      <c r="I52" s="2978">
        <f>112.647+2.625</f>
        <v>115.27200000000001</v>
      </c>
      <c r="J52" s="2978">
        <v>97.7</v>
      </c>
      <c r="K52" s="2978">
        <f>1.06+0.123+30.462</f>
        <v>31.645</v>
      </c>
      <c r="L52" s="2963">
        <v>26.6</v>
      </c>
      <c r="M52" s="2963">
        <f t="shared" si="15"/>
        <v>146.917</v>
      </c>
      <c r="N52" s="2963">
        <f t="shared" si="15"/>
        <v>124.30000000000001</v>
      </c>
      <c r="O52" s="2962">
        <f t="shared" si="16"/>
        <v>-15.394406365498881</v>
      </c>
      <c r="P52" s="279"/>
      <c r="Q52" s="285"/>
      <c r="R52" s="285"/>
      <c r="X52" s="289"/>
      <c r="Y52" s="289"/>
      <c r="Z52" s="289"/>
      <c r="AA52" s="289"/>
      <c r="AB52" s="289"/>
      <c r="AC52" s="289"/>
      <c r="AD52" s="289"/>
      <c r="AE52" s="289"/>
      <c r="AF52" s="289"/>
      <c r="AG52" s="289"/>
      <c r="AH52" s="289"/>
      <c r="AI52" s="289"/>
    </row>
    <row r="53" spans="1:52" ht="21.95" customHeight="1">
      <c r="A53" s="2960">
        <v>35186</v>
      </c>
      <c r="B53" s="2986">
        <v>3463.9389999999999</v>
      </c>
      <c r="C53" s="2986">
        <v>3583</v>
      </c>
      <c r="D53" s="2978">
        <v>1.9039999999999999</v>
      </c>
      <c r="E53" s="2978">
        <v>1.4</v>
      </c>
      <c r="F53" s="2986">
        <f t="shared" si="13"/>
        <v>3465.8429999999998</v>
      </c>
      <c r="G53" s="2986">
        <f t="shared" si="13"/>
        <v>3584.4</v>
      </c>
      <c r="H53" s="2962">
        <f t="shared" si="14"/>
        <v>3.4207262129300142</v>
      </c>
      <c r="I53" s="2978">
        <f>90.778+2.063</f>
        <v>92.841000000000008</v>
      </c>
      <c r="J53" s="2978">
        <v>104.8</v>
      </c>
      <c r="K53" s="2978">
        <f>0.793+0.101+21.921</f>
        <v>22.814999999999998</v>
      </c>
      <c r="L53" s="2963">
        <v>19.100000000000001</v>
      </c>
      <c r="M53" s="2963">
        <f t="shared" si="15"/>
        <v>115.65600000000001</v>
      </c>
      <c r="N53" s="2963">
        <f t="shared" si="15"/>
        <v>123.9</v>
      </c>
      <c r="O53" s="2962">
        <f t="shared" si="16"/>
        <v>7.128034862004573</v>
      </c>
      <c r="P53" s="279"/>
      <c r="Q53" s="285"/>
      <c r="R53" s="285"/>
      <c r="X53" s="289"/>
      <c r="Y53" s="289"/>
      <c r="Z53" s="289"/>
      <c r="AA53" s="289"/>
      <c r="AB53" s="289"/>
      <c r="AC53" s="289"/>
      <c r="AD53" s="289"/>
      <c r="AE53" s="289"/>
      <c r="AF53" s="289"/>
      <c r="AG53" s="289"/>
      <c r="AH53" s="289"/>
      <c r="AI53" s="289"/>
    </row>
    <row r="54" spans="1:52" ht="21.95" customHeight="1">
      <c r="A54" s="2960">
        <v>35217</v>
      </c>
      <c r="B54" s="2986">
        <v>3617.39</v>
      </c>
      <c r="C54" s="2986"/>
      <c r="D54" s="2978">
        <v>1.804</v>
      </c>
      <c r="E54" s="2978"/>
      <c r="F54" s="2986">
        <f t="shared" si="13"/>
        <v>3619.194</v>
      </c>
      <c r="G54" s="2986"/>
      <c r="H54" s="2962"/>
      <c r="I54" s="2978">
        <f>122.374+2.037</f>
        <v>124.411</v>
      </c>
      <c r="J54" s="2978"/>
      <c r="K54" s="2978">
        <f>1.365+0.097+18.465</f>
        <v>19.927</v>
      </c>
      <c r="L54" s="2963"/>
      <c r="M54" s="2963">
        <f t="shared" si="15"/>
        <v>144.33799999999999</v>
      </c>
      <c r="N54" s="2963"/>
      <c r="O54" s="2962"/>
      <c r="P54" s="279"/>
      <c r="Q54" s="285"/>
      <c r="R54" s="285"/>
      <c r="X54" s="289"/>
      <c r="Y54" s="289"/>
      <c r="Z54" s="289"/>
      <c r="AA54" s="289"/>
      <c r="AB54" s="289"/>
      <c r="AC54" s="289"/>
      <c r="AD54" s="289"/>
      <c r="AE54" s="289"/>
      <c r="AF54" s="289"/>
      <c r="AG54" s="289"/>
      <c r="AH54" s="289"/>
      <c r="AI54" s="289"/>
    </row>
    <row r="55" spans="1:52" ht="21.95" customHeight="1">
      <c r="A55" s="2960">
        <v>35247</v>
      </c>
      <c r="B55" s="2986">
        <v>3482.8960000000002</v>
      </c>
      <c r="C55" s="2964"/>
      <c r="D55" s="2978">
        <v>1.2929999999999999</v>
      </c>
      <c r="E55" s="2964"/>
      <c r="F55" s="2986">
        <f t="shared" si="13"/>
        <v>3484.1890000000003</v>
      </c>
      <c r="G55" s="2964"/>
      <c r="H55" s="2962"/>
      <c r="I55" s="2978">
        <f>77.453+1.697</f>
        <v>79.150000000000006</v>
      </c>
      <c r="J55" s="2964"/>
      <c r="K55" s="2978">
        <f>0.853+0.116+28.248</f>
        <v>29.217000000000002</v>
      </c>
      <c r="L55" s="2965"/>
      <c r="M55" s="2963">
        <f t="shared" si="15"/>
        <v>108.367</v>
      </c>
      <c r="N55" s="2965"/>
      <c r="O55" s="2962"/>
      <c r="P55" s="279"/>
      <c r="Q55" s="285"/>
      <c r="R55" s="285"/>
      <c r="X55" s="289"/>
      <c r="Y55" s="289"/>
      <c r="Z55" s="289"/>
      <c r="AA55" s="289"/>
      <c r="AB55" s="289"/>
      <c r="AC55" s="289"/>
      <c r="AD55" s="289"/>
      <c r="AE55" s="289"/>
      <c r="AF55" s="289"/>
      <c r="AG55" s="289"/>
      <c r="AH55" s="289"/>
      <c r="AI55" s="289"/>
    </row>
    <row r="56" spans="1:52" ht="21.95" customHeight="1">
      <c r="A56" s="2960">
        <v>35278</v>
      </c>
      <c r="B56" s="2986">
        <v>3768.241</v>
      </c>
      <c r="C56" s="2964"/>
      <c r="D56" s="2978">
        <v>1.099</v>
      </c>
      <c r="E56" s="2964"/>
      <c r="F56" s="2986">
        <f t="shared" si="13"/>
        <v>3769.34</v>
      </c>
      <c r="G56" s="2964"/>
      <c r="H56" s="2962"/>
      <c r="I56" s="2978">
        <v>76.120999999999995</v>
      </c>
      <c r="J56" s="2964"/>
      <c r="K56" s="2978">
        <v>24.706</v>
      </c>
      <c r="L56" s="2965"/>
      <c r="M56" s="2963">
        <f t="shared" si="15"/>
        <v>100.827</v>
      </c>
      <c r="N56" s="2965"/>
      <c r="O56" s="2962"/>
      <c r="P56" s="279"/>
      <c r="Q56" s="285"/>
      <c r="R56" s="285"/>
      <c r="X56" s="289"/>
      <c r="Y56" s="289"/>
      <c r="Z56" s="289"/>
      <c r="AA56" s="289"/>
      <c r="AB56" s="289"/>
      <c r="AC56" s="289"/>
      <c r="AD56" s="289"/>
      <c r="AE56" s="289"/>
      <c r="AF56" s="289"/>
      <c r="AG56" s="289"/>
      <c r="AH56" s="289"/>
      <c r="AI56" s="289"/>
    </row>
    <row r="57" spans="1:52" ht="21.95" customHeight="1">
      <c r="A57" s="2960">
        <v>35309</v>
      </c>
      <c r="B57" s="2986">
        <v>3669.7840000000001</v>
      </c>
      <c r="C57" s="2964"/>
      <c r="D57" s="2978">
        <v>1.446</v>
      </c>
      <c r="E57" s="2964"/>
      <c r="F57" s="2986">
        <f t="shared" si="13"/>
        <v>3671.23</v>
      </c>
      <c r="G57" s="2964"/>
      <c r="H57" s="2962"/>
      <c r="I57" s="2978">
        <f>81.086+2.005</f>
        <v>83.090999999999994</v>
      </c>
      <c r="J57" s="2964"/>
      <c r="K57" s="2978">
        <f>0.943+0.143+27.17</f>
        <v>28.256</v>
      </c>
      <c r="L57" s="2965"/>
      <c r="M57" s="2963">
        <f t="shared" si="15"/>
        <v>111.34699999999999</v>
      </c>
      <c r="N57" s="2965"/>
      <c r="O57" s="2962"/>
      <c r="P57" s="279"/>
      <c r="Q57" s="285"/>
      <c r="R57" s="285"/>
      <c r="X57" s="289"/>
      <c r="Y57" s="289"/>
      <c r="Z57" s="289"/>
      <c r="AA57" s="289"/>
      <c r="AB57" s="289"/>
      <c r="AC57" s="289"/>
      <c r="AD57" s="289"/>
      <c r="AE57" s="289"/>
      <c r="AF57" s="289"/>
      <c r="AG57" s="289"/>
      <c r="AH57" s="289"/>
      <c r="AI57" s="289"/>
    </row>
    <row r="58" spans="1:52" ht="21.95" customHeight="1">
      <c r="A58" s="2960">
        <v>35339</v>
      </c>
      <c r="B58" s="2986">
        <v>3737.1709999999998</v>
      </c>
      <c r="C58" s="2964"/>
      <c r="D58" s="2978">
        <v>3.2370000000000001</v>
      </c>
      <c r="E58" s="2964"/>
      <c r="F58" s="2986">
        <f t="shared" si="13"/>
        <v>3740.4079999999999</v>
      </c>
      <c r="G58" s="2964"/>
      <c r="H58" s="2962"/>
      <c r="I58" s="2978">
        <f>79.513+1.849</f>
        <v>81.362000000000009</v>
      </c>
      <c r="J58" s="2964"/>
      <c r="K58" s="2978">
        <f>1.902+0.197+48.581</f>
        <v>50.68</v>
      </c>
      <c r="L58" s="2965"/>
      <c r="M58" s="2963">
        <f t="shared" si="15"/>
        <v>132.042</v>
      </c>
      <c r="N58" s="2965"/>
      <c r="O58" s="2962"/>
      <c r="P58" s="279"/>
      <c r="X58" s="289"/>
      <c r="Y58" s="289"/>
      <c r="Z58" s="289"/>
      <c r="AA58" s="289"/>
      <c r="AB58" s="289"/>
      <c r="AC58" s="289"/>
      <c r="AD58" s="289"/>
      <c r="AE58" s="289"/>
      <c r="AF58" s="289"/>
      <c r="AG58" s="289"/>
      <c r="AH58" s="289"/>
      <c r="AI58" s="289"/>
    </row>
    <row r="59" spans="1:52" ht="21.95" customHeight="1">
      <c r="A59" s="2960">
        <v>35370</v>
      </c>
      <c r="B59" s="2986">
        <v>3989.134</v>
      </c>
      <c r="C59" s="2964"/>
      <c r="D59" s="2978">
        <v>6.9050000000000002</v>
      </c>
      <c r="E59" s="2964"/>
      <c r="F59" s="2986">
        <f t="shared" si="13"/>
        <v>3996.0390000000002</v>
      </c>
      <c r="G59" s="2964"/>
      <c r="H59" s="2962"/>
      <c r="I59" s="2978">
        <f>89.137+2.167</f>
        <v>91.304000000000002</v>
      </c>
      <c r="J59" s="2964"/>
      <c r="K59" s="2978">
        <f>3.02+0.257+62.306</f>
        <v>65.582999999999998</v>
      </c>
      <c r="L59" s="2965"/>
      <c r="M59" s="2963">
        <f t="shared" si="15"/>
        <v>156.887</v>
      </c>
      <c r="N59" s="2965"/>
      <c r="O59" s="2962"/>
      <c r="P59" s="279"/>
      <c r="X59" s="289"/>
      <c r="Y59" s="289"/>
      <c r="Z59" s="289"/>
      <c r="AA59" s="289"/>
      <c r="AB59" s="289"/>
      <c r="AC59" s="289"/>
      <c r="AD59" s="289"/>
      <c r="AE59" s="289"/>
      <c r="AF59" s="289"/>
      <c r="AG59" s="289"/>
      <c r="AH59" s="289"/>
      <c r="AI59" s="289"/>
    </row>
    <row r="60" spans="1:52" ht="21.95" customHeight="1">
      <c r="A60" s="2960">
        <v>35400</v>
      </c>
      <c r="B60" s="2986">
        <v>3573.3</v>
      </c>
      <c r="C60" s="2964"/>
      <c r="D60" s="2978">
        <v>6.7229999999999999</v>
      </c>
      <c r="E60" s="2964"/>
      <c r="F60" s="2986">
        <f t="shared" si="13"/>
        <v>3580.0230000000001</v>
      </c>
      <c r="G60" s="2964"/>
      <c r="H60" s="2962"/>
      <c r="I60" s="2978">
        <f>98.328+1.701</f>
        <v>100.029</v>
      </c>
      <c r="J60" s="2964"/>
      <c r="K60" s="2978">
        <f>0.16+2.513+58.883</f>
        <v>61.556000000000004</v>
      </c>
      <c r="L60" s="2965"/>
      <c r="M60" s="2963">
        <f t="shared" si="15"/>
        <v>161.58500000000001</v>
      </c>
      <c r="N60" s="2965"/>
      <c r="O60" s="2962"/>
      <c r="P60" s="279"/>
      <c r="X60" s="289"/>
      <c r="Y60" s="289"/>
      <c r="Z60" s="289"/>
      <c r="AA60" s="289"/>
      <c r="AB60" s="289"/>
      <c r="AC60" s="289"/>
      <c r="AD60" s="289"/>
      <c r="AE60" s="289"/>
      <c r="AF60" s="289"/>
      <c r="AG60" s="289"/>
      <c r="AH60" s="289"/>
      <c r="AI60" s="289"/>
    </row>
    <row r="61" spans="1:52" ht="21.95" customHeight="1">
      <c r="A61" s="2987" t="s">
        <v>195</v>
      </c>
      <c r="B61" s="2988">
        <v>17985.741999999998</v>
      </c>
      <c r="C61" s="2989">
        <v>18297.467000000001</v>
      </c>
      <c r="D61" s="2990">
        <v>25.501999999999999</v>
      </c>
      <c r="E61" s="2989">
        <v>20.376999999999995</v>
      </c>
      <c r="F61" s="2988">
        <v>18011.243999999999</v>
      </c>
      <c r="G61" s="2991">
        <v>18317.844000000001</v>
      </c>
      <c r="H61" s="2992">
        <v>1.702269982017901</v>
      </c>
      <c r="I61" s="2980">
        <v>459.673</v>
      </c>
      <c r="J61" s="2968">
        <v>500.20100000000002</v>
      </c>
      <c r="K61" s="2980">
        <v>138.12099999999998</v>
      </c>
      <c r="L61" s="2968">
        <v>118.54400000000001</v>
      </c>
      <c r="M61" s="2980">
        <v>597.7940000000001</v>
      </c>
      <c r="N61" s="2968">
        <v>618.745</v>
      </c>
      <c r="O61" s="2992">
        <v>3.5047190169188447</v>
      </c>
      <c r="P61" s="279"/>
    </row>
    <row r="62" spans="1:52" ht="12" customHeight="1">
      <c r="A62" s="2993" t="s">
        <v>198</v>
      </c>
      <c r="B62" s="2994"/>
      <c r="C62" s="2994"/>
      <c r="D62" s="2994"/>
      <c r="E62" s="2994"/>
      <c r="F62" s="2994"/>
      <c r="G62" s="2994"/>
      <c r="H62" s="2995"/>
      <c r="I62" s="2994"/>
      <c r="J62" s="2994"/>
      <c r="K62" s="2994"/>
      <c r="L62" s="2994"/>
      <c r="M62" s="2994"/>
      <c r="N62" s="2994"/>
      <c r="O62" s="2995"/>
    </row>
    <row r="63" spans="1:52" ht="14.25" customHeight="1">
      <c r="A63" s="2996" t="s">
        <v>199</v>
      </c>
      <c r="B63" s="2997"/>
      <c r="C63" s="2997"/>
      <c r="D63" s="2997"/>
      <c r="E63" s="2997"/>
      <c r="F63" s="2998"/>
      <c r="G63" s="2999"/>
      <c r="H63" s="2999"/>
      <c r="I63" s="2999"/>
      <c r="J63" s="2999"/>
      <c r="K63" s="2999"/>
      <c r="L63" s="2999"/>
      <c r="M63" s="2999"/>
      <c r="N63" s="2999"/>
      <c r="O63" s="3000"/>
    </row>
    <row r="64" spans="1:52" ht="15.75" customHeight="1">
      <c r="A64" s="3001" t="s">
        <v>1019</v>
      </c>
      <c r="F64" s="291"/>
    </row>
    <row r="65" spans="1:7">
      <c r="F65" s="291"/>
      <c r="G65" s="290"/>
    </row>
    <row r="66" spans="1:7">
      <c r="A66" s="278"/>
      <c r="F66" s="291"/>
    </row>
    <row r="67" spans="1:7">
      <c r="A67" s="278"/>
      <c r="F67" s="291"/>
    </row>
    <row r="68" spans="1:7">
      <c r="A68" s="278"/>
      <c r="F68" s="291"/>
    </row>
    <row r="69" spans="1:7">
      <c r="A69" s="278"/>
    </row>
    <row r="70" spans="1:7">
      <c r="A70" s="278"/>
      <c r="F70" s="292"/>
    </row>
    <row r="71" spans="1:7">
      <c r="A71" s="278"/>
      <c r="F71" s="292"/>
    </row>
    <row r="72" spans="1:7">
      <c r="A72" s="278"/>
      <c r="F72" s="292"/>
    </row>
    <row r="73" spans="1:7">
      <c r="A73" s="278"/>
      <c r="F73" s="292"/>
    </row>
    <row r="74" spans="1:7">
      <c r="A74" s="278"/>
      <c r="F74" s="292"/>
    </row>
    <row r="75" spans="1:7">
      <c r="A75" s="278"/>
      <c r="F75" s="292"/>
    </row>
    <row r="76" spans="1:7">
      <c r="A76" s="278"/>
      <c r="F76" s="292"/>
    </row>
    <row r="77" spans="1:7">
      <c r="A77" s="278"/>
      <c r="E77" s="292"/>
      <c r="F77" s="292"/>
    </row>
    <row r="78" spans="1:7">
      <c r="F78" s="292"/>
    </row>
    <row r="79" spans="1:7">
      <c r="F79" s="292"/>
    </row>
  </sheetData>
  <mergeCells count="2">
    <mergeCell ref="A5:A6"/>
    <mergeCell ref="D5:E5"/>
  </mergeCells>
  <hyperlinks>
    <hyperlink ref="A64" location="Inhaltsverzeichnis!A1" display="Zurück zum Inhaltsverzeichnis"/>
  </hyperlinks>
  <printOptions horizontalCentered="1"/>
  <pageMargins left="0.19685039370078741" right="0.19685039370078741" top="0.39370078740157483" bottom="0.19685039370078741" header="0.51181102362204722" footer="0.51181102362204722"/>
  <pageSetup paperSize="9" scale="57" orientation="portrait" r:id="rId1"/>
  <headerFooter alignWithMargins="0"/>
  <colBreaks count="1" manualBreakCount="1">
    <brk id="15"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C000"/>
  </sheetPr>
  <dimension ref="A1:BL324"/>
  <sheetViews>
    <sheetView showGridLines="0" zoomScale="120" zoomScaleNormal="120" workbookViewId="0"/>
  </sheetViews>
  <sheetFormatPr baseColWidth="10" defaultRowHeight="16.5"/>
  <cols>
    <col min="1" max="1" width="14.28515625" style="294" customWidth="1"/>
    <col min="2" max="9" width="10.7109375" style="294" customWidth="1"/>
    <col min="10" max="13" width="5.42578125" style="296" customWidth="1"/>
    <col min="14" max="16384" width="11.42578125" style="294"/>
  </cols>
  <sheetData>
    <row r="1" spans="1:13" ht="8.25" customHeight="1">
      <c r="A1" s="293"/>
      <c r="I1" s="295"/>
    </row>
    <row r="2" spans="1:13" s="299" customFormat="1" ht="15.75" customHeight="1">
      <c r="A2" s="297" t="s">
        <v>201</v>
      </c>
      <c r="B2" s="298"/>
      <c r="C2" s="298"/>
      <c r="D2" s="298"/>
      <c r="E2" s="298"/>
      <c r="F2" s="298"/>
      <c r="G2" s="298"/>
      <c r="H2" s="298"/>
      <c r="I2" s="298"/>
      <c r="J2" s="296"/>
      <c r="K2" s="296"/>
      <c r="L2" s="296"/>
      <c r="M2" s="296"/>
    </row>
    <row r="3" spans="1:13" s="302" customFormat="1" ht="15.75" customHeight="1">
      <c r="A3" s="300" t="s">
        <v>202</v>
      </c>
      <c r="B3" s="301"/>
      <c r="C3" s="301"/>
      <c r="D3" s="301"/>
      <c r="E3" s="301"/>
      <c r="F3" s="301"/>
      <c r="G3" s="301"/>
      <c r="H3" s="301"/>
      <c r="I3" s="301"/>
      <c r="J3" s="296"/>
      <c r="K3" s="296"/>
      <c r="L3" s="296"/>
      <c r="M3" s="296"/>
    </row>
    <row r="4" spans="1:13" s="302" customFormat="1" ht="19.5" customHeight="1">
      <c r="A4" s="303" t="s">
        <v>203</v>
      </c>
      <c r="B4" s="304"/>
      <c r="C4" s="304"/>
      <c r="D4" s="304"/>
      <c r="E4" s="304"/>
      <c r="F4" s="304"/>
      <c r="G4" s="304"/>
      <c r="H4" s="304"/>
      <c r="I4" s="304"/>
      <c r="J4" s="296"/>
      <c r="K4" s="296"/>
      <c r="L4" s="296"/>
      <c r="M4" s="296"/>
    </row>
    <row r="5" spans="1:13" s="302" customFormat="1" ht="15" customHeight="1">
      <c r="A5" s="303" t="s">
        <v>189</v>
      </c>
      <c r="B5" s="304"/>
      <c r="C5" s="304"/>
      <c r="D5" s="304"/>
      <c r="E5" s="304"/>
      <c r="F5" s="304"/>
      <c r="G5" s="304"/>
      <c r="H5" s="304"/>
      <c r="I5" s="304"/>
      <c r="J5" s="296"/>
      <c r="K5" s="296"/>
      <c r="L5" s="296"/>
      <c r="M5" s="296"/>
    </row>
    <row r="6" spans="1:13" ht="22.5" customHeight="1">
      <c r="A6" s="2668" t="s">
        <v>139</v>
      </c>
      <c r="B6" s="305" t="s">
        <v>103</v>
      </c>
      <c r="C6" s="305"/>
      <c r="D6" s="305" t="s">
        <v>104</v>
      </c>
      <c r="E6" s="305"/>
      <c r="F6" s="305" t="s">
        <v>105</v>
      </c>
      <c r="G6" s="305"/>
      <c r="H6" s="305" t="s">
        <v>204</v>
      </c>
      <c r="I6" s="305"/>
      <c r="L6" s="306"/>
    </row>
    <row r="7" spans="1:13" ht="16.5" customHeight="1">
      <c r="A7" s="2669"/>
      <c r="B7" s="307">
        <v>2023</v>
      </c>
      <c r="C7" s="307">
        <v>2024</v>
      </c>
      <c r="D7" s="307">
        <v>2023</v>
      </c>
      <c r="E7" s="307">
        <v>2024</v>
      </c>
      <c r="F7" s="307">
        <v>2023</v>
      </c>
      <c r="G7" s="307">
        <v>2024</v>
      </c>
      <c r="H7" s="307">
        <v>2023</v>
      </c>
      <c r="I7" s="307">
        <v>2024</v>
      </c>
    </row>
    <row r="8" spans="1:13" ht="20.100000000000001" customHeight="1">
      <c r="A8" s="308">
        <v>35065</v>
      </c>
      <c r="B8" s="309">
        <v>351.76</v>
      </c>
      <c r="C8" s="309">
        <v>353.67</v>
      </c>
      <c r="D8" s="310">
        <v>147.22999999999999</v>
      </c>
      <c r="E8" s="311">
        <v>154.29</v>
      </c>
      <c r="F8" s="309">
        <v>95.94</v>
      </c>
      <c r="G8" s="309">
        <v>96.44</v>
      </c>
      <c r="H8" s="309">
        <v>20.32</v>
      </c>
      <c r="I8" s="309">
        <v>21.84</v>
      </c>
    </row>
    <row r="9" spans="1:13" ht="20.100000000000001" customHeight="1">
      <c r="A9" s="308">
        <v>35096</v>
      </c>
      <c r="B9" s="309">
        <v>351.78</v>
      </c>
      <c r="C9" s="309">
        <v>354.04</v>
      </c>
      <c r="D9" s="309">
        <v>145.91</v>
      </c>
      <c r="E9" s="311">
        <v>154.21</v>
      </c>
      <c r="F9" s="309">
        <v>95.86</v>
      </c>
      <c r="G9" s="309">
        <v>95.85</v>
      </c>
      <c r="H9" s="309">
        <v>20.55</v>
      </c>
      <c r="I9" s="309">
        <v>20.48</v>
      </c>
    </row>
    <row r="10" spans="1:13" ht="20.100000000000001" customHeight="1">
      <c r="A10" s="308">
        <v>35125</v>
      </c>
      <c r="B10" s="309">
        <v>355.72</v>
      </c>
      <c r="C10" s="309">
        <v>354.22</v>
      </c>
      <c r="D10" s="309">
        <v>146.91</v>
      </c>
      <c r="E10" s="309">
        <v>153.52000000000001</v>
      </c>
      <c r="F10" s="309">
        <v>96.12</v>
      </c>
      <c r="G10" s="309">
        <v>95.83</v>
      </c>
      <c r="H10" s="309">
        <v>20.54</v>
      </c>
      <c r="I10" s="309">
        <v>19.88</v>
      </c>
    </row>
    <row r="11" spans="1:13" ht="20.100000000000001" customHeight="1">
      <c r="A11" s="308">
        <v>35156</v>
      </c>
      <c r="B11" s="309">
        <v>356.43</v>
      </c>
      <c r="C11" s="309">
        <v>360.12</v>
      </c>
      <c r="D11" s="309">
        <v>150.41</v>
      </c>
      <c r="E11" s="309">
        <v>156.80000000000001</v>
      </c>
      <c r="F11" s="309">
        <v>96.01</v>
      </c>
      <c r="G11" s="309">
        <v>96.3</v>
      </c>
      <c r="H11" s="309">
        <v>20.32</v>
      </c>
      <c r="I11" s="309">
        <v>19.899999999999999</v>
      </c>
    </row>
    <row r="12" spans="1:13" ht="20.100000000000001" customHeight="1">
      <c r="A12" s="308">
        <v>35186</v>
      </c>
      <c r="B12" s="309">
        <v>359.1</v>
      </c>
      <c r="C12" s="309">
        <v>357.34</v>
      </c>
      <c r="D12" s="309">
        <v>150.43</v>
      </c>
      <c r="E12" s="309">
        <v>158.36000000000001</v>
      </c>
      <c r="F12" s="309">
        <v>96.28</v>
      </c>
      <c r="G12" s="309">
        <v>95.85</v>
      </c>
      <c r="H12" s="309">
        <v>20.329999999999998</v>
      </c>
      <c r="I12" s="309">
        <v>20.28</v>
      </c>
    </row>
    <row r="13" spans="1:13" ht="20.100000000000001" customHeight="1">
      <c r="A13" s="308">
        <v>35217</v>
      </c>
      <c r="B13" s="309">
        <v>354.53</v>
      </c>
      <c r="C13" s="311"/>
      <c r="D13" s="309">
        <v>152.84</v>
      </c>
      <c r="E13" s="309"/>
      <c r="F13" s="309">
        <v>95.85</v>
      </c>
      <c r="G13" s="309"/>
      <c r="H13" s="309">
        <v>20.11</v>
      </c>
      <c r="I13" s="309"/>
    </row>
    <row r="14" spans="1:13" ht="20.100000000000001" customHeight="1">
      <c r="A14" s="308">
        <v>35247</v>
      </c>
      <c r="B14" s="309">
        <v>350.59</v>
      </c>
      <c r="C14" s="309"/>
      <c r="D14" s="309">
        <v>156.35</v>
      </c>
      <c r="E14" s="309"/>
      <c r="F14" s="311">
        <v>95.48</v>
      </c>
      <c r="G14" s="309"/>
      <c r="H14" s="309">
        <v>19.55</v>
      </c>
      <c r="I14" s="311"/>
    </row>
    <row r="15" spans="1:13" ht="20.100000000000001" customHeight="1">
      <c r="A15" s="308">
        <v>35278</v>
      </c>
      <c r="B15" s="309">
        <v>351.13</v>
      </c>
      <c r="C15" s="309"/>
      <c r="D15" s="309">
        <v>156.05000000000001</v>
      </c>
      <c r="E15" s="309"/>
      <c r="F15" s="311">
        <v>96.22</v>
      </c>
      <c r="G15" s="309"/>
      <c r="H15" s="309">
        <v>20.059999999999999</v>
      </c>
      <c r="I15" s="309"/>
    </row>
    <row r="16" spans="1:13" ht="20.100000000000001" customHeight="1">
      <c r="A16" s="308">
        <v>35309</v>
      </c>
      <c r="B16" s="309">
        <v>348.56</v>
      </c>
      <c r="C16" s="309"/>
      <c r="D16" s="309">
        <v>152.96</v>
      </c>
      <c r="E16" s="309"/>
      <c r="F16" s="309">
        <v>95.95</v>
      </c>
      <c r="G16" s="309"/>
      <c r="H16" s="309">
        <v>20.18</v>
      </c>
      <c r="I16" s="309"/>
    </row>
    <row r="17" spans="1:13" ht="20.100000000000001" customHeight="1">
      <c r="A17" s="308">
        <v>35339</v>
      </c>
      <c r="B17" s="309">
        <v>348.91</v>
      </c>
      <c r="C17" s="309"/>
      <c r="D17" s="309">
        <v>154.88999999999999</v>
      </c>
      <c r="E17" s="309"/>
      <c r="F17" s="309">
        <v>96.59</v>
      </c>
      <c r="G17" s="309"/>
      <c r="H17" s="309">
        <v>20.309999999999999</v>
      </c>
      <c r="I17" s="309"/>
    </row>
    <row r="18" spans="1:13" ht="20.100000000000001" customHeight="1">
      <c r="A18" s="308">
        <v>35370</v>
      </c>
      <c r="B18" s="309">
        <v>351.63</v>
      </c>
      <c r="C18" s="309"/>
      <c r="D18" s="309">
        <v>152.69999999999999</v>
      </c>
      <c r="E18" s="309"/>
      <c r="F18" s="309">
        <v>96.7</v>
      </c>
      <c r="G18" s="309"/>
      <c r="H18" s="309">
        <v>20.440000000000001</v>
      </c>
      <c r="I18" s="309"/>
    </row>
    <row r="19" spans="1:13" ht="20.100000000000001" customHeight="1">
      <c r="A19" s="308">
        <v>35400</v>
      </c>
      <c r="B19" s="309">
        <v>355.05</v>
      </c>
      <c r="C19" s="309"/>
      <c r="D19" s="309">
        <v>150.05000000000001</v>
      </c>
      <c r="E19" s="309"/>
      <c r="F19" s="309">
        <v>95.88</v>
      </c>
      <c r="G19" s="309"/>
      <c r="H19" s="309">
        <v>20.059999999999999</v>
      </c>
      <c r="I19" s="309"/>
    </row>
    <row r="20" spans="1:13" s="314" customFormat="1" ht="20.100000000000001" customHeight="1">
      <c r="A20" s="312" t="s">
        <v>205</v>
      </c>
      <c r="B20" s="313">
        <v>352.88</v>
      </c>
      <c r="C20" s="313"/>
      <c r="D20" s="313">
        <v>151.38</v>
      </c>
      <c r="E20" s="313"/>
      <c r="F20" s="313">
        <v>96.08</v>
      </c>
      <c r="G20" s="313"/>
      <c r="H20" s="313">
        <v>20.239999999999998</v>
      </c>
      <c r="I20" s="313"/>
      <c r="J20" s="296"/>
      <c r="K20" s="296"/>
      <c r="L20" s="296"/>
      <c r="M20" s="296"/>
    </row>
    <row r="21" spans="1:13" ht="15.75" customHeight="1">
      <c r="A21" s="294" t="s">
        <v>206</v>
      </c>
      <c r="I21" s="315"/>
    </row>
    <row r="22" spans="1:13" ht="13.5" customHeight="1">
      <c r="A22" s="294" t="s">
        <v>207</v>
      </c>
    </row>
    <row r="23" spans="1:13">
      <c r="A23" s="316" t="s">
        <v>200</v>
      </c>
      <c r="C23" s="317"/>
    </row>
    <row r="24" spans="1:13">
      <c r="A24" s="2518" t="s">
        <v>1019</v>
      </c>
    </row>
    <row r="67" spans="1:9">
      <c r="A67" s="296"/>
      <c r="B67" s="296"/>
      <c r="C67" s="296"/>
      <c r="D67" s="296"/>
      <c r="E67" s="296"/>
      <c r="F67" s="296"/>
      <c r="G67" s="296"/>
      <c r="H67" s="296"/>
      <c r="I67" s="296"/>
    </row>
    <row r="68" spans="1:9">
      <c r="A68" s="296"/>
      <c r="B68" s="296"/>
      <c r="C68" s="296"/>
      <c r="D68" s="296"/>
      <c r="E68" s="296"/>
      <c r="F68" s="296"/>
      <c r="G68" s="296"/>
      <c r="H68" s="296"/>
      <c r="I68" s="296"/>
    </row>
    <row r="69" spans="1:9">
      <c r="A69" s="296"/>
      <c r="B69" s="296"/>
      <c r="C69" s="296"/>
      <c r="D69" s="296"/>
      <c r="E69" s="296"/>
      <c r="F69" s="296"/>
      <c r="G69" s="296"/>
      <c r="H69" s="296"/>
      <c r="I69" s="296"/>
    </row>
    <row r="70" spans="1:9">
      <c r="A70" s="296"/>
      <c r="B70" s="296"/>
      <c r="C70" s="296"/>
      <c r="D70" s="296"/>
      <c r="E70" s="296"/>
      <c r="F70" s="296"/>
      <c r="G70" s="296"/>
      <c r="H70" s="296"/>
      <c r="I70" s="296"/>
    </row>
    <row r="71" spans="1:9">
      <c r="A71" s="296"/>
      <c r="B71" s="296"/>
      <c r="C71" s="296"/>
      <c r="D71" s="296"/>
      <c r="E71" s="296"/>
      <c r="F71" s="296"/>
      <c r="G71" s="296"/>
      <c r="H71" s="296"/>
      <c r="I71" s="296"/>
    </row>
    <row r="72" spans="1:9">
      <c r="A72" s="296"/>
      <c r="B72" s="296"/>
      <c r="C72" s="296"/>
      <c r="D72" s="296"/>
      <c r="E72" s="296"/>
      <c r="F72" s="296"/>
      <c r="G72" s="296"/>
      <c r="H72" s="296"/>
      <c r="I72" s="296"/>
    </row>
    <row r="73" spans="1:9">
      <c r="A73" s="296"/>
      <c r="B73" s="296"/>
      <c r="C73" s="296"/>
      <c r="D73" s="296"/>
      <c r="E73" s="296"/>
      <c r="F73" s="296"/>
      <c r="G73" s="296"/>
      <c r="H73" s="296"/>
      <c r="I73" s="296"/>
    </row>
    <row r="74" spans="1:9">
      <c r="A74" s="296"/>
      <c r="B74" s="296"/>
      <c r="C74" s="296"/>
      <c r="D74" s="296"/>
      <c r="E74" s="296"/>
      <c r="F74" s="296"/>
      <c r="G74" s="296"/>
      <c r="H74" s="296"/>
      <c r="I74" s="296"/>
    </row>
    <row r="75" spans="1:9">
      <c r="A75" s="296"/>
      <c r="B75" s="296"/>
      <c r="C75" s="296"/>
      <c r="D75" s="296"/>
      <c r="E75" s="296"/>
      <c r="F75" s="296"/>
      <c r="G75" s="296"/>
      <c r="H75" s="296"/>
      <c r="I75" s="296"/>
    </row>
    <row r="76" spans="1:9">
      <c r="A76" s="296"/>
      <c r="B76" s="296"/>
      <c r="C76" s="296"/>
      <c r="D76" s="296"/>
      <c r="E76" s="296"/>
      <c r="F76" s="296"/>
      <c r="G76" s="296"/>
      <c r="H76" s="296"/>
      <c r="I76" s="296"/>
    </row>
    <row r="77" spans="1:9">
      <c r="A77" s="296"/>
      <c r="B77" s="296"/>
      <c r="C77" s="296"/>
      <c r="D77" s="296"/>
      <c r="E77" s="296"/>
      <c r="F77" s="296"/>
      <c r="G77" s="296"/>
      <c r="H77" s="296"/>
      <c r="I77" s="296"/>
    </row>
    <row r="78" spans="1:9">
      <c r="A78" s="296"/>
      <c r="B78" s="296"/>
      <c r="C78" s="296"/>
      <c r="D78" s="296"/>
      <c r="E78" s="296"/>
      <c r="F78" s="296"/>
      <c r="G78" s="296"/>
      <c r="H78" s="296"/>
      <c r="I78" s="296"/>
    </row>
    <row r="79" spans="1:9">
      <c r="A79" s="296"/>
      <c r="B79" s="296"/>
      <c r="C79" s="296"/>
      <c r="D79" s="296"/>
      <c r="E79" s="296"/>
      <c r="F79" s="296"/>
      <c r="G79" s="296"/>
      <c r="H79" s="296"/>
      <c r="I79" s="296"/>
    </row>
    <row r="80" spans="1:9">
      <c r="A80" s="296"/>
      <c r="B80" s="296"/>
      <c r="C80" s="296"/>
      <c r="D80" s="296"/>
      <c r="E80" s="296"/>
      <c r="F80" s="296"/>
      <c r="G80" s="296"/>
      <c r="H80" s="296"/>
      <c r="I80" s="296"/>
    </row>
    <row r="81" spans="1:9">
      <c r="A81" s="296"/>
      <c r="B81" s="296"/>
      <c r="C81" s="296"/>
      <c r="D81" s="296"/>
      <c r="E81" s="296"/>
      <c r="F81" s="296"/>
      <c r="G81" s="296"/>
      <c r="H81" s="296"/>
      <c r="I81" s="296"/>
    </row>
    <row r="82" spans="1:9">
      <c r="A82" s="296"/>
      <c r="B82" s="296"/>
      <c r="C82" s="296"/>
      <c r="D82" s="296"/>
      <c r="E82" s="296"/>
      <c r="F82" s="296"/>
      <c r="G82" s="296"/>
      <c r="H82" s="296"/>
      <c r="I82" s="296"/>
    </row>
    <row r="83" spans="1:9">
      <c r="A83" s="296"/>
      <c r="B83" s="296"/>
      <c r="C83" s="296"/>
      <c r="D83" s="296"/>
      <c r="E83" s="296"/>
      <c r="F83" s="296"/>
      <c r="G83" s="296"/>
      <c r="H83" s="296"/>
      <c r="I83" s="296"/>
    </row>
    <row r="84" spans="1:9">
      <c r="A84" s="296"/>
      <c r="B84" s="296"/>
      <c r="C84" s="296"/>
      <c r="D84" s="296"/>
      <c r="E84" s="296"/>
      <c r="F84" s="296"/>
      <c r="G84" s="296"/>
      <c r="H84" s="296"/>
      <c r="I84" s="296"/>
    </row>
    <row r="85" spans="1:9">
      <c r="A85" s="296"/>
      <c r="B85" s="296"/>
      <c r="C85" s="296"/>
      <c r="D85" s="296"/>
      <c r="E85" s="296"/>
      <c r="F85" s="296"/>
      <c r="G85" s="296"/>
      <c r="H85" s="296"/>
      <c r="I85" s="296"/>
    </row>
    <row r="86" spans="1:9">
      <c r="A86" s="296"/>
      <c r="B86" s="296"/>
      <c r="C86" s="296"/>
      <c r="D86" s="296"/>
      <c r="E86" s="296"/>
      <c r="F86" s="296"/>
      <c r="G86" s="296"/>
      <c r="H86" s="296"/>
      <c r="I86" s="296"/>
    </row>
    <row r="87" spans="1:9">
      <c r="A87" s="296"/>
      <c r="B87" s="296"/>
      <c r="C87" s="296"/>
      <c r="D87" s="296"/>
      <c r="E87" s="296"/>
      <c r="F87" s="296"/>
      <c r="G87" s="296"/>
      <c r="H87" s="296"/>
      <c r="I87" s="296"/>
    </row>
    <row r="88" spans="1:9">
      <c r="A88" s="296"/>
      <c r="B88" s="296"/>
      <c r="C88" s="296"/>
      <c r="D88" s="296"/>
      <c r="E88" s="296"/>
      <c r="F88" s="296"/>
      <c r="G88" s="296"/>
      <c r="H88" s="296"/>
      <c r="I88" s="296"/>
    </row>
    <row r="89" spans="1:9">
      <c r="A89" s="296"/>
      <c r="B89" s="296"/>
      <c r="C89" s="296"/>
      <c r="D89" s="296"/>
      <c r="E89" s="296"/>
      <c r="F89" s="296"/>
      <c r="G89" s="296"/>
      <c r="H89" s="296"/>
      <c r="I89" s="296"/>
    </row>
    <row r="90" spans="1:9">
      <c r="A90" s="296"/>
      <c r="B90" s="296"/>
      <c r="C90" s="296"/>
      <c r="D90" s="296"/>
      <c r="E90" s="296"/>
      <c r="F90" s="296"/>
      <c r="G90" s="296"/>
      <c r="H90" s="296"/>
      <c r="I90" s="296"/>
    </row>
    <row r="91" spans="1:9">
      <c r="A91" s="296"/>
      <c r="B91" s="296"/>
      <c r="C91" s="296"/>
      <c r="D91" s="296"/>
      <c r="E91" s="296"/>
      <c r="F91" s="296"/>
      <c r="G91" s="296"/>
      <c r="H91" s="296"/>
      <c r="I91" s="296"/>
    </row>
    <row r="92" spans="1:9">
      <c r="A92" s="296"/>
      <c r="B92" s="296"/>
      <c r="C92" s="296"/>
      <c r="D92" s="296"/>
      <c r="E92" s="296"/>
      <c r="F92" s="296"/>
      <c r="G92" s="296"/>
      <c r="H92" s="296"/>
      <c r="I92" s="296"/>
    </row>
    <row r="93" spans="1:9">
      <c r="A93" s="296"/>
      <c r="B93" s="296"/>
      <c r="C93" s="296"/>
      <c r="D93" s="296"/>
      <c r="E93" s="296"/>
      <c r="F93" s="296"/>
      <c r="G93" s="296"/>
      <c r="H93" s="296"/>
      <c r="I93" s="296"/>
    </row>
    <row r="94" spans="1:9">
      <c r="A94" s="296"/>
      <c r="B94" s="296"/>
      <c r="C94" s="296"/>
      <c r="D94" s="296"/>
      <c r="E94" s="296"/>
      <c r="F94" s="296"/>
      <c r="G94" s="296"/>
      <c r="H94" s="296"/>
      <c r="I94" s="296"/>
    </row>
    <row r="95" spans="1:9">
      <c r="A95" s="296"/>
      <c r="B95" s="296"/>
      <c r="C95" s="296"/>
      <c r="D95" s="296"/>
      <c r="E95" s="296"/>
      <c r="F95" s="296"/>
      <c r="G95" s="296"/>
      <c r="H95" s="296"/>
      <c r="I95" s="296"/>
    </row>
    <row r="96" spans="1:9">
      <c r="A96" s="296"/>
      <c r="B96" s="296"/>
      <c r="C96" s="296"/>
      <c r="D96" s="296"/>
      <c r="E96" s="296"/>
      <c r="F96" s="296"/>
      <c r="G96" s="296"/>
      <c r="H96" s="296"/>
      <c r="I96" s="296"/>
    </row>
    <row r="97" spans="1:9">
      <c r="A97" s="296"/>
      <c r="B97" s="296"/>
      <c r="C97" s="296"/>
      <c r="D97" s="296"/>
      <c r="E97" s="296"/>
      <c r="F97" s="296"/>
      <c r="G97" s="296"/>
      <c r="H97" s="296"/>
      <c r="I97" s="296"/>
    </row>
    <row r="98" spans="1:9">
      <c r="A98" s="296"/>
      <c r="B98" s="296"/>
      <c r="C98" s="296"/>
      <c r="D98" s="296"/>
      <c r="E98" s="296"/>
      <c r="F98" s="296"/>
      <c r="G98" s="296"/>
      <c r="H98" s="296"/>
      <c r="I98" s="296"/>
    </row>
    <row r="99" spans="1:9">
      <c r="A99" s="296"/>
      <c r="B99" s="296"/>
      <c r="C99" s="296"/>
      <c r="D99" s="296"/>
      <c r="E99" s="296"/>
      <c r="F99" s="296"/>
      <c r="G99" s="296"/>
      <c r="H99" s="296"/>
      <c r="I99" s="296"/>
    </row>
    <row r="100" spans="1:9">
      <c r="A100" s="296"/>
      <c r="B100" s="296"/>
      <c r="C100" s="296"/>
      <c r="D100" s="296"/>
      <c r="E100" s="296"/>
      <c r="F100" s="296"/>
      <c r="G100" s="296"/>
      <c r="H100" s="296"/>
      <c r="I100" s="296"/>
    </row>
    <row r="101" spans="1:9">
      <c r="A101" s="296"/>
      <c r="B101" s="296"/>
      <c r="C101" s="296"/>
      <c r="D101" s="296"/>
      <c r="E101" s="296"/>
      <c r="F101" s="296"/>
      <c r="G101" s="296"/>
      <c r="H101" s="296"/>
      <c r="I101" s="296"/>
    </row>
    <row r="102" spans="1:9">
      <c r="A102" s="296"/>
      <c r="B102" s="296"/>
      <c r="C102" s="296"/>
      <c r="D102" s="296"/>
      <c r="E102" s="296"/>
      <c r="F102" s="296"/>
      <c r="G102" s="296"/>
      <c r="H102" s="296"/>
      <c r="I102" s="296"/>
    </row>
    <row r="103" spans="1:9">
      <c r="A103" s="296"/>
      <c r="B103" s="296"/>
      <c r="C103" s="296"/>
      <c r="D103" s="296"/>
      <c r="E103" s="296"/>
      <c r="F103" s="296"/>
      <c r="G103" s="296"/>
      <c r="H103" s="296"/>
      <c r="I103" s="296"/>
    </row>
    <row r="104" spans="1:9">
      <c r="A104" s="296"/>
      <c r="B104" s="296"/>
      <c r="C104" s="296"/>
      <c r="D104" s="296"/>
      <c r="E104" s="296"/>
      <c r="F104" s="296"/>
      <c r="G104" s="296"/>
      <c r="H104" s="296"/>
      <c r="I104" s="296"/>
    </row>
    <row r="105" spans="1:9">
      <c r="A105" s="296"/>
      <c r="B105" s="296"/>
      <c r="C105" s="296"/>
      <c r="D105" s="296"/>
      <c r="E105" s="296"/>
      <c r="F105" s="296"/>
      <c r="G105" s="296"/>
      <c r="H105" s="296"/>
      <c r="I105" s="296"/>
    </row>
    <row r="106" spans="1:9">
      <c r="A106" s="296"/>
      <c r="B106" s="296"/>
      <c r="C106" s="296"/>
      <c r="D106" s="296"/>
      <c r="E106" s="296"/>
      <c r="F106" s="296"/>
      <c r="G106" s="296"/>
      <c r="H106" s="296"/>
      <c r="I106" s="296"/>
    </row>
    <row r="107" spans="1:9">
      <c r="A107" s="296"/>
      <c r="B107" s="296"/>
      <c r="C107" s="296"/>
      <c r="D107" s="296"/>
      <c r="E107" s="296"/>
      <c r="F107" s="296"/>
      <c r="G107" s="296"/>
      <c r="H107" s="296"/>
      <c r="I107" s="296"/>
    </row>
    <row r="108" spans="1:9">
      <c r="A108" s="296"/>
      <c r="B108" s="296"/>
      <c r="C108" s="296"/>
      <c r="D108" s="296"/>
      <c r="E108" s="296"/>
      <c r="F108" s="296"/>
      <c r="G108" s="296"/>
      <c r="H108" s="296"/>
      <c r="I108" s="296"/>
    </row>
    <row r="109" spans="1:9">
      <c r="A109" s="296"/>
      <c r="B109" s="296"/>
      <c r="C109" s="296"/>
      <c r="D109" s="296"/>
      <c r="E109" s="296"/>
      <c r="F109" s="296"/>
      <c r="G109" s="296"/>
      <c r="H109" s="296"/>
      <c r="I109" s="296"/>
    </row>
    <row r="110" spans="1:9">
      <c r="A110" s="296"/>
      <c r="B110" s="296"/>
      <c r="C110" s="296"/>
      <c r="D110" s="296"/>
      <c r="E110" s="296"/>
      <c r="F110" s="296"/>
      <c r="G110" s="296"/>
      <c r="H110" s="296"/>
      <c r="I110" s="296"/>
    </row>
    <row r="111" spans="1:9">
      <c r="A111" s="296"/>
      <c r="B111" s="296"/>
      <c r="C111" s="296"/>
      <c r="D111" s="296"/>
      <c r="E111" s="296"/>
      <c r="F111" s="296"/>
      <c r="G111" s="296"/>
      <c r="H111" s="296"/>
      <c r="I111" s="296"/>
    </row>
    <row r="112" spans="1:9">
      <c r="A112" s="296"/>
      <c r="B112" s="296"/>
      <c r="C112" s="296"/>
      <c r="D112" s="296"/>
      <c r="E112" s="296"/>
      <c r="F112" s="296"/>
      <c r="G112" s="296"/>
      <c r="H112" s="296"/>
      <c r="I112" s="296"/>
    </row>
    <row r="113" spans="1:64">
      <c r="A113" s="296"/>
      <c r="B113" s="296"/>
      <c r="C113" s="296"/>
      <c r="D113" s="296"/>
      <c r="E113" s="296"/>
      <c r="F113" s="296"/>
      <c r="G113" s="296"/>
      <c r="H113" s="296"/>
      <c r="I113" s="296"/>
    </row>
    <row r="114" spans="1:64">
      <c r="A114" s="296"/>
      <c r="B114" s="296"/>
      <c r="C114" s="296"/>
      <c r="D114" s="296"/>
      <c r="E114" s="296"/>
      <c r="F114" s="296"/>
      <c r="G114" s="296"/>
      <c r="H114" s="296"/>
      <c r="I114" s="296"/>
    </row>
    <row r="115" spans="1:64">
      <c r="A115" s="296"/>
      <c r="B115" s="296"/>
      <c r="C115" s="296"/>
      <c r="D115" s="296"/>
      <c r="E115" s="296"/>
      <c r="F115" s="296"/>
      <c r="G115" s="296"/>
      <c r="H115" s="296"/>
      <c r="I115" s="296"/>
    </row>
    <row r="116" spans="1:64">
      <c r="A116" s="296"/>
      <c r="B116" s="296"/>
      <c r="C116" s="296"/>
      <c r="D116" s="296"/>
      <c r="E116" s="296"/>
      <c r="F116" s="296"/>
      <c r="G116" s="296"/>
      <c r="H116" s="296"/>
      <c r="I116" s="296"/>
    </row>
    <row r="117" spans="1:64">
      <c r="A117" s="296"/>
      <c r="B117" s="296"/>
      <c r="C117" s="296"/>
      <c r="D117" s="296"/>
      <c r="E117" s="296"/>
      <c r="F117" s="296"/>
      <c r="G117" s="296"/>
      <c r="H117" s="296"/>
      <c r="I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296"/>
      <c r="AJ117" s="296"/>
      <c r="AK117" s="296"/>
      <c r="AL117" s="296"/>
      <c r="AM117" s="296"/>
      <c r="AN117" s="296"/>
      <c r="AO117" s="296"/>
      <c r="AP117" s="296"/>
      <c r="AQ117" s="296"/>
      <c r="AR117" s="296"/>
      <c r="AS117" s="296"/>
      <c r="AT117" s="296"/>
      <c r="AU117" s="296"/>
      <c r="AV117" s="296"/>
      <c r="AW117" s="296"/>
      <c r="AX117" s="296"/>
      <c r="AY117" s="296"/>
      <c r="AZ117" s="296"/>
      <c r="BA117" s="296"/>
      <c r="BB117" s="296"/>
      <c r="BC117" s="296"/>
      <c r="BD117" s="296"/>
      <c r="BE117" s="296"/>
      <c r="BF117" s="296"/>
      <c r="BG117" s="296"/>
      <c r="BH117" s="296"/>
      <c r="BI117" s="296"/>
      <c r="BJ117" s="296"/>
      <c r="BK117" s="296"/>
      <c r="BL117" s="296"/>
    </row>
    <row r="118" spans="1:64">
      <c r="A118" s="296"/>
      <c r="B118" s="296"/>
      <c r="C118" s="296"/>
      <c r="D118" s="296"/>
      <c r="E118" s="296"/>
      <c r="F118" s="296"/>
      <c r="G118" s="296"/>
      <c r="H118" s="296"/>
      <c r="I118" s="296"/>
      <c r="N118" s="296"/>
      <c r="O118" s="296"/>
      <c r="P118" s="296"/>
      <c r="Q118" s="296"/>
      <c r="R118" s="296"/>
      <c r="S118" s="296"/>
      <c r="T118" s="296"/>
      <c r="U118" s="296"/>
      <c r="V118" s="296"/>
      <c r="W118" s="296"/>
      <c r="X118" s="296"/>
      <c r="Y118" s="296"/>
      <c r="Z118" s="296"/>
      <c r="AA118" s="296"/>
      <c r="AB118" s="296"/>
      <c r="AC118" s="296"/>
      <c r="AD118" s="296"/>
      <c r="AE118" s="296"/>
      <c r="AF118" s="296"/>
      <c r="AG118" s="296"/>
      <c r="AH118" s="296"/>
      <c r="AI118" s="296"/>
      <c r="AJ118" s="296"/>
      <c r="AK118" s="296"/>
      <c r="AL118" s="296"/>
      <c r="AM118" s="296"/>
      <c r="AN118" s="296"/>
      <c r="AO118" s="296"/>
      <c r="AP118" s="296"/>
      <c r="AQ118" s="296"/>
      <c r="AR118" s="296"/>
      <c r="AS118" s="296"/>
      <c r="AT118" s="296"/>
      <c r="AU118" s="296"/>
      <c r="AV118" s="296"/>
      <c r="AW118" s="296"/>
      <c r="AX118" s="296"/>
      <c r="AY118" s="296"/>
      <c r="AZ118" s="296"/>
      <c r="BA118" s="296"/>
      <c r="BB118" s="296"/>
      <c r="BC118" s="296"/>
      <c r="BD118" s="296"/>
      <c r="BE118" s="296"/>
      <c r="BF118" s="296"/>
      <c r="BG118" s="296"/>
      <c r="BH118" s="296"/>
      <c r="BI118" s="296"/>
      <c r="BJ118" s="296"/>
      <c r="BK118" s="296"/>
      <c r="BL118" s="296"/>
    </row>
    <row r="119" spans="1:64">
      <c r="A119" s="296"/>
      <c r="B119" s="296"/>
      <c r="C119" s="296"/>
      <c r="D119" s="296"/>
      <c r="E119" s="296"/>
      <c r="F119" s="296"/>
      <c r="G119" s="296"/>
      <c r="H119" s="296"/>
      <c r="I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296"/>
      <c r="AJ119" s="296"/>
      <c r="AK119" s="296"/>
      <c r="AL119" s="296"/>
      <c r="AM119" s="296"/>
      <c r="AN119" s="296"/>
      <c r="AO119" s="296"/>
      <c r="AP119" s="296"/>
      <c r="AQ119" s="296"/>
      <c r="AR119" s="296"/>
      <c r="AS119" s="296"/>
      <c r="AT119" s="296"/>
      <c r="AU119" s="296"/>
      <c r="AV119" s="296"/>
      <c r="AW119" s="296"/>
      <c r="AX119" s="296"/>
      <c r="AY119" s="296"/>
      <c r="AZ119" s="296"/>
      <c r="BA119" s="296"/>
      <c r="BB119" s="296"/>
      <c r="BC119" s="296"/>
      <c r="BD119" s="296"/>
      <c r="BE119" s="296"/>
      <c r="BF119" s="296"/>
      <c r="BG119" s="296"/>
      <c r="BH119" s="296"/>
      <c r="BI119" s="296"/>
      <c r="BJ119" s="296"/>
      <c r="BK119" s="296"/>
      <c r="BL119" s="296"/>
    </row>
    <row r="120" spans="1:64">
      <c r="A120" s="296"/>
      <c r="B120" s="296"/>
      <c r="C120" s="296"/>
      <c r="D120" s="296"/>
      <c r="E120" s="296"/>
      <c r="F120" s="296"/>
      <c r="G120" s="296"/>
      <c r="H120" s="296"/>
      <c r="I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296"/>
      <c r="AJ120" s="296"/>
      <c r="AK120" s="296"/>
      <c r="AL120" s="296"/>
      <c r="AM120" s="296"/>
      <c r="AN120" s="296"/>
      <c r="AO120" s="296"/>
      <c r="AP120" s="296"/>
      <c r="AQ120" s="296"/>
      <c r="AR120" s="296"/>
      <c r="AS120" s="296"/>
      <c r="AT120" s="296"/>
      <c r="AU120" s="296"/>
      <c r="AV120" s="296"/>
      <c r="AW120" s="296"/>
      <c r="AX120" s="296"/>
      <c r="AY120" s="296"/>
      <c r="AZ120" s="296"/>
      <c r="BA120" s="296"/>
      <c r="BB120" s="296"/>
      <c r="BC120" s="296"/>
      <c r="BD120" s="296"/>
      <c r="BE120" s="296"/>
      <c r="BF120" s="296"/>
      <c r="BG120" s="296"/>
      <c r="BH120" s="296"/>
      <c r="BI120" s="296"/>
      <c r="BJ120" s="296"/>
      <c r="BK120" s="296"/>
      <c r="BL120" s="296"/>
    </row>
    <row r="121" spans="1:64">
      <c r="A121" s="296"/>
      <c r="B121" s="296"/>
      <c r="C121" s="296"/>
      <c r="D121" s="296"/>
      <c r="E121" s="296"/>
      <c r="F121" s="296"/>
      <c r="G121" s="296"/>
      <c r="H121" s="296"/>
      <c r="I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296"/>
      <c r="AJ121" s="296"/>
      <c r="AK121" s="296"/>
      <c r="AL121" s="296"/>
      <c r="AM121" s="296"/>
      <c r="AN121" s="296"/>
      <c r="AO121" s="296"/>
      <c r="AP121" s="296"/>
      <c r="AQ121" s="296"/>
      <c r="AR121" s="296"/>
      <c r="AS121" s="296"/>
      <c r="AT121" s="296"/>
      <c r="AU121" s="296"/>
      <c r="AV121" s="296"/>
      <c r="AW121" s="296"/>
      <c r="AX121" s="296"/>
      <c r="AY121" s="296"/>
      <c r="AZ121" s="296"/>
      <c r="BA121" s="296"/>
      <c r="BB121" s="296"/>
      <c r="BC121" s="296"/>
      <c r="BD121" s="296"/>
      <c r="BE121" s="296"/>
      <c r="BF121" s="296"/>
      <c r="BG121" s="296"/>
      <c r="BH121" s="296"/>
      <c r="BI121" s="296"/>
      <c r="BJ121" s="296"/>
      <c r="BK121" s="296"/>
      <c r="BL121" s="296"/>
    </row>
    <row r="122" spans="1:64">
      <c r="A122" s="296"/>
      <c r="B122" s="296"/>
      <c r="C122" s="296"/>
      <c r="D122" s="296"/>
      <c r="E122" s="296"/>
      <c r="F122" s="296"/>
      <c r="G122" s="296"/>
      <c r="H122" s="296"/>
      <c r="I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row>
    <row r="123" spans="1:64">
      <c r="A123" s="296"/>
      <c r="B123" s="296"/>
      <c r="C123" s="296"/>
      <c r="D123" s="296"/>
      <c r="E123" s="296"/>
      <c r="F123" s="296"/>
      <c r="G123" s="296"/>
      <c r="H123" s="296"/>
      <c r="I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296"/>
      <c r="BA123" s="296"/>
      <c r="BB123" s="296"/>
      <c r="BC123" s="296"/>
      <c r="BD123" s="296"/>
      <c r="BE123" s="296"/>
      <c r="BF123" s="296"/>
      <c r="BG123" s="296"/>
      <c r="BH123" s="296"/>
      <c r="BI123" s="296"/>
      <c r="BJ123" s="296"/>
      <c r="BK123" s="296"/>
      <c r="BL123" s="296"/>
    </row>
    <row r="124" spans="1:64">
      <c r="A124" s="296"/>
      <c r="B124" s="296"/>
      <c r="C124" s="296"/>
      <c r="D124" s="296"/>
      <c r="E124" s="296"/>
      <c r="F124" s="296"/>
      <c r="G124" s="296"/>
      <c r="H124" s="296"/>
      <c r="I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296"/>
      <c r="AJ124" s="296"/>
      <c r="AK124" s="296"/>
      <c r="AL124" s="296"/>
      <c r="AM124" s="296"/>
      <c r="AN124" s="296"/>
      <c r="AO124" s="296"/>
      <c r="AP124" s="296"/>
      <c r="AQ124" s="296"/>
      <c r="AR124" s="296"/>
      <c r="AS124" s="296"/>
      <c r="AT124" s="296"/>
      <c r="AU124" s="296"/>
      <c r="AV124" s="296"/>
      <c r="AW124" s="296"/>
      <c r="AX124" s="296"/>
      <c r="AY124" s="296"/>
      <c r="AZ124" s="296"/>
      <c r="BA124" s="296"/>
      <c r="BB124" s="296"/>
      <c r="BC124" s="296"/>
      <c r="BD124" s="296"/>
      <c r="BE124" s="296"/>
      <c r="BF124" s="296"/>
      <c r="BG124" s="296"/>
      <c r="BH124" s="296"/>
      <c r="BI124" s="296"/>
      <c r="BJ124" s="296"/>
      <c r="BK124" s="296"/>
      <c r="BL124" s="296"/>
    </row>
    <row r="125" spans="1:64">
      <c r="A125" s="296"/>
      <c r="B125" s="296"/>
      <c r="C125" s="296"/>
      <c r="D125" s="296"/>
      <c r="E125" s="296"/>
      <c r="F125" s="296"/>
      <c r="G125" s="296"/>
      <c r="H125" s="296"/>
      <c r="I125" s="296"/>
      <c r="N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c r="AW125" s="296"/>
      <c r="AX125" s="296"/>
      <c r="AY125" s="296"/>
      <c r="AZ125" s="296"/>
      <c r="BA125" s="296"/>
      <c r="BB125" s="296"/>
      <c r="BC125" s="296"/>
      <c r="BD125" s="296"/>
      <c r="BE125" s="296"/>
      <c r="BF125" s="296"/>
      <c r="BG125" s="296"/>
      <c r="BH125" s="296"/>
      <c r="BI125" s="296"/>
      <c r="BJ125" s="296"/>
      <c r="BK125" s="296"/>
      <c r="BL125" s="296"/>
    </row>
    <row r="126" spans="1:64">
      <c r="A126" s="296"/>
      <c r="B126" s="296"/>
      <c r="C126" s="296"/>
      <c r="D126" s="296"/>
      <c r="E126" s="296"/>
      <c r="F126" s="296"/>
      <c r="G126" s="296"/>
      <c r="H126" s="296"/>
      <c r="I126" s="296"/>
      <c r="N126" s="296"/>
      <c r="O126" s="296"/>
      <c r="P126" s="296"/>
      <c r="Q126" s="296"/>
      <c r="R126" s="296"/>
      <c r="S126" s="296"/>
      <c r="T126" s="296"/>
      <c r="U126" s="296"/>
      <c r="V126" s="296"/>
      <c r="W126" s="296"/>
      <c r="X126" s="296"/>
      <c r="Y126" s="296"/>
      <c r="Z126" s="296"/>
      <c r="AA126" s="296"/>
      <c r="AB126" s="296"/>
      <c r="AC126" s="296"/>
      <c r="AD126" s="296"/>
      <c r="AE126" s="296"/>
      <c r="AF126" s="296"/>
      <c r="AG126" s="296"/>
      <c r="AH126" s="296"/>
      <c r="AI126" s="296"/>
      <c r="AJ126" s="296"/>
      <c r="AK126" s="296"/>
      <c r="AL126" s="296"/>
      <c r="AM126" s="296"/>
      <c r="AN126" s="296"/>
      <c r="AO126" s="296"/>
      <c r="AP126" s="296"/>
      <c r="AQ126" s="296"/>
      <c r="AR126" s="296"/>
      <c r="AS126" s="296"/>
      <c r="AT126" s="296"/>
      <c r="AU126" s="296"/>
      <c r="AV126" s="296"/>
      <c r="AW126" s="296"/>
      <c r="AX126" s="296"/>
      <c r="AY126" s="296"/>
      <c r="AZ126" s="296"/>
      <c r="BA126" s="296"/>
      <c r="BB126" s="296"/>
      <c r="BC126" s="296"/>
      <c r="BD126" s="296"/>
      <c r="BE126" s="296"/>
      <c r="BF126" s="296"/>
      <c r="BG126" s="296"/>
      <c r="BH126" s="296"/>
      <c r="BI126" s="296"/>
      <c r="BJ126" s="296"/>
      <c r="BK126" s="296"/>
      <c r="BL126" s="296"/>
    </row>
    <row r="127" spans="1:64">
      <c r="A127" s="296"/>
      <c r="B127" s="296"/>
      <c r="C127" s="296"/>
      <c r="D127" s="296"/>
      <c r="E127" s="296"/>
      <c r="F127" s="296"/>
      <c r="G127" s="296"/>
      <c r="H127" s="296"/>
      <c r="I127" s="296"/>
      <c r="N127" s="296"/>
      <c r="O127" s="296"/>
      <c r="P127" s="296"/>
      <c r="Q127" s="296"/>
      <c r="R127" s="296"/>
      <c r="S127" s="296"/>
      <c r="T127" s="296"/>
      <c r="U127" s="296"/>
      <c r="V127" s="296"/>
      <c r="W127" s="296"/>
      <c r="X127" s="296"/>
      <c r="Y127" s="296"/>
      <c r="Z127" s="296"/>
      <c r="AA127" s="296"/>
      <c r="AB127" s="296"/>
      <c r="AC127" s="296"/>
      <c r="AD127" s="296"/>
      <c r="AE127" s="296"/>
      <c r="AF127" s="296"/>
      <c r="AG127" s="296"/>
      <c r="AH127" s="296"/>
      <c r="AI127" s="296"/>
      <c r="AJ127" s="296"/>
      <c r="AK127" s="296"/>
      <c r="AL127" s="296"/>
      <c r="AM127" s="296"/>
      <c r="AN127" s="296"/>
      <c r="AO127" s="296"/>
      <c r="AP127" s="296"/>
      <c r="AQ127" s="296"/>
      <c r="AR127" s="296"/>
      <c r="AS127" s="296"/>
      <c r="AT127" s="296"/>
      <c r="AU127" s="296"/>
      <c r="AV127" s="296"/>
      <c r="AW127" s="296"/>
      <c r="AX127" s="296"/>
      <c r="AY127" s="296"/>
      <c r="AZ127" s="296"/>
      <c r="BA127" s="296"/>
      <c r="BB127" s="296"/>
      <c r="BC127" s="296"/>
      <c r="BD127" s="296"/>
      <c r="BE127" s="296"/>
      <c r="BF127" s="296"/>
      <c r="BG127" s="296"/>
      <c r="BH127" s="296"/>
      <c r="BI127" s="296"/>
      <c r="BJ127" s="296"/>
      <c r="BK127" s="296"/>
      <c r="BL127" s="296"/>
    </row>
    <row r="128" spans="1:64">
      <c r="A128" s="296"/>
      <c r="B128" s="296"/>
      <c r="C128" s="296"/>
      <c r="D128" s="296"/>
      <c r="E128" s="296"/>
      <c r="F128" s="296"/>
      <c r="G128" s="296"/>
      <c r="H128" s="296"/>
      <c r="I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row>
    <row r="129" spans="1:64">
      <c r="A129" s="296"/>
      <c r="B129" s="296"/>
      <c r="C129" s="296"/>
      <c r="D129" s="296"/>
      <c r="E129" s="296"/>
      <c r="F129" s="296"/>
      <c r="G129" s="296"/>
      <c r="H129" s="296"/>
      <c r="I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row>
    <row r="130" spans="1:64">
      <c r="A130" s="296"/>
      <c r="B130" s="296"/>
      <c r="C130" s="296"/>
      <c r="D130" s="296"/>
      <c r="E130" s="296"/>
      <c r="F130" s="296"/>
      <c r="G130" s="296"/>
      <c r="H130" s="296"/>
      <c r="I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c r="BF130" s="296"/>
      <c r="BG130" s="296"/>
      <c r="BH130" s="296"/>
      <c r="BI130" s="296"/>
      <c r="BJ130" s="296"/>
      <c r="BK130" s="296"/>
      <c r="BL130" s="296"/>
    </row>
    <row r="131" spans="1:64">
      <c r="A131" s="296"/>
      <c r="B131" s="296"/>
      <c r="C131" s="296"/>
      <c r="D131" s="296"/>
      <c r="E131" s="296"/>
      <c r="F131" s="296"/>
      <c r="G131" s="296"/>
      <c r="H131" s="296"/>
      <c r="I131" s="296"/>
      <c r="N131" s="296"/>
      <c r="O131" s="296"/>
      <c r="P131" s="296"/>
      <c r="Q131" s="296"/>
      <c r="R131" s="296"/>
      <c r="S131" s="296"/>
      <c r="T131" s="296"/>
      <c r="U131" s="296"/>
      <c r="V131" s="296"/>
      <c r="W131" s="296"/>
      <c r="X131" s="296"/>
      <c r="Y131" s="296"/>
      <c r="Z131" s="296"/>
      <c r="AA131" s="296"/>
      <c r="AB131" s="296"/>
      <c r="AC131" s="296"/>
      <c r="AD131" s="296"/>
      <c r="AE131" s="296"/>
      <c r="AF131" s="296"/>
      <c r="AG131" s="296"/>
      <c r="AH131" s="296"/>
      <c r="AI131" s="296"/>
      <c r="AJ131" s="296"/>
      <c r="AK131" s="296"/>
      <c r="AL131" s="296"/>
      <c r="AM131" s="296"/>
      <c r="AN131" s="296"/>
      <c r="AO131" s="296"/>
      <c r="AP131" s="296"/>
      <c r="AQ131" s="296"/>
      <c r="AR131" s="296"/>
      <c r="AS131" s="296"/>
      <c r="AT131" s="296"/>
      <c r="AU131" s="296"/>
      <c r="AV131" s="296"/>
      <c r="AW131" s="296"/>
      <c r="AX131" s="296"/>
      <c r="AY131" s="296"/>
      <c r="AZ131" s="296"/>
      <c r="BA131" s="296"/>
      <c r="BB131" s="296"/>
      <c r="BC131" s="296"/>
      <c r="BD131" s="296"/>
      <c r="BE131" s="296"/>
      <c r="BF131" s="296"/>
      <c r="BG131" s="296"/>
      <c r="BH131" s="296"/>
      <c r="BI131" s="296"/>
      <c r="BJ131" s="296"/>
      <c r="BK131" s="296"/>
      <c r="BL131" s="296"/>
    </row>
    <row r="132" spans="1:64">
      <c r="A132" s="296"/>
      <c r="B132" s="296"/>
      <c r="C132" s="296"/>
      <c r="D132" s="296"/>
      <c r="E132" s="296"/>
      <c r="F132" s="296"/>
      <c r="G132" s="296"/>
      <c r="H132" s="296"/>
      <c r="I132" s="296"/>
      <c r="N132" s="296"/>
      <c r="O132" s="296"/>
      <c r="P132" s="296"/>
      <c r="Q132" s="296"/>
      <c r="R132" s="296"/>
      <c r="S132" s="296"/>
      <c r="T132" s="296"/>
      <c r="U132" s="296"/>
      <c r="V132" s="296"/>
      <c r="W132" s="296"/>
      <c r="X132" s="296"/>
      <c r="Y132" s="296"/>
      <c r="Z132" s="296"/>
      <c r="AA132" s="296"/>
      <c r="AB132" s="296"/>
      <c r="AC132" s="296"/>
      <c r="AD132" s="296"/>
      <c r="AE132" s="296"/>
      <c r="AF132" s="296"/>
      <c r="AG132" s="296"/>
      <c r="AH132" s="296"/>
      <c r="AI132" s="296"/>
      <c r="AJ132" s="296"/>
      <c r="AK132" s="296"/>
      <c r="AL132" s="296"/>
      <c r="AM132" s="296"/>
      <c r="AN132" s="296"/>
      <c r="AO132" s="296"/>
      <c r="AP132" s="296"/>
      <c r="AQ132" s="296"/>
      <c r="AR132" s="296"/>
      <c r="AS132" s="296"/>
      <c r="AT132" s="296"/>
      <c r="AU132" s="296"/>
      <c r="AV132" s="296"/>
      <c r="AW132" s="296"/>
      <c r="AX132" s="296"/>
      <c r="AY132" s="296"/>
      <c r="AZ132" s="296"/>
      <c r="BA132" s="296"/>
      <c r="BB132" s="296"/>
      <c r="BC132" s="296"/>
      <c r="BD132" s="296"/>
      <c r="BE132" s="296"/>
      <c r="BF132" s="296"/>
      <c r="BG132" s="296"/>
      <c r="BH132" s="296"/>
      <c r="BI132" s="296"/>
      <c r="BJ132" s="296"/>
      <c r="BK132" s="296"/>
      <c r="BL132" s="296"/>
    </row>
    <row r="133" spans="1:64">
      <c r="A133" s="296"/>
      <c r="B133" s="296"/>
      <c r="C133" s="296"/>
      <c r="D133" s="296"/>
      <c r="E133" s="296"/>
      <c r="F133" s="296"/>
      <c r="G133" s="296"/>
      <c r="H133" s="296"/>
      <c r="I133" s="296"/>
      <c r="N133" s="296"/>
      <c r="O133" s="296"/>
      <c r="P133" s="296"/>
      <c r="Q133" s="296"/>
      <c r="R133" s="296"/>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c r="AQ133" s="296"/>
      <c r="AR133" s="296"/>
      <c r="AS133" s="296"/>
      <c r="AT133" s="296"/>
      <c r="AU133" s="296"/>
      <c r="AV133" s="296"/>
      <c r="AW133" s="296"/>
      <c r="AX133" s="296"/>
      <c r="AY133" s="296"/>
      <c r="AZ133" s="296"/>
      <c r="BA133" s="296"/>
      <c r="BB133" s="296"/>
      <c r="BC133" s="296"/>
      <c r="BD133" s="296"/>
      <c r="BE133" s="296"/>
      <c r="BF133" s="296"/>
      <c r="BG133" s="296"/>
      <c r="BH133" s="296"/>
      <c r="BI133" s="296"/>
      <c r="BJ133" s="296"/>
      <c r="BK133" s="296"/>
      <c r="BL133" s="296"/>
    </row>
    <row r="134" spans="1:64">
      <c r="A134" s="296"/>
      <c r="B134" s="296"/>
      <c r="C134" s="296"/>
      <c r="D134" s="296"/>
      <c r="E134" s="296"/>
      <c r="F134" s="296"/>
      <c r="G134" s="296"/>
      <c r="H134" s="296"/>
      <c r="I134" s="296"/>
      <c r="N134" s="296"/>
      <c r="O134" s="296"/>
      <c r="P134" s="296"/>
      <c r="Q134" s="296"/>
      <c r="R134" s="296"/>
      <c r="S134" s="296"/>
      <c r="T134" s="296"/>
      <c r="U134" s="296"/>
      <c r="V134" s="296"/>
      <c r="W134" s="296"/>
      <c r="X134" s="296"/>
      <c r="Y134" s="296"/>
      <c r="Z134" s="296"/>
      <c r="AA134" s="296"/>
      <c r="AB134" s="296"/>
      <c r="AC134" s="296"/>
      <c r="AD134" s="296"/>
      <c r="AE134" s="296"/>
      <c r="AF134" s="296"/>
      <c r="AG134" s="296"/>
      <c r="AH134" s="296"/>
      <c r="AI134" s="296"/>
      <c r="AJ134" s="296"/>
      <c r="AK134" s="296"/>
      <c r="AL134" s="296"/>
      <c r="AM134" s="296"/>
      <c r="AN134" s="296"/>
      <c r="AO134" s="296"/>
      <c r="AP134" s="296"/>
      <c r="AQ134" s="296"/>
      <c r="AR134" s="296"/>
      <c r="AS134" s="296"/>
      <c r="AT134" s="296"/>
      <c r="AU134" s="296"/>
      <c r="AV134" s="296"/>
      <c r="AW134" s="296"/>
      <c r="AX134" s="296"/>
      <c r="AY134" s="296"/>
      <c r="AZ134" s="296"/>
      <c r="BA134" s="296"/>
      <c r="BB134" s="296"/>
      <c r="BC134" s="296"/>
      <c r="BD134" s="296"/>
      <c r="BE134" s="296"/>
      <c r="BF134" s="296"/>
      <c r="BG134" s="296"/>
      <c r="BH134" s="296"/>
      <c r="BI134" s="296"/>
      <c r="BJ134" s="296"/>
      <c r="BK134" s="296"/>
      <c r="BL134" s="296"/>
    </row>
    <row r="135" spans="1:64">
      <c r="A135" s="296"/>
      <c r="B135" s="296"/>
      <c r="C135" s="296"/>
      <c r="D135" s="296"/>
      <c r="E135" s="296"/>
      <c r="F135" s="296"/>
      <c r="G135" s="296"/>
      <c r="H135" s="296"/>
      <c r="I135" s="296"/>
      <c r="N135" s="296"/>
      <c r="O135" s="296"/>
      <c r="P135" s="296"/>
      <c r="Q135" s="296"/>
      <c r="R135" s="296"/>
      <c r="S135" s="296"/>
      <c r="T135" s="296"/>
      <c r="U135" s="296"/>
      <c r="V135" s="296"/>
      <c r="W135" s="296"/>
      <c r="X135" s="296"/>
      <c r="Y135" s="296"/>
      <c r="Z135" s="296"/>
      <c r="AA135" s="296"/>
      <c r="AB135" s="296"/>
      <c r="AC135" s="296"/>
      <c r="AD135" s="296"/>
      <c r="AE135" s="296"/>
      <c r="AF135" s="296"/>
      <c r="AG135" s="296"/>
      <c r="AH135" s="296"/>
      <c r="AI135" s="296"/>
      <c r="AJ135" s="296"/>
      <c r="AK135" s="296"/>
      <c r="AL135" s="296"/>
      <c r="AM135" s="296"/>
      <c r="AN135" s="296"/>
      <c r="AO135" s="296"/>
      <c r="AP135" s="296"/>
      <c r="AQ135" s="296"/>
      <c r="AR135" s="296"/>
      <c r="AS135" s="296"/>
      <c r="AT135" s="296"/>
      <c r="AU135" s="296"/>
      <c r="AV135" s="296"/>
      <c r="AW135" s="296"/>
      <c r="AX135" s="296"/>
      <c r="AY135" s="296"/>
      <c r="AZ135" s="296"/>
      <c r="BA135" s="296"/>
      <c r="BB135" s="296"/>
      <c r="BC135" s="296"/>
      <c r="BD135" s="296"/>
      <c r="BE135" s="296"/>
      <c r="BF135" s="296"/>
      <c r="BG135" s="296"/>
      <c r="BH135" s="296"/>
      <c r="BI135" s="296"/>
      <c r="BJ135" s="296"/>
      <c r="BK135" s="296"/>
      <c r="BL135" s="296"/>
    </row>
    <row r="136" spans="1:64">
      <c r="A136" s="296"/>
      <c r="B136" s="296"/>
      <c r="C136" s="296"/>
      <c r="D136" s="296"/>
      <c r="E136" s="296"/>
      <c r="F136" s="296"/>
      <c r="G136" s="296"/>
      <c r="H136" s="296"/>
      <c r="I136" s="296"/>
      <c r="N136" s="296"/>
      <c r="O136" s="296"/>
      <c r="P136" s="296"/>
      <c r="Q136" s="296"/>
      <c r="R136" s="296"/>
      <c r="S136" s="296"/>
      <c r="T136" s="296"/>
      <c r="U136" s="296"/>
      <c r="V136" s="296"/>
      <c r="W136" s="296"/>
      <c r="X136" s="296"/>
      <c r="Y136" s="296"/>
      <c r="Z136" s="296"/>
      <c r="AA136" s="296"/>
      <c r="AB136" s="296"/>
      <c r="AC136" s="296"/>
      <c r="AD136" s="296"/>
      <c r="AE136" s="296"/>
      <c r="AF136" s="296"/>
      <c r="AG136" s="296"/>
      <c r="AH136" s="296"/>
      <c r="AI136" s="296"/>
      <c r="AJ136" s="296"/>
      <c r="AK136" s="296"/>
      <c r="AL136" s="296"/>
      <c r="AM136" s="296"/>
      <c r="AN136" s="296"/>
      <c r="AO136" s="296"/>
      <c r="AP136" s="296"/>
      <c r="AQ136" s="296"/>
      <c r="AR136" s="296"/>
      <c r="AS136" s="296"/>
      <c r="AT136" s="296"/>
      <c r="AU136" s="296"/>
      <c r="AV136" s="296"/>
      <c r="AW136" s="296"/>
      <c r="AX136" s="296"/>
      <c r="AY136" s="296"/>
      <c r="AZ136" s="296"/>
      <c r="BA136" s="296"/>
      <c r="BB136" s="296"/>
      <c r="BC136" s="296"/>
      <c r="BD136" s="296"/>
      <c r="BE136" s="296"/>
      <c r="BF136" s="296"/>
      <c r="BG136" s="296"/>
      <c r="BH136" s="296"/>
      <c r="BI136" s="296"/>
      <c r="BJ136" s="296"/>
      <c r="BK136" s="296"/>
      <c r="BL136" s="296"/>
    </row>
    <row r="137" spans="1:64">
      <c r="A137" s="296"/>
      <c r="B137" s="296"/>
      <c r="C137" s="296"/>
      <c r="D137" s="296"/>
      <c r="E137" s="296"/>
      <c r="F137" s="296"/>
      <c r="G137" s="296"/>
      <c r="H137" s="296"/>
      <c r="I137" s="296"/>
      <c r="N137" s="296"/>
      <c r="O137" s="296"/>
      <c r="P137" s="296"/>
      <c r="Q137" s="296"/>
      <c r="R137" s="296"/>
      <c r="S137" s="296"/>
      <c r="T137" s="296"/>
      <c r="U137" s="296"/>
      <c r="V137" s="296"/>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c r="AW137" s="296"/>
      <c r="AX137" s="296"/>
      <c r="AY137" s="296"/>
      <c r="AZ137" s="296"/>
      <c r="BA137" s="296"/>
      <c r="BB137" s="296"/>
      <c r="BC137" s="296"/>
      <c r="BD137" s="296"/>
      <c r="BE137" s="296"/>
      <c r="BF137" s="296"/>
      <c r="BG137" s="296"/>
      <c r="BH137" s="296"/>
      <c r="BI137" s="296"/>
      <c r="BJ137" s="296"/>
      <c r="BK137" s="296"/>
      <c r="BL137" s="296"/>
    </row>
    <row r="138" spans="1:64">
      <c r="A138" s="296"/>
      <c r="B138" s="296"/>
      <c r="C138" s="296"/>
      <c r="D138" s="296"/>
      <c r="E138" s="296"/>
      <c r="F138" s="296"/>
      <c r="G138" s="296"/>
      <c r="H138" s="296"/>
      <c r="I138" s="296"/>
      <c r="N138" s="296"/>
      <c r="O138" s="296"/>
      <c r="P138" s="296"/>
      <c r="Q138" s="296"/>
      <c r="R138" s="296"/>
      <c r="S138" s="296"/>
      <c r="T138" s="296"/>
      <c r="U138" s="296"/>
      <c r="V138" s="296"/>
      <c r="W138" s="296"/>
      <c r="X138" s="296"/>
      <c r="Y138" s="296"/>
      <c r="Z138" s="296"/>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c r="AW138" s="296"/>
      <c r="AX138" s="296"/>
      <c r="AY138" s="296"/>
      <c r="AZ138" s="296"/>
      <c r="BA138" s="296"/>
      <c r="BB138" s="296"/>
      <c r="BC138" s="296"/>
      <c r="BD138" s="296"/>
      <c r="BE138" s="296"/>
      <c r="BF138" s="296"/>
      <c r="BG138" s="296"/>
      <c r="BH138" s="296"/>
      <c r="BI138" s="296"/>
      <c r="BJ138" s="296"/>
      <c r="BK138" s="296"/>
      <c r="BL138" s="296"/>
    </row>
    <row r="139" spans="1:64">
      <c r="A139" s="296"/>
      <c r="B139" s="296"/>
      <c r="C139" s="296"/>
      <c r="D139" s="296"/>
      <c r="E139" s="296"/>
      <c r="F139" s="296"/>
      <c r="G139" s="296"/>
      <c r="H139" s="296"/>
      <c r="I139" s="296"/>
      <c r="N139" s="296"/>
      <c r="O139" s="296"/>
      <c r="P139" s="296"/>
      <c r="Q139" s="296"/>
      <c r="R139" s="296"/>
      <c r="S139" s="296"/>
      <c r="T139" s="296"/>
      <c r="U139" s="296"/>
      <c r="V139" s="296"/>
      <c r="W139" s="296"/>
      <c r="X139" s="296"/>
      <c r="Y139" s="296"/>
      <c r="Z139" s="296"/>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296"/>
      <c r="BH139" s="296"/>
      <c r="BI139" s="296"/>
      <c r="BJ139" s="296"/>
      <c r="BK139" s="296"/>
      <c r="BL139" s="296"/>
    </row>
    <row r="140" spans="1:64">
      <c r="A140" s="296"/>
      <c r="B140" s="296"/>
      <c r="C140" s="296"/>
      <c r="D140" s="296"/>
      <c r="E140" s="296"/>
      <c r="F140" s="296"/>
      <c r="G140" s="296"/>
      <c r="H140" s="296"/>
      <c r="I140" s="296"/>
      <c r="N140" s="296"/>
      <c r="O140" s="296"/>
      <c r="P140" s="296"/>
      <c r="Q140" s="296"/>
      <c r="R140" s="296"/>
      <c r="S140" s="296"/>
      <c r="T140" s="296"/>
      <c r="U140" s="296"/>
      <c r="V140" s="296"/>
      <c r="W140" s="296"/>
      <c r="X140" s="296"/>
      <c r="Y140" s="296"/>
      <c r="Z140" s="296"/>
      <c r="AA140" s="296"/>
      <c r="AB140" s="296"/>
      <c r="AC140" s="296"/>
      <c r="AD140" s="296"/>
      <c r="AE140" s="296"/>
      <c r="AF140" s="296"/>
      <c r="AG140" s="296"/>
      <c r="AH140" s="296"/>
      <c r="AI140" s="296"/>
      <c r="AJ140" s="296"/>
      <c r="AK140" s="296"/>
      <c r="AL140" s="296"/>
      <c r="AM140" s="296"/>
      <c r="AN140" s="296"/>
      <c r="AO140" s="296"/>
      <c r="AP140" s="296"/>
      <c r="AQ140" s="296"/>
      <c r="AR140" s="296"/>
      <c r="AS140" s="296"/>
      <c r="AT140" s="296"/>
      <c r="AU140" s="296"/>
      <c r="AV140" s="296"/>
      <c r="AW140" s="296"/>
      <c r="AX140" s="296"/>
      <c r="AY140" s="296"/>
      <c r="AZ140" s="296"/>
      <c r="BA140" s="296"/>
      <c r="BB140" s="296"/>
      <c r="BC140" s="296"/>
      <c r="BD140" s="296"/>
      <c r="BE140" s="296"/>
      <c r="BF140" s="296"/>
      <c r="BG140" s="296"/>
      <c r="BH140" s="296"/>
      <c r="BI140" s="296"/>
      <c r="BJ140" s="296"/>
      <c r="BK140" s="296"/>
      <c r="BL140" s="296"/>
    </row>
    <row r="141" spans="1:64">
      <c r="A141" s="296"/>
      <c r="B141" s="296"/>
      <c r="C141" s="296"/>
      <c r="D141" s="296"/>
      <c r="E141" s="296"/>
      <c r="F141" s="296"/>
      <c r="G141" s="296"/>
      <c r="H141" s="296"/>
      <c r="I141" s="296"/>
      <c r="N141" s="296"/>
      <c r="O141" s="296"/>
      <c r="P141" s="296"/>
      <c r="Q141" s="296"/>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c r="AN141" s="296"/>
      <c r="AO141" s="296"/>
      <c r="AP141" s="296"/>
      <c r="AQ141" s="296"/>
      <c r="AR141" s="296"/>
      <c r="AS141" s="296"/>
      <c r="AT141" s="296"/>
      <c r="AU141" s="296"/>
      <c r="AV141" s="296"/>
      <c r="AW141" s="296"/>
      <c r="AX141" s="296"/>
      <c r="AY141" s="296"/>
      <c r="AZ141" s="296"/>
      <c r="BA141" s="296"/>
      <c r="BB141" s="296"/>
      <c r="BC141" s="296"/>
      <c r="BD141" s="296"/>
      <c r="BE141" s="296"/>
      <c r="BF141" s="296"/>
      <c r="BG141" s="296"/>
      <c r="BH141" s="296"/>
      <c r="BI141" s="296"/>
      <c r="BJ141" s="296"/>
      <c r="BK141" s="296"/>
      <c r="BL141" s="296"/>
    </row>
    <row r="142" spans="1:64">
      <c r="A142" s="296"/>
      <c r="B142" s="296"/>
      <c r="C142" s="296"/>
      <c r="D142" s="296"/>
      <c r="E142" s="296"/>
      <c r="F142" s="296"/>
      <c r="G142" s="296"/>
      <c r="H142" s="296"/>
      <c r="I142" s="296"/>
      <c r="N142" s="296"/>
      <c r="O142" s="296"/>
      <c r="P142" s="296"/>
      <c r="Q142" s="296"/>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row>
    <row r="143" spans="1:64">
      <c r="A143" s="296"/>
      <c r="B143" s="296"/>
      <c r="C143" s="296"/>
      <c r="D143" s="296"/>
      <c r="E143" s="296"/>
      <c r="F143" s="296"/>
      <c r="G143" s="296"/>
      <c r="H143" s="296"/>
      <c r="I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c r="AJ143" s="296"/>
      <c r="AK143" s="296"/>
      <c r="AL143" s="296"/>
      <c r="AM143" s="296"/>
      <c r="AN143" s="296"/>
      <c r="AO143" s="296"/>
      <c r="AP143" s="296"/>
      <c r="AQ143" s="296"/>
      <c r="AR143" s="296"/>
      <c r="AS143" s="296"/>
      <c r="AT143" s="296"/>
      <c r="AU143" s="296"/>
      <c r="AV143" s="296"/>
      <c r="AW143" s="296"/>
      <c r="AX143" s="296"/>
      <c r="AY143" s="296"/>
      <c r="AZ143" s="296"/>
      <c r="BA143" s="296"/>
      <c r="BB143" s="296"/>
      <c r="BC143" s="296"/>
      <c r="BD143" s="296"/>
      <c r="BE143" s="296"/>
      <c r="BF143" s="296"/>
      <c r="BG143" s="296"/>
      <c r="BH143" s="296"/>
      <c r="BI143" s="296"/>
      <c r="BJ143" s="296"/>
      <c r="BK143" s="296"/>
      <c r="BL143" s="296"/>
    </row>
    <row r="144" spans="1:64">
      <c r="A144" s="296"/>
      <c r="B144" s="296"/>
      <c r="C144" s="296"/>
      <c r="D144" s="296"/>
      <c r="E144" s="296"/>
      <c r="F144" s="296"/>
      <c r="G144" s="296"/>
      <c r="H144" s="296"/>
      <c r="I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c r="AJ144" s="296"/>
      <c r="AK144" s="296"/>
      <c r="AL144" s="296"/>
      <c r="AM144" s="296"/>
      <c r="AN144" s="296"/>
      <c r="AO144" s="296"/>
      <c r="AP144" s="296"/>
      <c r="AQ144" s="296"/>
      <c r="AR144" s="296"/>
      <c r="AS144" s="296"/>
      <c r="AT144" s="296"/>
      <c r="AU144" s="296"/>
      <c r="AV144" s="296"/>
      <c r="AW144" s="296"/>
      <c r="AX144" s="296"/>
      <c r="AY144" s="296"/>
      <c r="AZ144" s="296"/>
      <c r="BA144" s="296"/>
      <c r="BB144" s="296"/>
      <c r="BC144" s="296"/>
      <c r="BD144" s="296"/>
      <c r="BE144" s="296"/>
      <c r="BF144" s="296"/>
      <c r="BG144" s="296"/>
      <c r="BH144" s="296"/>
      <c r="BI144" s="296"/>
      <c r="BJ144" s="296"/>
      <c r="BK144" s="296"/>
      <c r="BL144" s="296"/>
    </row>
    <row r="145" spans="1:64">
      <c r="A145" s="296"/>
      <c r="B145" s="296"/>
      <c r="C145" s="296"/>
      <c r="D145" s="296"/>
      <c r="E145" s="296"/>
      <c r="F145" s="296"/>
      <c r="G145" s="296"/>
      <c r="H145" s="296"/>
      <c r="I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c r="AJ145" s="296"/>
      <c r="AK145" s="296"/>
      <c r="AL145" s="296"/>
      <c r="AM145" s="296"/>
      <c r="AN145" s="296"/>
      <c r="AO145" s="296"/>
      <c r="AP145" s="296"/>
      <c r="AQ145" s="296"/>
      <c r="AR145" s="296"/>
      <c r="AS145" s="296"/>
      <c r="AT145" s="296"/>
      <c r="AU145" s="296"/>
      <c r="AV145" s="296"/>
      <c r="AW145" s="296"/>
      <c r="AX145" s="296"/>
      <c r="AY145" s="296"/>
      <c r="AZ145" s="296"/>
      <c r="BA145" s="296"/>
      <c r="BB145" s="296"/>
      <c r="BC145" s="296"/>
      <c r="BD145" s="296"/>
      <c r="BE145" s="296"/>
      <c r="BF145" s="296"/>
      <c r="BG145" s="296"/>
      <c r="BH145" s="296"/>
      <c r="BI145" s="296"/>
      <c r="BJ145" s="296"/>
      <c r="BK145" s="296"/>
      <c r="BL145" s="296"/>
    </row>
    <row r="146" spans="1:64">
      <c r="A146" s="296"/>
      <c r="B146" s="296"/>
      <c r="C146" s="296"/>
      <c r="D146" s="296"/>
      <c r="E146" s="296"/>
      <c r="F146" s="296"/>
      <c r="G146" s="296"/>
      <c r="H146" s="296"/>
      <c r="I146" s="296"/>
      <c r="N146" s="296"/>
      <c r="O146" s="296"/>
      <c r="P146" s="296"/>
      <c r="Q146" s="296"/>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row>
    <row r="147" spans="1:64">
      <c r="A147" s="296"/>
      <c r="B147" s="296"/>
      <c r="C147" s="296"/>
      <c r="D147" s="296"/>
      <c r="E147" s="296"/>
      <c r="F147" s="296"/>
      <c r="G147" s="296"/>
      <c r="H147" s="296"/>
      <c r="I147" s="296"/>
      <c r="N147" s="296"/>
      <c r="O147" s="296"/>
      <c r="P147" s="296"/>
      <c r="Q147" s="296"/>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row>
    <row r="148" spans="1:64">
      <c r="A148" s="296"/>
      <c r="B148" s="296"/>
      <c r="C148" s="296"/>
      <c r="D148" s="296"/>
      <c r="E148" s="296"/>
      <c r="F148" s="296"/>
      <c r="G148" s="296"/>
      <c r="H148" s="296"/>
      <c r="I148" s="296"/>
      <c r="N148" s="296"/>
      <c r="O148" s="296"/>
      <c r="P148" s="296"/>
      <c r="Q148" s="296"/>
      <c r="R148" s="296"/>
      <c r="S148" s="296"/>
      <c r="T148" s="296"/>
      <c r="U148" s="296"/>
      <c r="V148" s="296"/>
      <c r="W148" s="296"/>
      <c r="X148" s="296"/>
      <c r="Y148" s="296"/>
      <c r="Z148" s="296"/>
      <c r="AA148" s="296"/>
      <c r="AB148" s="296"/>
      <c r="AC148" s="296"/>
      <c r="AD148" s="296"/>
      <c r="AE148" s="296"/>
      <c r="AF148" s="296"/>
      <c r="AG148" s="296"/>
      <c r="AH148" s="296"/>
      <c r="AI148" s="296"/>
      <c r="AJ148" s="296"/>
      <c r="AK148" s="296"/>
      <c r="AL148" s="296"/>
      <c r="AM148" s="296"/>
      <c r="AN148" s="296"/>
      <c r="AO148" s="296"/>
      <c r="AP148" s="296"/>
      <c r="AQ148" s="296"/>
      <c r="AR148" s="296"/>
      <c r="AS148" s="296"/>
      <c r="AT148" s="296"/>
      <c r="AU148" s="296"/>
      <c r="AV148" s="296"/>
      <c r="AW148" s="296"/>
      <c r="AX148" s="296"/>
      <c r="AY148" s="296"/>
      <c r="AZ148" s="296"/>
      <c r="BA148" s="296"/>
      <c r="BB148" s="296"/>
      <c r="BC148" s="296"/>
      <c r="BD148" s="296"/>
      <c r="BE148" s="296"/>
      <c r="BF148" s="296"/>
      <c r="BG148" s="296"/>
      <c r="BH148" s="296"/>
      <c r="BI148" s="296"/>
      <c r="BJ148" s="296"/>
      <c r="BK148" s="296"/>
      <c r="BL148" s="296"/>
    </row>
    <row r="149" spans="1:64">
      <c r="A149" s="296"/>
      <c r="B149" s="296"/>
      <c r="C149" s="296"/>
      <c r="D149" s="296"/>
      <c r="E149" s="296"/>
      <c r="F149" s="296"/>
      <c r="G149" s="296"/>
      <c r="H149" s="296"/>
      <c r="I149" s="296"/>
      <c r="N149" s="296"/>
      <c r="O149" s="296"/>
      <c r="P149" s="296"/>
      <c r="Q149" s="296"/>
      <c r="R149" s="296"/>
      <c r="S149" s="296"/>
      <c r="T149" s="296"/>
      <c r="U149" s="296"/>
      <c r="V149" s="296"/>
      <c r="W149" s="296"/>
      <c r="X149" s="296"/>
      <c r="Y149" s="296"/>
      <c r="Z149" s="296"/>
      <c r="AA149" s="296"/>
      <c r="AB149" s="296"/>
      <c r="AC149" s="296"/>
      <c r="AD149" s="296"/>
      <c r="AE149" s="296"/>
      <c r="AF149" s="296"/>
      <c r="AG149" s="296"/>
      <c r="AH149" s="296"/>
      <c r="AI149" s="296"/>
      <c r="AJ149" s="296"/>
      <c r="AK149" s="296"/>
      <c r="AL149" s="296"/>
      <c r="AM149" s="296"/>
      <c r="AN149" s="296"/>
      <c r="AO149" s="296"/>
      <c r="AP149" s="296"/>
      <c r="AQ149" s="296"/>
      <c r="AR149" s="296"/>
      <c r="AS149" s="296"/>
      <c r="AT149" s="296"/>
      <c r="AU149" s="296"/>
      <c r="AV149" s="296"/>
      <c r="AW149" s="296"/>
      <c r="AX149" s="296"/>
      <c r="AY149" s="296"/>
      <c r="AZ149" s="296"/>
      <c r="BA149" s="296"/>
      <c r="BB149" s="296"/>
      <c r="BC149" s="296"/>
      <c r="BD149" s="296"/>
      <c r="BE149" s="296"/>
      <c r="BF149" s="296"/>
      <c r="BG149" s="296"/>
      <c r="BH149" s="296"/>
      <c r="BI149" s="296"/>
      <c r="BJ149" s="296"/>
      <c r="BK149" s="296"/>
      <c r="BL149" s="296"/>
    </row>
    <row r="150" spans="1:64">
      <c r="A150" s="296"/>
      <c r="B150" s="296"/>
      <c r="C150" s="296"/>
      <c r="D150" s="296"/>
      <c r="E150" s="296"/>
      <c r="F150" s="296"/>
      <c r="G150" s="296"/>
      <c r="H150" s="296"/>
      <c r="I150" s="296"/>
      <c r="N150" s="296"/>
      <c r="O150" s="296"/>
      <c r="P150" s="296"/>
      <c r="Q150" s="296"/>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row>
    <row r="151" spans="1:64">
      <c r="A151" s="296"/>
      <c r="B151" s="296"/>
      <c r="C151" s="296"/>
      <c r="D151" s="296"/>
      <c r="E151" s="296"/>
      <c r="F151" s="296"/>
      <c r="G151" s="296"/>
      <c r="H151" s="296"/>
      <c r="I151" s="296"/>
      <c r="N151" s="296"/>
      <c r="O151" s="296"/>
      <c r="P151" s="296"/>
      <c r="Q151" s="296"/>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row>
    <row r="152" spans="1:64">
      <c r="A152" s="296"/>
      <c r="B152" s="296"/>
      <c r="C152" s="296"/>
      <c r="D152" s="296"/>
      <c r="E152" s="296"/>
      <c r="F152" s="296"/>
      <c r="G152" s="296"/>
      <c r="H152" s="296"/>
      <c r="I152" s="296"/>
      <c r="N152" s="296"/>
      <c r="O152" s="296"/>
      <c r="P152" s="296"/>
      <c r="Q152" s="296"/>
      <c r="R152" s="296"/>
      <c r="S152" s="296"/>
      <c r="T152" s="296"/>
      <c r="U152" s="296"/>
      <c r="V152" s="296"/>
      <c r="W152" s="296"/>
      <c r="X152" s="296"/>
      <c r="Y152" s="296"/>
      <c r="Z152" s="296"/>
      <c r="AA152" s="296"/>
      <c r="AB152" s="296"/>
      <c r="AC152" s="296"/>
      <c r="AD152" s="296"/>
      <c r="AE152" s="296"/>
      <c r="AF152" s="296"/>
      <c r="AG152" s="296"/>
      <c r="AH152" s="296"/>
      <c r="AI152" s="296"/>
      <c r="AJ152" s="296"/>
      <c r="AK152" s="296"/>
      <c r="AL152" s="296"/>
      <c r="AM152" s="296"/>
      <c r="AN152" s="296"/>
      <c r="AO152" s="296"/>
      <c r="AP152" s="296"/>
      <c r="AQ152" s="296"/>
      <c r="AR152" s="296"/>
      <c r="AS152" s="296"/>
      <c r="AT152" s="296"/>
      <c r="AU152" s="296"/>
      <c r="AV152" s="296"/>
      <c r="AW152" s="296"/>
      <c r="AX152" s="296"/>
      <c r="AY152" s="296"/>
      <c r="AZ152" s="296"/>
      <c r="BA152" s="296"/>
      <c r="BB152" s="296"/>
      <c r="BC152" s="296"/>
      <c r="BD152" s="296"/>
      <c r="BE152" s="296"/>
      <c r="BF152" s="296"/>
      <c r="BG152" s="296"/>
      <c r="BH152" s="296"/>
      <c r="BI152" s="296"/>
      <c r="BJ152" s="296"/>
      <c r="BK152" s="296"/>
      <c r="BL152" s="296"/>
    </row>
    <row r="153" spans="1:64">
      <c r="A153" s="296"/>
      <c r="B153" s="296"/>
      <c r="C153" s="296"/>
      <c r="D153" s="296"/>
      <c r="E153" s="296"/>
      <c r="F153" s="296"/>
      <c r="G153" s="296"/>
      <c r="H153" s="296"/>
      <c r="I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6"/>
      <c r="AN153" s="296"/>
      <c r="AO153" s="296"/>
      <c r="AP153" s="296"/>
      <c r="AQ153" s="296"/>
      <c r="AR153" s="296"/>
      <c r="AS153" s="296"/>
      <c r="AT153" s="296"/>
      <c r="AU153" s="296"/>
      <c r="AV153" s="296"/>
      <c r="AW153" s="296"/>
      <c r="AX153" s="296"/>
      <c r="AY153" s="296"/>
      <c r="AZ153" s="296"/>
      <c r="BA153" s="296"/>
      <c r="BB153" s="296"/>
      <c r="BC153" s="296"/>
      <c r="BD153" s="296"/>
      <c r="BE153" s="296"/>
      <c r="BF153" s="296"/>
      <c r="BG153" s="296"/>
      <c r="BH153" s="296"/>
      <c r="BI153" s="296"/>
      <c r="BJ153" s="296"/>
      <c r="BK153" s="296"/>
      <c r="BL153" s="296"/>
    </row>
    <row r="154" spans="1:64">
      <c r="A154" s="296"/>
      <c r="B154" s="296"/>
      <c r="C154" s="296"/>
      <c r="D154" s="296"/>
      <c r="E154" s="296"/>
      <c r="F154" s="296"/>
      <c r="G154" s="296"/>
      <c r="H154" s="296"/>
      <c r="I154" s="296"/>
      <c r="N154" s="296"/>
      <c r="O154" s="296"/>
      <c r="P154" s="296"/>
      <c r="Q154" s="296"/>
      <c r="R154" s="296"/>
      <c r="S154" s="296"/>
      <c r="T154" s="296"/>
      <c r="U154" s="296"/>
      <c r="V154" s="296"/>
      <c r="W154" s="296"/>
      <c r="X154" s="296"/>
      <c r="Y154" s="296"/>
      <c r="Z154" s="296"/>
      <c r="AA154" s="296"/>
      <c r="AB154" s="296"/>
      <c r="AC154" s="296"/>
      <c r="AD154" s="296"/>
      <c r="AE154" s="296"/>
      <c r="AF154" s="296"/>
      <c r="AG154" s="296"/>
      <c r="AH154" s="296"/>
      <c r="AI154" s="296"/>
      <c r="AJ154" s="296"/>
      <c r="AK154" s="296"/>
      <c r="AL154" s="296"/>
      <c r="AM154" s="296"/>
      <c r="AN154" s="296"/>
      <c r="AO154" s="296"/>
      <c r="AP154" s="296"/>
      <c r="AQ154" s="296"/>
      <c r="AR154" s="296"/>
      <c r="AS154" s="296"/>
      <c r="AT154" s="296"/>
      <c r="AU154" s="296"/>
      <c r="AV154" s="296"/>
      <c r="AW154" s="296"/>
      <c r="AX154" s="296"/>
      <c r="AY154" s="296"/>
      <c r="AZ154" s="296"/>
      <c r="BA154" s="296"/>
      <c r="BB154" s="296"/>
      <c r="BC154" s="296"/>
      <c r="BD154" s="296"/>
      <c r="BE154" s="296"/>
      <c r="BF154" s="296"/>
      <c r="BG154" s="296"/>
      <c r="BH154" s="296"/>
      <c r="BI154" s="296"/>
      <c r="BJ154" s="296"/>
      <c r="BK154" s="296"/>
      <c r="BL154" s="296"/>
    </row>
    <row r="155" spans="1:64">
      <c r="A155" s="296"/>
      <c r="B155" s="296"/>
      <c r="C155" s="296"/>
      <c r="D155" s="296"/>
      <c r="E155" s="296"/>
      <c r="F155" s="296"/>
      <c r="G155" s="296"/>
      <c r="H155" s="296"/>
      <c r="I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row>
    <row r="156" spans="1:64">
      <c r="A156" s="296"/>
      <c r="B156" s="296"/>
      <c r="C156" s="296"/>
      <c r="D156" s="296"/>
      <c r="E156" s="296"/>
      <c r="F156" s="296"/>
      <c r="G156" s="296"/>
      <c r="H156" s="296"/>
      <c r="I156" s="296"/>
      <c r="N156" s="296"/>
      <c r="O156" s="296"/>
      <c r="P156" s="296"/>
      <c r="Q156" s="296"/>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row>
    <row r="157" spans="1:64">
      <c r="A157" s="296"/>
      <c r="B157" s="296"/>
      <c r="C157" s="296"/>
      <c r="D157" s="296"/>
      <c r="E157" s="296"/>
      <c r="F157" s="296"/>
      <c r="G157" s="296"/>
      <c r="H157" s="296"/>
      <c r="I157" s="296"/>
      <c r="N157" s="296"/>
      <c r="O157" s="296"/>
      <c r="P157" s="296"/>
      <c r="Q157" s="296"/>
      <c r="R157" s="296"/>
      <c r="S157" s="296"/>
      <c r="T157" s="296"/>
      <c r="U157" s="296"/>
      <c r="V157" s="296"/>
      <c r="W157" s="296"/>
      <c r="X157" s="296"/>
      <c r="Y157" s="296"/>
      <c r="Z157" s="296"/>
      <c r="AA157" s="296"/>
      <c r="AB157" s="296"/>
      <c r="AC157" s="296"/>
      <c r="AD157" s="296"/>
      <c r="AE157" s="296"/>
      <c r="AF157" s="296"/>
      <c r="AG157" s="296"/>
      <c r="AH157" s="296"/>
      <c r="AI157" s="296"/>
      <c r="AJ157" s="296"/>
      <c r="AK157" s="296"/>
      <c r="AL157" s="296"/>
      <c r="AM157" s="296"/>
      <c r="AN157" s="296"/>
      <c r="AO157" s="296"/>
      <c r="AP157" s="296"/>
      <c r="AQ157" s="296"/>
      <c r="AR157" s="296"/>
      <c r="AS157" s="296"/>
      <c r="AT157" s="296"/>
      <c r="AU157" s="296"/>
      <c r="AV157" s="296"/>
      <c r="AW157" s="296"/>
      <c r="AX157" s="296"/>
      <c r="AY157" s="296"/>
      <c r="AZ157" s="296"/>
      <c r="BA157" s="296"/>
      <c r="BB157" s="296"/>
      <c r="BC157" s="296"/>
      <c r="BD157" s="296"/>
      <c r="BE157" s="296"/>
      <c r="BF157" s="296"/>
      <c r="BG157" s="296"/>
      <c r="BH157" s="296"/>
      <c r="BI157" s="296"/>
      <c r="BJ157" s="296"/>
      <c r="BK157" s="296"/>
      <c r="BL157" s="296"/>
    </row>
    <row r="158" spans="1:64">
      <c r="A158" s="296"/>
      <c r="B158" s="296"/>
      <c r="C158" s="296"/>
      <c r="D158" s="296"/>
      <c r="E158" s="296"/>
      <c r="F158" s="296"/>
      <c r="G158" s="296"/>
      <c r="H158" s="296"/>
      <c r="I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row>
    <row r="159" spans="1:64">
      <c r="A159" s="296"/>
      <c r="B159" s="296"/>
      <c r="C159" s="296"/>
      <c r="D159" s="296"/>
      <c r="E159" s="296"/>
      <c r="F159" s="296"/>
      <c r="G159" s="296"/>
      <c r="H159" s="296"/>
      <c r="I159" s="296"/>
      <c r="N159" s="296"/>
      <c r="O159" s="296"/>
      <c r="P159" s="296"/>
      <c r="Q159" s="296"/>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row>
    <row r="160" spans="1:64">
      <c r="A160" s="296"/>
      <c r="B160" s="296"/>
      <c r="C160" s="296"/>
      <c r="D160" s="296"/>
      <c r="E160" s="296"/>
      <c r="F160" s="296"/>
      <c r="G160" s="296"/>
      <c r="H160" s="296"/>
      <c r="I160" s="296"/>
      <c r="N160" s="296"/>
      <c r="O160" s="296"/>
      <c r="P160" s="296"/>
      <c r="Q160" s="296"/>
      <c r="R160" s="296"/>
      <c r="S160" s="296"/>
      <c r="T160" s="296"/>
      <c r="U160" s="296"/>
      <c r="V160" s="296"/>
      <c r="W160" s="296"/>
      <c r="X160" s="296"/>
      <c r="Y160" s="296"/>
      <c r="Z160" s="296"/>
      <c r="AA160" s="296"/>
      <c r="AB160" s="296"/>
      <c r="AC160" s="296"/>
      <c r="AD160" s="296"/>
      <c r="AE160" s="296"/>
      <c r="AF160" s="296"/>
      <c r="AG160" s="296"/>
      <c r="AH160" s="296"/>
      <c r="AI160" s="296"/>
      <c r="AJ160" s="296"/>
      <c r="AK160" s="296"/>
      <c r="AL160" s="296"/>
      <c r="AM160" s="296"/>
      <c r="AN160" s="296"/>
      <c r="AO160" s="296"/>
      <c r="AP160" s="296"/>
      <c r="AQ160" s="296"/>
      <c r="AR160" s="296"/>
      <c r="AS160" s="296"/>
      <c r="AT160" s="296"/>
      <c r="AU160" s="296"/>
      <c r="AV160" s="296"/>
      <c r="AW160" s="296"/>
      <c r="AX160" s="296"/>
      <c r="AY160" s="296"/>
      <c r="AZ160" s="296"/>
      <c r="BA160" s="296"/>
      <c r="BB160" s="296"/>
      <c r="BC160" s="296"/>
      <c r="BD160" s="296"/>
      <c r="BE160" s="296"/>
      <c r="BF160" s="296"/>
      <c r="BG160" s="296"/>
      <c r="BH160" s="296"/>
      <c r="BI160" s="296"/>
      <c r="BJ160" s="296"/>
      <c r="BK160" s="296"/>
      <c r="BL160" s="296"/>
    </row>
    <row r="161" spans="1:64">
      <c r="A161" s="296"/>
      <c r="B161" s="296"/>
      <c r="C161" s="296"/>
      <c r="D161" s="296"/>
      <c r="E161" s="296"/>
      <c r="F161" s="296"/>
      <c r="G161" s="296"/>
      <c r="H161" s="296"/>
      <c r="I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row>
    <row r="162" spans="1:64">
      <c r="A162" s="296"/>
      <c r="B162" s="296"/>
      <c r="C162" s="296"/>
      <c r="D162" s="296"/>
      <c r="E162" s="296"/>
      <c r="F162" s="296"/>
      <c r="G162" s="296"/>
      <c r="H162" s="296"/>
      <c r="I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296"/>
      <c r="BJ162" s="296"/>
      <c r="BK162" s="296"/>
      <c r="BL162" s="296"/>
    </row>
    <row r="163" spans="1:64">
      <c r="A163" s="296"/>
      <c r="B163" s="296"/>
      <c r="C163" s="296"/>
      <c r="D163" s="296"/>
      <c r="E163" s="296"/>
      <c r="F163" s="296"/>
      <c r="G163" s="296"/>
      <c r="H163" s="296"/>
      <c r="I163" s="296"/>
      <c r="N163" s="296"/>
      <c r="O163" s="296"/>
      <c r="P163" s="296"/>
      <c r="Q163" s="296"/>
      <c r="R163" s="296"/>
      <c r="S163" s="296"/>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row>
    <row r="164" spans="1:64">
      <c r="A164" s="296"/>
      <c r="B164" s="296"/>
      <c r="C164" s="296"/>
      <c r="D164" s="296"/>
      <c r="E164" s="296"/>
      <c r="F164" s="296"/>
      <c r="G164" s="296"/>
      <c r="H164" s="296"/>
      <c r="I164" s="296"/>
      <c r="N164" s="296"/>
      <c r="O164" s="296"/>
      <c r="P164" s="296"/>
      <c r="Q164" s="296"/>
      <c r="R164" s="296"/>
      <c r="S164" s="296"/>
      <c r="T164" s="296"/>
      <c r="U164" s="296"/>
      <c r="V164" s="296"/>
      <c r="W164" s="296"/>
      <c r="X164" s="296"/>
      <c r="Y164" s="296"/>
      <c r="Z164" s="296"/>
      <c r="AA164" s="296"/>
      <c r="AB164" s="296"/>
      <c r="AC164" s="296"/>
      <c r="AD164" s="296"/>
      <c r="AE164" s="296"/>
      <c r="AF164" s="296"/>
      <c r="AG164" s="296"/>
      <c r="AH164" s="296"/>
      <c r="AI164" s="296"/>
      <c r="AJ164" s="296"/>
      <c r="AK164" s="296"/>
      <c r="AL164" s="296"/>
      <c r="AM164" s="296"/>
      <c r="AN164" s="296"/>
      <c r="AO164" s="296"/>
      <c r="AP164" s="296"/>
      <c r="AQ164" s="296"/>
      <c r="AR164" s="296"/>
      <c r="AS164" s="296"/>
      <c r="AT164" s="296"/>
      <c r="AU164" s="296"/>
      <c r="AV164" s="296"/>
      <c r="AW164" s="296"/>
      <c r="AX164" s="296"/>
      <c r="AY164" s="296"/>
      <c r="AZ164" s="296"/>
      <c r="BA164" s="296"/>
      <c r="BB164" s="296"/>
      <c r="BC164" s="296"/>
      <c r="BD164" s="296"/>
      <c r="BE164" s="296"/>
      <c r="BF164" s="296"/>
      <c r="BG164" s="296"/>
      <c r="BH164" s="296"/>
      <c r="BI164" s="296"/>
      <c r="BJ164" s="296"/>
      <c r="BK164" s="296"/>
      <c r="BL164" s="296"/>
    </row>
    <row r="165" spans="1:64">
      <c r="A165" s="296"/>
      <c r="B165" s="296"/>
      <c r="C165" s="296"/>
      <c r="D165" s="296"/>
      <c r="E165" s="296"/>
      <c r="F165" s="296"/>
      <c r="G165" s="296"/>
      <c r="H165" s="296"/>
      <c r="I165" s="296"/>
      <c r="N165" s="296"/>
      <c r="O165" s="296"/>
      <c r="P165" s="296"/>
      <c r="Q165" s="296"/>
      <c r="R165" s="296"/>
      <c r="S165" s="296"/>
      <c r="T165" s="296"/>
      <c r="U165" s="296"/>
      <c r="V165" s="296"/>
      <c r="W165" s="296"/>
      <c r="X165" s="296"/>
      <c r="Y165" s="296"/>
      <c r="Z165" s="296"/>
      <c r="AA165" s="296"/>
      <c r="AB165" s="296"/>
      <c r="AC165" s="296"/>
      <c r="AD165" s="296"/>
      <c r="AE165" s="296"/>
      <c r="AF165" s="296"/>
      <c r="AG165" s="296"/>
      <c r="AH165" s="296"/>
      <c r="AI165" s="296"/>
      <c r="AJ165" s="296"/>
      <c r="AK165" s="296"/>
      <c r="AL165" s="296"/>
      <c r="AM165" s="296"/>
      <c r="AN165" s="296"/>
      <c r="AO165" s="296"/>
      <c r="AP165" s="296"/>
      <c r="AQ165" s="296"/>
      <c r="AR165" s="296"/>
      <c r="AS165" s="296"/>
      <c r="AT165" s="296"/>
      <c r="AU165" s="296"/>
      <c r="AV165" s="296"/>
      <c r="AW165" s="296"/>
      <c r="AX165" s="296"/>
      <c r="AY165" s="296"/>
      <c r="AZ165" s="296"/>
      <c r="BA165" s="296"/>
      <c r="BB165" s="296"/>
      <c r="BC165" s="296"/>
      <c r="BD165" s="296"/>
      <c r="BE165" s="296"/>
      <c r="BF165" s="296"/>
      <c r="BG165" s="296"/>
      <c r="BH165" s="296"/>
      <c r="BI165" s="296"/>
      <c r="BJ165" s="296"/>
      <c r="BK165" s="296"/>
      <c r="BL165" s="296"/>
    </row>
    <row r="166" spans="1:64">
      <c r="A166" s="296"/>
      <c r="B166" s="296"/>
      <c r="C166" s="296"/>
      <c r="D166" s="296"/>
      <c r="E166" s="296"/>
      <c r="F166" s="296"/>
      <c r="G166" s="296"/>
      <c r="H166" s="296"/>
      <c r="I166" s="296"/>
      <c r="N166" s="296"/>
      <c r="O166" s="296"/>
      <c r="P166" s="296"/>
      <c r="Q166" s="296"/>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296"/>
      <c r="BB166" s="296"/>
      <c r="BC166" s="296"/>
      <c r="BD166" s="296"/>
      <c r="BE166" s="296"/>
      <c r="BF166" s="296"/>
      <c r="BG166" s="296"/>
      <c r="BH166" s="296"/>
      <c r="BI166" s="296"/>
      <c r="BJ166" s="296"/>
      <c r="BK166" s="296"/>
      <c r="BL166" s="296"/>
    </row>
    <row r="167" spans="1:64">
      <c r="A167" s="296"/>
      <c r="B167" s="296"/>
      <c r="C167" s="296"/>
      <c r="D167" s="296"/>
      <c r="E167" s="296"/>
      <c r="F167" s="296"/>
      <c r="G167" s="296"/>
      <c r="H167" s="296"/>
      <c r="I167" s="296"/>
      <c r="N167" s="296"/>
      <c r="O167" s="296"/>
      <c r="P167" s="296"/>
      <c r="Q167" s="296"/>
      <c r="R167" s="296"/>
      <c r="S167" s="296"/>
      <c r="T167" s="296"/>
      <c r="U167" s="296"/>
      <c r="V167" s="296"/>
      <c r="W167" s="296"/>
      <c r="X167" s="296"/>
      <c r="Y167" s="296"/>
      <c r="Z167" s="296"/>
      <c r="AA167" s="296"/>
      <c r="AB167" s="296"/>
      <c r="AC167" s="296"/>
      <c r="AD167" s="296"/>
      <c r="AE167" s="296"/>
      <c r="AF167" s="296"/>
      <c r="AG167" s="296"/>
      <c r="AH167" s="296"/>
      <c r="AI167" s="296"/>
      <c r="AJ167" s="296"/>
      <c r="AK167" s="296"/>
      <c r="AL167" s="296"/>
      <c r="AM167" s="296"/>
      <c r="AN167" s="296"/>
      <c r="AO167" s="296"/>
      <c r="AP167" s="296"/>
      <c r="AQ167" s="296"/>
      <c r="AR167" s="296"/>
      <c r="AS167" s="296"/>
      <c r="AT167" s="296"/>
      <c r="AU167" s="296"/>
      <c r="AV167" s="296"/>
      <c r="AW167" s="296"/>
      <c r="AX167" s="296"/>
      <c r="AY167" s="296"/>
      <c r="AZ167" s="296"/>
      <c r="BA167" s="296"/>
      <c r="BB167" s="296"/>
      <c r="BC167" s="296"/>
      <c r="BD167" s="296"/>
      <c r="BE167" s="296"/>
      <c r="BF167" s="296"/>
      <c r="BG167" s="296"/>
      <c r="BH167" s="296"/>
      <c r="BI167" s="296"/>
      <c r="BJ167" s="296"/>
      <c r="BK167" s="296"/>
      <c r="BL167" s="296"/>
    </row>
    <row r="168" spans="1:64">
      <c r="A168" s="296"/>
      <c r="B168" s="296"/>
      <c r="C168" s="296"/>
      <c r="D168" s="296"/>
      <c r="E168" s="296"/>
      <c r="F168" s="296"/>
      <c r="G168" s="296"/>
      <c r="H168" s="296"/>
      <c r="I168" s="296"/>
      <c r="N168" s="296"/>
      <c r="O168" s="296"/>
      <c r="P168" s="296"/>
      <c r="Q168" s="296"/>
      <c r="R168" s="296"/>
      <c r="S168" s="296"/>
      <c r="T168" s="296"/>
      <c r="U168" s="296"/>
      <c r="V168" s="296"/>
      <c r="W168" s="296"/>
      <c r="X168" s="296"/>
      <c r="Y168" s="296"/>
      <c r="Z168" s="296"/>
      <c r="AA168" s="296"/>
      <c r="AB168" s="296"/>
      <c r="AC168" s="296"/>
      <c r="AD168" s="296"/>
      <c r="AE168" s="296"/>
      <c r="AF168" s="296"/>
      <c r="AG168" s="296"/>
      <c r="AH168" s="296"/>
      <c r="AI168" s="296"/>
      <c r="AJ168" s="296"/>
      <c r="AK168" s="296"/>
      <c r="AL168" s="296"/>
      <c r="AM168" s="296"/>
      <c r="AN168" s="296"/>
      <c r="AO168" s="296"/>
      <c r="AP168" s="296"/>
      <c r="AQ168" s="296"/>
      <c r="AR168" s="296"/>
      <c r="AS168" s="296"/>
      <c r="AT168" s="296"/>
      <c r="AU168" s="296"/>
      <c r="AV168" s="296"/>
      <c r="AW168" s="296"/>
      <c r="AX168" s="296"/>
      <c r="AY168" s="296"/>
      <c r="AZ168" s="296"/>
      <c r="BA168" s="296"/>
      <c r="BB168" s="296"/>
      <c r="BC168" s="296"/>
      <c r="BD168" s="296"/>
      <c r="BE168" s="296"/>
      <c r="BF168" s="296"/>
      <c r="BG168" s="296"/>
      <c r="BH168" s="296"/>
      <c r="BI168" s="296"/>
      <c r="BJ168" s="296"/>
      <c r="BK168" s="296"/>
      <c r="BL168" s="296"/>
    </row>
    <row r="169" spans="1:64">
      <c r="A169" s="296"/>
      <c r="B169" s="296"/>
      <c r="C169" s="296"/>
      <c r="D169" s="296"/>
      <c r="E169" s="296"/>
      <c r="F169" s="296"/>
      <c r="G169" s="296"/>
      <c r="H169" s="296"/>
      <c r="I169" s="296"/>
      <c r="N169" s="296"/>
      <c r="O169" s="296"/>
      <c r="P169" s="296"/>
      <c r="Q169" s="296"/>
      <c r="R169" s="296"/>
      <c r="S169" s="296"/>
      <c r="T169" s="296"/>
      <c r="U169" s="296"/>
      <c r="V169" s="296"/>
      <c r="W169" s="296"/>
      <c r="X169" s="296"/>
      <c r="Y169" s="296"/>
      <c r="Z169" s="296"/>
      <c r="AA169" s="296"/>
      <c r="AB169" s="296"/>
      <c r="AC169" s="296"/>
      <c r="AD169" s="296"/>
      <c r="AE169" s="296"/>
      <c r="AF169" s="296"/>
      <c r="AG169" s="296"/>
      <c r="AH169" s="296"/>
      <c r="AI169" s="296"/>
      <c r="AJ169" s="296"/>
      <c r="AK169" s="296"/>
      <c r="AL169" s="296"/>
      <c r="AM169" s="296"/>
      <c r="AN169" s="296"/>
      <c r="AO169" s="296"/>
      <c r="AP169" s="296"/>
      <c r="AQ169" s="296"/>
      <c r="AR169" s="296"/>
      <c r="AS169" s="296"/>
      <c r="AT169" s="296"/>
      <c r="AU169" s="296"/>
      <c r="AV169" s="296"/>
      <c r="AW169" s="296"/>
      <c r="AX169" s="296"/>
      <c r="AY169" s="296"/>
      <c r="AZ169" s="296"/>
      <c r="BA169" s="296"/>
      <c r="BB169" s="296"/>
      <c r="BC169" s="296"/>
      <c r="BD169" s="296"/>
      <c r="BE169" s="296"/>
      <c r="BF169" s="296"/>
      <c r="BG169" s="296"/>
      <c r="BH169" s="296"/>
      <c r="BI169" s="296"/>
      <c r="BJ169" s="296"/>
      <c r="BK169" s="296"/>
      <c r="BL169" s="296"/>
    </row>
    <row r="170" spans="1:64">
      <c r="A170" s="296"/>
      <c r="B170" s="296"/>
      <c r="C170" s="296"/>
      <c r="D170" s="296"/>
      <c r="E170" s="296"/>
      <c r="F170" s="296"/>
      <c r="G170" s="296"/>
      <c r="H170" s="296"/>
      <c r="I170" s="296"/>
      <c r="N170" s="296"/>
      <c r="O170" s="296"/>
      <c r="P170" s="296"/>
      <c r="Q170" s="296"/>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row>
    <row r="171" spans="1:64">
      <c r="A171" s="296"/>
      <c r="B171" s="296"/>
      <c r="C171" s="296"/>
      <c r="D171" s="296"/>
      <c r="E171" s="296"/>
      <c r="F171" s="296"/>
      <c r="G171" s="296"/>
      <c r="H171" s="296"/>
      <c r="I171" s="296"/>
      <c r="N171" s="296"/>
      <c r="O171" s="296"/>
      <c r="P171" s="296"/>
      <c r="Q171" s="296"/>
      <c r="R171" s="296"/>
      <c r="S171" s="296"/>
      <c r="T171" s="296"/>
      <c r="U171" s="296"/>
      <c r="V171" s="296"/>
      <c r="W171" s="296"/>
      <c r="X171" s="296"/>
      <c r="Y171" s="296"/>
      <c r="Z171" s="296"/>
      <c r="AA171" s="296"/>
      <c r="AB171" s="296"/>
      <c r="AC171" s="296"/>
      <c r="AD171" s="296"/>
      <c r="AE171" s="296"/>
      <c r="AF171" s="296"/>
      <c r="AG171" s="296"/>
      <c r="AH171" s="296"/>
      <c r="AI171" s="296"/>
      <c r="AJ171" s="296"/>
      <c r="AK171" s="296"/>
      <c r="AL171" s="296"/>
      <c r="AM171" s="296"/>
      <c r="AN171" s="296"/>
      <c r="AO171" s="296"/>
      <c r="AP171" s="296"/>
      <c r="AQ171" s="296"/>
      <c r="AR171" s="296"/>
      <c r="AS171" s="296"/>
      <c r="AT171" s="296"/>
      <c r="AU171" s="296"/>
      <c r="AV171" s="296"/>
      <c r="AW171" s="296"/>
      <c r="AX171" s="296"/>
      <c r="AY171" s="296"/>
      <c r="AZ171" s="296"/>
      <c r="BA171" s="296"/>
      <c r="BB171" s="296"/>
      <c r="BC171" s="296"/>
      <c r="BD171" s="296"/>
      <c r="BE171" s="296"/>
      <c r="BF171" s="296"/>
      <c r="BG171" s="296"/>
      <c r="BH171" s="296"/>
      <c r="BI171" s="296"/>
      <c r="BJ171" s="296"/>
      <c r="BK171" s="296"/>
      <c r="BL171" s="296"/>
    </row>
    <row r="172" spans="1:64">
      <c r="A172" s="296"/>
      <c r="B172" s="296"/>
      <c r="C172" s="296"/>
      <c r="D172" s="296"/>
      <c r="E172" s="296"/>
      <c r="F172" s="296"/>
      <c r="G172" s="296"/>
      <c r="H172" s="296"/>
      <c r="I172" s="296"/>
      <c r="N172" s="296"/>
      <c r="O172" s="296"/>
      <c r="P172" s="296"/>
      <c r="Q172" s="296"/>
      <c r="R172" s="296"/>
      <c r="S172" s="296"/>
      <c r="T172" s="296"/>
      <c r="U172" s="296"/>
      <c r="V172" s="296"/>
      <c r="W172" s="296"/>
      <c r="X172" s="296"/>
      <c r="Y172" s="296"/>
      <c r="Z172" s="296"/>
      <c r="AA172" s="296"/>
      <c r="AB172" s="296"/>
      <c r="AC172" s="296"/>
      <c r="AD172" s="296"/>
      <c r="AE172" s="296"/>
      <c r="AF172" s="296"/>
      <c r="AG172" s="296"/>
      <c r="AH172" s="296"/>
      <c r="AI172" s="296"/>
      <c r="AJ172" s="296"/>
      <c r="AK172" s="296"/>
      <c r="AL172" s="296"/>
      <c r="AM172" s="296"/>
      <c r="AN172" s="296"/>
      <c r="AO172" s="296"/>
      <c r="AP172" s="296"/>
      <c r="AQ172" s="296"/>
      <c r="AR172" s="296"/>
      <c r="AS172" s="296"/>
      <c r="AT172" s="296"/>
      <c r="AU172" s="296"/>
      <c r="AV172" s="296"/>
      <c r="AW172" s="296"/>
      <c r="AX172" s="296"/>
      <c r="AY172" s="296"/>
      <c r="AZ172" s="296"/>
      <c r="BA172" s="296"/>
      <c r="BB172" s="296"/>
      <c r="BC172" s="296"/>
      <c r="BD172" s="296"/>
      <c r="BE172" s="296"/>
      <c r="BF172" s="296"/>
      <c r="BG172" s="296"/>
      <c r="BH172" s="296"/>
      <c r="BI172" s="296"/>
      <c r="BJ172" s="296"/>
      <c r="BK172" s="296"/>
      <c r="BL172" s="296"/>
    </row>
    <row r="173" spans="1:64">
      <c r="A173" s="296"/>
      <c r="B173" s="296"/>
      <c r="C173" s="296"/>
      <c r="D173" s="296"/>
      <c r="E173" s="296"/>
      <c r="F173" s="296"/>
      <c r="G173" s="296"/>
      <c r="H173" s="296"/>
      <c r="I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row>
    <row r="174" spans="1:64">
      <c r="A174" s="296"/>
      <c r="B174" s="296"/>
      <c r="C174" s="296"/>
      <c r="D174" s="296"/>
      <c r="E174" s="296"/>
      <c r="F174" s="296"/>
      <c r="G174" s="296"/>
      <c r="H174" s="296"/>
      <c r="I174" s="296"/>
      <c r="N174" s="296"/>
      <c r="O174" s="296"/>
      <c r="P174" s="296"/>
      <c r="Q174" s="296"/>
      <c r="R174" s="296"/>
      <c r="S174" s="296"/>
      <c r="T174" s="296"/>
      <c r="U174" s="296"/>
      <c r="V174" s="296"/>
      <c r="W174" s="296"/>
      <c r="X174" s="296"/>
      <c r="Y174" s="296"/>
      <c r="Z174" s="296"/>
      <c r="AA174" s="296"/>
      <c r="AB174" s="296"/>
      <c r="AC174" s="296"/>
      <c r="AD174" s="296"/>
      <c r="AE174" s="296"/>
      <c r="AF174" s="296"/>
      <c r="AG174" s="296"/>
      <c r="AH174" s="296"/>
      <c r="AI174" s="296"/>
      <c r="AJ174" s="296"/>
      <c r="AK174" s="296"/>
      <c r="AL174" s="296"/>
      <c r="AM174" s="296"/>
      <c r="AN174" s="296"/>
      <c r="AO174" s="296"/>
      <c r="AP174" s="296"/>
      <c r="AQ174" s="296"/>
      <c r="AR174" s="296"/>
      <c r="AS174" s="296"/>
      <c r="AT174" s="296"/>
      <c r="AU174" s="296"/>
      <c r="AV174" s="296"/>
      <c r="AW174" s="296"/>
      <c r="AX174" s="296"/>
      <c r="AY174" s="296"/>
      <c r="AZ174" s="296"/>
      <c r="BA174" s="296"/>
      <c r="BB174" s="296"/>
      <c r="BC174" s="296"/>
      <c r="BD174" s="296"/>
      <c r="BE174" s="296"/>
      <c r="BF174" s="296"/>
      <c r="BG174" s="296"/>
      <c r="BH174" s="296"/>
      <c r="BI174" s="296"/>
      <c r="BJ174" s="296"/>
      <c r="BK174" s="296"/>
      <c r="BL174" s="296"/>
    </row>
    <row r="175" spans="1:64">
      <c r="A175" s="296"/>
      <c r="B175" s="296"/>
      <c r="C175" s="296"/>
      <c r="D175" s="296"/>
      <c r="E175" s="296"/>
      <c r="F175" s="296"/>
      <c r="G175" s="296"/>
      <c r="H175" s="296"/>
      <c r="I175" s="296"/>
      <c r="N175" s="296"/>
      <c r="O175" s="296"/>
      <c r="P175" s="296"/>
      <c r="Q175" s="296"/>
      <c r="R175" s="296"/>
      <c r="S175" s="296"/>
      <c r="T175" s="296"/>
      <c r="U175" s="296"/>
      <c r="V175" s="296"/>
      <c r="W175" s="296"/>
      <c r="X175" s="296"/>
      <c r="Y175" s="296"/>
      <c r="Z175" s="296"/>
      <c r="AA175" s="296"/>
      <c r="AB175" s="296"/>
      <c r="AC175" s="296"/>
      <c r="AD175" s="296"/>
      <c r="AE175" s="296"/>
      <c r="AF175" s="296"/>
      <c r="AG175" s="296"/>
      <c r="AH175" s="296"/>
      <c r="AI175" s="296"/>
      <c r="AJ175" s="296"/>
      <c r="AK175" s="296"/>
      <c r="AL175" s="296"/>
      <c r="AM175" s="296"/>
      <c r="AN175" s="296"/>
      <c r="AO175" s="296"/>
      <c r="AP175" s="296"/>
      <c r="AQ175" s="296"/>
      <c r="AR175" s="296"/>
      <c r="AS175" s="296"/>
      <c r="AT175" s="296"/>
      <c r="AU175" s="296"/>
      <c r="AV175" s="296"/>
      <c r="AW175" s="296"/>
      <c r="AX175" s="296"/>
      <c r="AY175" s="296"/>
      <c r="AZ175" s="296"/>
      <c r="BA175" s="296"/>
      <c r="BB175" s="296"/>
      <c r="BC175" s="296"/>
      <c r="BD175" s="296"/>
      <c r="BE175" s="296"/>
      <c r="BF175" s="296"/>
      <c r="BG175" s="296"/>
      <c r="BH175" s="296"/>
      <c r="BI175" s="296"/>
      <c r="BJ175" s="296"/>
      <c r="BK175" s="296"/>
      <c r="BL175" s="296"/>
    </row>
    <row r="176" spans="1:64">
      <c r="A176" s="296"/>
      <c r="B176" s="296"/>
      <c r="C176" s="296"/>
      <c r="D176" s="296"/>
      <c r="E176" s="296"/>
      <c r="F176" s="296"/>
      <c r="G176" s="296"/>
      <c r="H176" s="296"/>
      <c r="I176" s="296"/>
      <c r="N176" s="296"/>
      <c r="O176" s="296"/>
      <c r="P176" s="296"/>
      <c r="Q176" s="296"/>
      <c r="R176" s="296"/>
      <c r="S176" s="296"/>
      <c r="T176" s="296"/>
      <c r="U176" s="296"/>
      <c r="V176" s="296"/>
      <c r="W176" s="296"/>
      <c r="X176" s="296"/>
      <c r="Y176" s="296"/>
      <c r="Z176" s="296"/>
      <c r="AA176" s="296"/>
      <c r="AB176" s="296"/>
      <c r="AC176" s="296"/>
      <c r="AD176" s="296"/>
      <c r="AE176" s="296"/>
      <c r="AF176" s="296"/>
      <c r="AG176" s="296"/>
      <c r="AH176" s="296"/>
      <c r="AI176" s="296"/>
      <c r="AJ176" s="296"/>
      <c r="AK176" s="296"/>
      <c r="AL176" s="296"/>
      <c r="AM176" s="296"/>
      <c r="AN176" s="296"/>
      <c r="AO176" s="296"/>
      <c r="AP176" s="296"/>
      <c r="AQ176" s="296"/>
      <c r="AR176" s="296"/>
      <c r="AS176" s="296"/>
      <c r="AT176" s="296"/>
      <c r="AU176" s="296"/>
      <c r="AV176" s="296"/>
      <c r="AW176" s="296"/>
      <c r="AX176" s="296"/>
      <c r="AY176" s="296"/>
      <c r="AZ176" s="296"/>
      <c r="BA176" s="296"/>
      <c r="BB176" s="296"/>
      <c r="BC176" s="296"/>
      <c r="BD176" s="296"/>
      <c r="BE176" s="296"/>
      <c r="BF176" s="296"/>
      <c r="BG176" s="296"/>
      <c r="BH176" s="296"/>
      <c r="BI176" s="296"/>
      <c r="BJ176" s="296"/>
      <c r="BK176" s="296"/>
      <c r="BL176" s="296"/>
    </row>
    <row r="177" spans="1:64">
      <c r="A177" s="296"/>
      <c r="B177" s="296"/>
      <c r="C177" s="296"/>
      <c r="D177" s="296"/>
      <c r="E177" s="296"/>
      <c r="F177" s="296"/>
      <c r="G177" s="296"/>
      <c r="H177" s="296"/>
      <c r="I177" s="296"/>
      <c r="N177" s="296"/>
      <c r="O177" s="296"/>
      <c r="P177" s="296"/>
      <c r="Q177" s="296"/>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6"/>
      <c r="AN177" s="296"/>
      <c r="AO177" s="296"/>
      <c r="AP177" s="296"/>
      <c r="AQ177" s="296"/>
      <c r="AR177" s="296"/>
      <c r="AS177" s="296"/>
      <c r="AT177" s="296"/>
      <c r="AU177" s="296"/>
      <c r="AV177" s="296"/>
      <c r="AW177" s="296"/>
      <c r="AX177" s="296"/>
      <c r="AY177" s="296"/>
      <c r="AZ177" s="296"/>
      <c r="BA177" s="296"/>
      <c r="BB177" s="296"/>
      <c r="BC177" s="296"/>
      <c r="BD177" s="296"/>
      <c r="BE177" s="296"/>
      <c r="BF177" s="296"/>
      <c r="BG177" s="296"/>
      <c r="BH177" s="296"/>
      <c r="BI177" s="296"/>
      <c r="BJ177" s="296"/>
      <c r="BK177" s="296"/>
      <c r="BL177" s="296"/>
    </row>
    <row r="178" spans="1:64">
      <c r="A178" s="296"/>
      <c r="B178" s="296"/>
      <c r="C178" s="296"/>
      <c r="D178" s="296"/>
      <c r="E178" s="296"/>
      <c r="F178" s="296"/>
      <c r="G178" s="296"/>
      <c r="H178" s="296"/>
      <c r="I178" s="296"/>
      <c r="N178" s="296"/>
      <c r="O178" s="296"/>
      <c r="P178" s="296"/>
      <c r="Q178" s="296"/>
      <c r="R178" s="296"/>
      <c r="S178" s="296"/>
      <c r="T178" s="296"/>
      <c r="U178" s="296"/>
      <c r="V178" s="296"/>
      <c r="W178" s="296"/>
      <c r="X178" s="296"/>
      <c r="Y178" s="296"/>
      <c r="Z178" s="296"/>
      <c r="AA178" s="296"/>
      <c r="AB178" s="296"/>
      <c r="AC178" s="296"/>
      <c r="AD178" s="296"/>
      <c r="AE178" s="296"/>
      <c r="AF178" s="296"/>
      <c r="AG178" s="296"/>
      <c r="AH178" s="296"/>
      <c r="AI178" s="296"/>
      <c r="AJ178" s="296"/>
      <c r="AK178" s="296"/>
      <c r="AL178" s="296"/>
      <c r="AM178" s="296"/>
      <c r="AN178" s="296"/>
      <c r="AO178" s="296"/>
      <c r="AP178" s="296"/>
      <c r="AQ178" s="296"/>
      <c r="AR178" s="296"/>
      <c r="AS178" s="296"/>
      <c r="AT178" s="296"/>
      <c r="AU178" s="296"/>
      <c r="AV178" s="296"/>
      <c r="AW178" s="296"/>
      <c r="AX178" s="296"/>
      <c r="AY178" s="296"/>
      <c r="AZ178" s="296"/>
      <c r="BA178" s="296"/>
      <c r="BB178" s="296"/>
      <c r="BC178" s="296"/>
      <c r="BD178" s="296"/>
      <c r="BE178" s="296"/>
      <c r="BF178" s="296"/>
      <c r="BG178" s="296"/>
      <c r="BH178" s="296"/>
      <c r="BI178" s="296"/>
      <c r="BJ178" s="296"/>
      <c r="BK178" s="296"/>
      <c r="BL178" s="296"/>
    </row>
    <row r="179" spans="1:64">
      <c r="A179" s="296"/>
      <c r="B179" s="296"/>
      <c r="C179" s="296"/>
      <c r="D179" s="296"/>
      <c r="E179" s="296"/>
      <c r="F179" s="296"/>
      <c r="G179" s="296"/>
      <c r="H179" s="296"/>
      <c r="I179" s="296"/>
      <c r="N179" s="296"/>
      <c r="O179" s="296"/>
      <c r="P179" s="296"/>
      <c r="Q179" s="296"/>
      <c r="R179" s="296"/>
      <c r="S179" s="296"/>
      <c r="T179" s="296"/>
      <c r="U179" s="296"/>
      <c r="V179" s="296"/>
      <c r="W179" s="296"/>
      <c r="X179" s="296"/>
      <c r="Y179" s="296"/>
      <c r="Z179" s="296"/>
      <c r="AA179" s="296"/>
      <c r="AB179" s="296"/>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row>
    <row r="180" spans="1:64">
      <c r="A180" s="296"/>
      <c r="B180" s="296"/>
      <c r="C180" s="296"/>
      <c r="D180" s="296"/>
      <c r="E180" s="296"/>
      <c r="F180" s="296"/>
      <c r="G180" s="296"/>
      <c r="H180" s="296"/>
      <c r="I180" s="296"/>
      <c r="N180" s="296"/>
      <c r="O180" s="296"/>
      <c r="P180" s="296"/>
      <c r="Q180" s="296"/>
      <c r="R180" s="296"/>
      <c r="S180" s="296"/>
      <c r="T180" s="296"/>
      <c r="U180" s="296"/>
      <c r="V180" s="296"/>
      <c r="W180" s="296"/>
      <c r="X180" s="296"/>
      <c r="Y180" s="296"/>
      <c r="Z180" s="296"/>
      <c r="AA180" s="296"/>
      <c r="AB180" s="296"/>
      <c r="AC180" s="296"/>
      <c r="AD180" s="296"/>
      <c r="AE180" s="296"/>
      <c r="AF180" s="296"/>
      <c r="AG180" s="296"/>
      <c r="AH180" s="296"/>
      <c r="AI180" s="296"/>
      <c r="AJ180" s="296"/>
      <c r="AK180" s="296"/>
      <c r="AL180" s="296"/>
      <c r="AM180" s="296"/>
      <c r="AN180" s="296"/>
      <c r="AO180" s="296"/>
      <c r="AP180" s="296"/>
      <c r="AQ180" s="296"/>
      <c r="AR180" s="296"/>
      <c r="AS180" s="296"/>
      <c r="AT180" s="296"/>
      <c r="AU180" s="296"/>
      <c r="AV180" s="296"/>
      <c r="AW180" s="296"/>
      <c r="AX180" s="296"/>
      <c r="AY180" s="296"/>
      <c r="AZ180" s="296"/>
      <c r="BA180" s="296"/>
      <c r="BB180" s="296"/>
      <c r="BC180" s="296"/>
      <c r="BD180" s="296"/>
      <c r="BE180" s="296"/>
      <c r="BF180" s="296"/>
      <c r="BG180" s="296"/>
      <c r="BH180" s="296"/>
      <c r="BI180" s="296"/>
      <c r="BJ180" s="296"/>
      <c r="BK180" s="296"/>
      <c r="BL180" s="296"/>
    </row>
    <row r="181" spans="1:64">
      <c r="A181" s="296"/>
      <c r="B181" s="296"/>
      <c r="C181" s="296"/>
      <c r="D181" s="296"/>
      <c r="E181" s="296"/>
      <c r="F181" s="296"/>
      <c r="G181" s="296"/>
      <c r="H181" s="296"/>
      <c r="I181" s="296"/>
      <c r="N181" s="296"/>
      <c r="O181" s="296"/>
      <c r="P181" s="296"/>
      <c r="Q181" s="296"/>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row>
    <row r="182" spans="1:64">
      <c r="A182" s="296"/>
      <c r="B182" s="296"/>
      <c r="C182" s="296"/>
      <c r="D182" s="296"/>
      <c r="E182" s="296"/>
      <c r="F182" s="296"/>
      <c r="G182" s="296"/>
      <c r="H182" s="296"/>
      <c r="I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row>
    <row r="183" spans="1:64">
      <c r="A183" s="296"/>
      <c r="B183" s="296"/>
      <c r="C183" s="296"/>
      <c r="D183" s="296"/>
      <c r="E183" s="296"/>
      <c r="F183" s="296"/>
      <c r="G183" s="296"/>
      <c r="H183" s="296"/>
      <c r="I183" s="296"/>
      <c r="N183" s="296"/>
      <c r="O183" s="296"/>
      <c r="P183" s="296"/>
      <c r="Q183" s="296"/>
      <c r="R183" s="296"/>
      <c r="S183" s="296"/>
      <c r="T183" s="296"/>
      <c r="U183" s="296"/>
      <c r="V183" s="296"/>
      <c r="W183" s="296"/>
      <c r="X183" s="296"/>
      <c r="Y183" s="296"/>
      <c r="Z183" s="296"/>
      <c r="AA183" s="296"/>
      <c r="AB183" s="296"/>
      <c r="AC183" s="296"/>
      <c r="AD183" s="296"/>
      <c r="AE183" s="296"/>
      <c r="AF183" s="296"/>
      <c r="AG183" s="296"/>
      <c r="AH183" s="296"/>
      <c r="AI183" s="296"/>
      <c r="AJ183" s="296"/>
      <c r="AK183" s="296"/>
      <c r="AL183" s="296"/>
      <c r="AM183" s="296"/>
      <c r="AN183" s="296"/>
      <c r="AO183" s="296"/>
      <c r="AP183" s="296"/>
      <c r="AQ183" s="296"/>
      <c r="AR183" s="296"/>
      <c r="AS183" s="296"/>
      <c r="AT183" s="296"/>
      <c r="AU183" s="296"/>
      <c r="AV183" s="296"/>
      <c r="AW183" s="296"/>
      <c r="AX183" s="296"/>
      <c r="AY183" s="296"/>
      <c r="AZ183" s="296"/>
      <c r="BA183" s="296"/>
      <c r="BB183" s="296"/>
      <c r="BC183" s="296"/>
      <c r="BD183" s="296"/>
      <c r="BE183" s="296"/>
      <c r="BF183" s="296"/>
      <c r="BG183" s="296"/>
      <c r="BH183" s="296"/>
      <c r="BI183" s="296"/>
      <c r="BJ183" s="296"/>
      <c r="BK183" s="296"/>
      <c r="BL183" s="296"/>
    </row>
    <row r="184" spans="1:64">
      <c r="A184" s="296"/>
      <c r="B184" s="296"/>
      <c r="C184" s="296"/>
      <c r="D184" s="296"/>
      <c r="E184" s="296"/>
      <c r="F184" s="296"/>
      <c r="G184" s="296"/>
      <c r="H184" s="296"/>
      <c r="I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296"/>
      <c r="AL184" s="296"/>
      <c r="AM184" s="296"/>
      <c r="AN184" s="296"/>
      <c r="AO184" s="296"/>
      <c r="AP184" s="296"/>
      <c r="AQ184" s="296"/>
      <c r="AR184" s="296"/>
      <c r="AS184" s="296"/>
      <c r="AT184" s="296"/>
      <c r="AU184" s="296"/>
      <c r="AV184" s="296"/>
      <c r="AW184" s="296"/>
      <c r="AX184" s="296"/>
      <c r="AY184" s="296"/>
      <c r="AZ184" s="296"/>
      <c r="BA184" s="296"/>
      <c r="BB184" s="296"/>
      <c r="BC184" s="296"/>
      <c r="BD184" s="296"/>
      <c r="BE184" s="296"/>
      <c r="BF184" s="296"/>
      <c r="BG184" s="296"/>
      <c r="BH184" s="296"/>
      <c r="BI184" s="296"/>
      <c r="BJ184" s="296"/>
      <c r="BK184" s="296"/>
      <c r="BL184" s="296"/>
    </row>
    <row r="185" spans="1:64">
      <c r="A185" s="296"/>
      <c r="B185" s="296"/>
      <c r="C185" s="296"/>
      <c r="D185" s="296"/>
      <c r="E185" s="296"/>
      <c r="F185" s="296"/>
      <c r="G185" s="296"/>
      <c r="H185" s="296"/>
      <c r="I185" s="296"/>
      <c r="N185" s="296"/>
      <c r="O185" s="296"/>
      <c r="P185" s="296"/>
      <c r="Q185" s="296"/>
      <c r="R185" s="296"/>
      <c r="S185" s="296"/>
      <c r="T185" s="296"/>
      <c r="U185" s="296"/>
      <c r="V185" s="296"/>
      <c r="W185" s="296"/>
      <c r="X185" s="296"/>
      <c r="Y185" s="296"/>
      <c r="Z185" s="296"/>
      <c r="AA185" s="296"/>
      <c r="AB185" s="296"/>
      <c r="AC185" s="296"/>
      <c r="AD185" s="296"/>
      <c r="AE185" s="296"/>
      <c r="AF185" s="296"/>
      <c r="AG185" s="296"/>
      <c r="AH185" s="296"/>
      <c r="AI185" s="296"/>
      <c r="AJ185" s="296"/>
      <c r="AK185" s="296"/>
      <c r="AL185" s="296"/>
      <c r="AM185" s="296"/>
      <c r="AN185" s="296"/>
      <c r="AO185" s="296"/>
      <c r="AP185" s="296"/>
      <c r="AQ185" s="296"/>
      <c r="AR185" s="296"/>
      <c r="AS185" s="296"/>
      <c r="AT185" s="296"/>
      <c r="AU185" s="296"/>
      <c r="AV185" s="296"/>
      <c r="AW185" s="296"/>
      <c r="AX185" s="296"/>
      <c r="AY185" s="296"/>
      <c r="AZ185" s="296"/>
      <c r="BA185" s="296"/>
      <c r="BB185" s="296"/>
      <c r="BC185" s="296"/>
      <c r="BD185" s="296"/>
      <c r="BE185" s="296"/>
      <c r="BF185" s="296"/>
      <c r="BG185" s="296"/>
      <c r="BH185" s="296"/>
      <c r="BI185" s="296"/>
      <c r="BJ185" s="296"/>
      <c r="BK185" s="296"/>
      <c r="BL185" s="296"/>
    </row>
    <row r="186" spans="1:64">
      <c r="A186" s="296"/>
      <c r="B186" s="296"/>
      <c r="C186" s="296"/>
      <c r="D186" s="296"/>
      <c r="E186" s="296"/>
      <c r="F186" s="296"/>
      <c r="G186" s="296"/>
      <c r="H186" s="296"/>
      <c r="I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6"/>
      <c r="AN186" s="296"/>
      <c r="AO186" s="296"/>
      <c r="AP186" s="296"/>
      <c r="AQ186" s="296"/>
      <c r="AR186" s="296"/>
      <c r="AS186" s="296"/>
      <c r="AT186" s="296"/>
      <c r="AU186" s="296"/>
      <c r="AV186" s="296"/>
      <c r="AW186" s="296"/>
      <c r="AX186" s="296"/>
      <c r="AY186" s="296"/>
      <c r="AZ186" s="296"/>
      <c r="BA186" s="296"/>
      <c r="BB186" s="296"/>
      <c r="BC186" s="296"/>
      <c r="BD186" s="296"/>
      <c r="BE186" s="296"/>
      <c r="BF186" s="296"/>
      <c r="BG186" s="296"/>
      <c r="BH186" s="296"/>
      <c r="BI186" s="296"/>
      <c r="BJ186" s="296"/>
      <c r="BK186" s="296"/>
      <c r="BL186" s="296"/>
    </row>
    <row r="187" spans="1:64">
      <c r="A187" s="296"/>
      <c r="B187" s="296"/>
      <c r="C187" s="296"/>
      <c r="D187" s="296"/>
      <c r="E187" s="296"/>
      <c r="F187" s="296"/>
      <c r="G187" s="296"/>
      <c r="H187" s="296"/>
      <c r="I187" s="296"/>
      <c r="N187" s="296"/>
      <c r="O187" s="296"/>
      <c r="P187" s="296"/>
      <c r="Q187" s="296"/>
      <c r="R187" s="296"/>
      <c r="S187" s="296"/>
      <c r="T187" s="296"/>
      <c r="U187" s="296"/>
      <c r="V187" s="296"/>
      <c r="W187" s="296"/>
      <c r="X187" s="296"/>
      <c r="Y187" s="296"/>
      <c r="Z187" s="296"/>
      <c r="AA187" s="296"/>
      <c r="AB187" s="296"/>
      <c r="AC187" s="296"/>
      <c r="AD187" s="296"/>
      <c r="AE187" s="296"/>
      <c r="AF187" s="296"/>
      <c r="AG187" s="296"/>
      <c r="AH187" s="296"/>
      <c r="AI187" s="296"/>
      <c r="AJ187" s="296"/>
      <c r="AK187" s="296"/>
      <c r="AL187" s="296"/>
      <c r="AM187" s="296"/>
      <c r="AN187" s="296"/>
      <c r="AO187" s="296"/>
      <c r="AP187" s="296"/>
      <c r="AQ187" s="296"/>
      <c r="AR187" s="296"/>
      <c r="AS187" s="296"/>
      <c r="AT187" s="296"/>
      <c r="AU187" s="296"/>
      <c r="AV187" s="296"/>
      <c r="AW187" s="296"/>
      <c r="AX187" s="296"/>
      <c r="AY187" s="296"/>
      <c r="AZ187" s="296"/>
      <c r="BA187" s="296"/>
      <c r="BB187" s="296"/>
      <c r="BC187" s="296"/>
      <c r="BD187" s="296"/>
      <c r="BE187" s="296"/>
      <c r="BF187" s="296"/>
      <c r="BG187" s="296"/>
      <c r="BH187" s="296"/>
      <c r="BI187" s="296"/>
      <c r="BJ187" s="296"/>
      <c r="BK187" s="296"/>
      <c r="BL187" s="296"/>
    </row>
    <row r="188" spans="1:64">
      <c r="A188" s="296"/>
      <c r="B188" s="296"/>
      <c r="C188" s="296"/>
      <c r="D188" s="296"/>
      <c r="E188" s="296"/>
      <c r="F188" s="296"/>
      <c r="G188" s="296"/>
      <c r="H188" s="296"/>
      <c r="I188" s="296"/>
      <c r="N188" s="296"/>
      <c r="O188" s="296"/>
      <c r="P188" s="296"/>
      <c r="Q188" s="296"/>
      <c r="R188" s="296"/>
      <c r="S188" s="296"/>
      <c r="T188" s="296"/>
      <c r="U188" s="296"/>
      <c r="V188" s="296"/>
      <c r="W188" s="296"/>
      <c r="X188" s="296"/>
      <c r="Y188" s="296"/>
      <c r="Z188" s="296"/>
      <c r="AA188" s="296"/>
      <c r="AB188" s="296"/>
      <c r="AC188" s="296"/>
      <c r="AD188" s="296"/>
      <c r="AE188" s="296"/>
      <c r="AF188" s="296"/>
      <c r="AG188" s="296"/>
      <c r="AH188" s="296"/>
      <c r="AI188" s="296"/>
      <c r="AJ188" s="296"/>
      <c r="AK188" s="296"/>
      <c r="AL188" s="296"/>
      <c r="AM188" s="296"/>
      <c r="AN188" s="296"/>
      <c r="AO188" s="296"/>
      <c r="AP188" s="296"/>
      <c r="AQ188" s="296"/>
      <c r="AR188" s="296"/>
      <c r="AS188" s="296"/>
      <c r="AT188" s="296"/>
      <c r="AU188" s="296"/>
      <c r="AV188" s="296"/>
      <c r="AW188" s="296"/>
      <c r="AX188" s="296"/>
      <c r="AY188" s="296"/>
      <c r="AZ188" s="296"/>
      <c r="BA188" s="296"/>
      <c r="BB188" s="296"/>
      <c r="BC188" s="296"/>
      <c r="BD188" s="296"/>
      <c r="BE188" s="296"/>
      <c r="BF188" s="296"/>
      <c r="BG188" s="296"/>
      <c r="BH188" s="296"/>
      <c r="BI188" s="296"/>
      <c r="BJ188" s="296"/>
      <c r="BK188" s="296"/>
      <c r="BL188" s="296"/>
    </row>
    <row r="189" spans="1:64">
      <c r="A189" s="296"/>
      <c r="B189" s="296"/>
      <c r="C189" s="296"/>
      <c r="D189" s="296"/>
      <c r="E189" s="296"/>
      <c r="F189" s="296"/>
      <c r="G189" s="296"/>
      <c r="H189" s="296"/>
      <c r="I189" s="296"/>
      <c r="N189" s="296"/>
      <c r="O189" s="296"/>
      <c r="P189" s="296"/>
      <c r="Q189" s="296"/>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row>
    <row r="190" spans="1:64">
      <c r="A190" s="296"/>
      <c r="B190" s="296"/>
      <c r="C190" s="296"/>
      <c r="D190" s="296"/>
      <c r="E190" s="296"/>
      <c r="F190" s="296"/>
      <c r="G190" s="296"/>
      <c r="H190" s="296"/>
      <c r="I190" s="296"/>
      <c r="N190" s="296"/>
      <c r="O190" s="296"/>
      <c r="P190" s="296"/>
      <c r="Q190" s="296"/>
      <c r="R190" s="296"/>
      <c r="S190" s="296"/>
      <c r="T190" s="296"/>
      <c r="U190" s="296"/>
      <c r="V190" s="296"/>
      <c r="W190" s="296"/>
      <c r="X190" s="296"/>
      <c r="Y190" s="296"/>
      <c r="Z190" s="296"/>
      <c r="AA190" s="296"/>
      <c r="AB190" s="296"/>
      <c r="AC190" s="296"/>
      <c r="AD190" s="296"/>
      <c r="AE190" s="296"/>
      <c r="AF190" s="296"/>
      <c r="AG190" s="296"/>
      <c r="AH190" s="296"/>
      <c r="AI190" s="296"/>
      <c r="AJ190" s="296"/>
      <c r="AK190" s="296"/>
      <c r="AL190" s="296"/>
      <c r="AM190" s="296"/>
      <c r="AN190" s="296"/>
      <c r="AO190" s="296"/>
      <c r="AP190" s="296"/>
      <c r="AQ190" s="296"/>
      <c r="AR190" s="296"/>
      <c r="AS190" s="296"/>
      <c r="AT190" s="296"/>
      <c r="AU190" s="296"/>
      <c r="AV190" s="296"/>
      <c r="AW190" s="296"/>
      <c r="AX190" s="296"/>
      <c r="AY190" s="296"/>
      <c r="AZ190" s="296"/>
      <c r="BA190" s="296"/>
      <c r="BB190" s="296"/>
      <c r="BC190" s="296"/>
      <c r="BD190" s="296"/>
      <c r="BE190" s="296"/>
      <c r="BF190" s="296"/>
      <c r="BG190" s="296"/>
      <c r="BH190" s="296"/>
      <c r="BI190" s="296"/>
      <c r="BJ190" s="296"/>
      <c r="BK190" s="296"/>
      <c r="BL190" s="296"/>
    </row>
    <row r="191" spans="1:64">
      <c r="A191" s="296"/>
      <c r="B191" s="296"/>
      <c r="C191" s="296"/>
      <c r="D191" s="296"/>
      <c r="E191" s="296"/>
      <c r="F191" s="296"/>
      <c r="G191" s="296"/>
      <c r="H191" s="296"/>
      <c r="I191" s="296"/>
      <c r="N191" s="296"/>
      <c r="O191" s="296"/>
      <c r="P191" s="296"/>
      <c r="Q191" s="296"/>
      <c r="R191" s="296"/>
      <c r="S191" s="296"/>
      <c r="T191" s="296"/>
      <c r="U191" s="296"/>
      <c r="V191" s="296"/>
      <c r="W191" s="296"/>
      <c r="X191" s="296"/>
      <c r="Y191" s="296"/>
      <c r="Z191" s="296"/>
      <c r="AA191" s="296"/>
      <c r="AB191" s="296"/>
      <c r="AC191" s="296"/>
      <c r="AD191" s="296"/>
      <c r="AE191" s="296"/>
      <c r="AF191" s="296"/>
      <c r="AG191" s="296"/>
      <c r="AH191" s="296"/>
      <c r="AI191" s="296"/>
      <c r="AJ191" s="296"/>
      <c r="AK191" s="296"/>
      <c r="AL191" s="296"/>
      <c r="AM191" s="296"/>
      <c r="AN191" s="296"/>
      <c r="AO191" s="296"/>
      <c r="AP191" s="296"/>
      <c r="AQ191" s="296"/>
      <c r="AR191" s="296"/>
      <c r="AS191" s="296"/>
      <c r="AT191" s="296"/>
      <c r="AU191" s="296"/>
      <c r="AV191" s="296"/>
      <c r="AW191" s="296"/>
      <c r="AX191" s="296"/>
      <c r="AY191" s="296"/>
      <c r="AZ191" s="296"/>
      <c r="BA191" s="296"/>
      <c r="BB191" s="296"/>
      <c r="BC191" s="296"/>
      <c r="BD191" s="296"/>
      <c r="BE191" s="296"/>
      <c r="BF191" s="296"/>
      <c r="BG191" s="296"/>
      <c r="BH191" s="296"/>
      <c r="BI191" s="296"/>
      <c r="BJ191" s="296"/>
      <c r="BK191" s="296"/>
      <c r="BL191" s="296"/>
    </row>
    <row r="192" spans="1:64">
      <c r="A192" s="296"/>
      <c r="B192" s="296"/>
      <c r="C192" s="296"/>
      <c r="D192" s="296"/>
      <c r="E192" s="296"/>
      <c r="F192" s="296"/>
      <c r="G192" s="296"/>
      <c r="H192" s="296"/>
      <c r="I192" s="296"/>
      <c r="N192" s="296"/>
      <c r="O192" s="296"/>
      <c r="P192" s="296"/>
      <c r="Q192" s="296"/>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row>
    <row r="193" spans="1:64">
      <c r="A193" s="296"/>
      <c r="B193" s="296"/>
      <c r="C193" s="296"/>
      <c r="D193" s="296"/>
      <c r="E193" s="296"/>
      <c r="F193" s="296"/>
      <c r="G193" s="296"/>
      <c r="H193" s="296"/>
      <c r="I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6"/>
      <c r="AN193" s="296"/>
      <c r="AO193" s="296"/>
      <c r="AP193" s="296"/>
      <c r="AQ193" s="296"/>
      <c r="AR193" s="296"/>
      <c r="AS193" s="296"/>
      <c r="AT193" s="296"/>
      <c r="AU193" s="296"/>
      <c r="AV193" s="296"/>
      <c r="AW193" s="296"/>
      <c r="AX193" s="296"/>
      <c r="AY193" s="296"/>
      <c r="AZ193" s="296"/>
      <c r="BA193" s="296"/>
      <c r="BB193" s="296"/>
      <c r="BC193" s="296"/>
      <c r="BD193" s="296"/>
      <c r="BE193" s="296"/>
      <c r="BF193" s="296"/>
      <c r="BG193" s="296"/>
      <c r="BH193" s="296"/>
      <c r="BI193" s="296"/>
      <c r="BJ193" s="296"/>
      <c r="BK193" s="296"/>
      <c r="BL193" s="296"/>
    </row>
    <row r="194" spans="1:64">
      <c r="A194" s="296"/>
      <c r="B194" s="296"/>
      <c r="C194" s="296"/>
      <c r="D194" s="296"/>
      <c r="E194" s="296"/>
      <c r="F194" s="296"/>
      <c r="G194" s="296"/>
      <c r="H194" s="296"/>
      <c r="I194" s="296"/>
      <c r="N194" s="296"/>
      <c r="O194" s="296"/>
      <c r="P194" s="296"/>
      <c r="Q194" s="296"/>
      <c r="R194" s="296"/>
      <c r="S194" s="296"/>
      <c r="T194" s="296"/>
      <c r="U194" s="296"/>
      <c r="V194" s="296"/>
      <c r="W194" s="296"/>
      <c r="X194" s="296"/>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row>
    <row r="195" spans="1:64">
      <c r="A195" s="296"/>
      <c r="B195" s="296"/>
      <c r="C195" s="296"/>
      <c r="D195" s="296"/>
      <c r="E195" s="296"/>
      <c r="F195" s="296"/>
      <c r="G195" s="296"/>
      <c r="H195" s="296"/>
      <c r="I195" s="296"/>
      <c r="N195" s="296"/>
      <c r="O195" s="296"/>
      <c r="P195" s="296"/>
      <c r="Q195" s="296"/>
      <c r="R195" s="296"/>
      <c r="S195" s="296"/>
      <c r="T195" s="296"/>
      <c r="U195" s="296"/>
      <c r="V195" s="296"/>
      <c r="W195" s="296"/>
      <c r="X195" s="296"/>
      <c r="Y195" s="296"/>
      <c r="Z195" s="296"/>
      <c r="AA195" s="296"/>
      <c r="AB195" s="296"/>
      <c r="AC195" s="296"/>
      <c r="AD195" s="296"/>
      <c r="AE195" s="296"/>
      <c r="AF195" s="296"/>
      <c r="AG195" s="296"/>
      <c r="AH195" s="296"/>
      <c r="AI195" s="296"/>
      <c r="AJ195" s="296"/>
      <c r="AK195" s="296"/>
      <c r="AL195" s="296"/>
      <c r="AM195" s="296"/>
      <c r="AN195" s="296"/>
      <c r="AO195" s="296"/>
      <c r="AP195" s="296"/>
      <c r="AQ195" s="296"/>
      <c r="AR195" s="296"/>
      <c r="AS195" s="296"/>
      <c r="AT195" s="296"/>
      <c r="AU195" s="296"/>
      <c r="AV195" s="296"/>
      <c r="AW195" s="296"/>
      <c r="AX195" s="296"/>
      <c r="AY195" s="296"/>
      <c r="AZ195" s="296"/>
      <c r="BA195" s="296"/>
      <c r="BB195" s="296"/>
      <c r="BC195" s="296"/>
      <c r="BD195" s="296"/>
      <c r="BE195" s="296"/>
      <c r="BF195" s="296"/>
      <c r="BG195" s="296"/>
      <c r="BH195" s="296"/>
      <c r="BI195" s="296"/>
      <c r="BJ195" s="296"/>
      <c r="BK195" s="296"/>
      <c r="BL195" s="296"/>
    </row>
    <row r="196" spans="1:64">
      <c r="A196" s="296"/>
      <c r="B196" s="296"/>
      <c r="C196" s="296"/>
      <c r="D196" s="296"/>
      <c r="E196" s="296"/>
      <c r="F196" s="296"/>
      <c r="G196" s="296"/>
      <c r="H196" s="296"/>
      <c r="I196" s="296"/>
      <c r="N196" s="296"/>
      <c r="O196" s="296"/>
      <c r="P196" s="296"/>
      <c r="Q196" s="296"/>
      <c r="R196" s="296"/>
      <c r="S196" s="296"/>
      <c r="T196" s="296"/>
      <c r="U196" s="296"/>
      <c r="V196" s="296"/>
      <c r="W196" s="296"/>
      <c r="X196" s="296"/>
      <c r="Y196" s="296"/>
      <c r="Z196" s="296"/>
      <c r="AA196" s="296"/>
      <c r="AB196" s="296"/>
      <c r="AC196" s="296"/>
      <c r="AD196" s="296"/>
      <c r="AE196" s="296"/>
      <c r="AF196" s="296"/>
      <c r="AG196" s="296"/>
      <c r="AH196" s="296"/>
      <c r="AI196" s="296"/>
      <c r="AJ196" s="296"/>
      <c r="AK196" s="296"/>
      <c r="AL196" s="296"/>
      <c r="AM196" s="296"/>
      <c r="AN196" s="296"/>
      <c r="AO196" s="296"/>
      <c r="AP196" s="296"/>
      <c r="AQ196" s="296"/>
      <c r="AR196" s="296"/>
      <c r="AS196" s="296"/>
      <c r="AT196" s="296"/>
      <c r="AU196" s="296"/>
      <c r="AV196" s="296"/>
      <c r="AW196" s="296"/>
      <c r="AX196" s="296"/>
      <c r="AY196" s="296"/>
      <c r="AZ196" s="296"/>
      <c r="BA196" s="296"/>
      <c r="BB196" s="296"/>
      <c r="BC196" s="296"/>
      <c r="BD196" s="296"/>
      <c r="BE196" s="296"/>
      <c r="BF196" s="296"/>
      <c r="BG196" s="296"/>
      <c r="BH196" s="296"/>
      <c r="BI196" s="296"/>
      <c r="BJ196" s="296"/>
      <c r="BK196" s="296"/>
      <c r="BL196" s="296"/>
    </row>
    <row r="197" spans="1:64">
      <c r="A197" s="296"/>
      <c r="B197" s="296"/>
      <c r="C197" s="296"/>
      <c r="D197" s="296"/>
      <c r="E197" s="296"/>
      <c r="F197" s="296"/>
      <c r="G197" s="296"/>
      <c r="H197" s="296"/>
      <c r="I197" s="296"/>
      <c r="N197" s="296"/>
      <c r="O197" s="296"/>
      <c r="P197" s="296"/>
      <c r="Q197" s="296"/>
      <c r="R197" s="296"/>
      <c r="S197" s="296"/>
      <c r="T197" s="296"/>
      <c r="U197" s="296"/>
      <c r="V197" s="296"/>
      <c r="W197" s="296"/>
      <c r="X197" s="296"/>
      <c r="Y197" s="296"/>
      <c r="Z197" s="296"/>
      <c r="AA197" s="296"/>
      <c r="AB197" s="296"/>
      <c r="AC197" s="296"/>
      <c r="AD197" s="296"/>
      <c r="AE197" s="296"/>
      <c r="AF197" s="296"/>
      <c r="AG197" s="296"/>
      <c r="AH197" s="296"/>
      <c r="AI197" s="296"/>
      <c r="AJ197" s="296"/>
      <c r="AK197" s="296"/>
      <c r="AL197" s="296"/>
      <c r="AM197" s="296"/>
      <c r="AN197" s="296"/>
      <c r="AO197" s="296"/>
      <c r="AP197" s="296"/>
      <c r="AQ197" s="296"/>
      <c r="AR197" s="296"/>
      <c r="AS197" s="296"/>
      <c r="AT197" s="296"/>
      <c r="AU197" s="296"/>
      <c r="AV197" s="296"/>
      <c r="AW197" s="296"/>
      <c r="AX197" s="296"/>
      <c r="AY197" s="296"/>
      <c r="AZ197" s="296"/>
      <c r="BA197" s="296"/>
      <c r="BB197" s="296"/>
      <c r="BC197" s="296"/>
      <c r="BD197" s="296"/>
      <c r="BE197" s="296"/>
      <c r="BF197" s="296"/>
      <c r="BG197" s="296"/>
      <c r="BH197" s="296"/>
      <c r="BI197" s="296"/>
      <c r="BJ197" s="296"/>
      <c r="BK197" s="296"/>
      <c r="BL197" s="296"/>
    </row>
    <row r="198" spans="1:64">
      <c r="A198" s="296"/>
      <c r="B198" s="296"/>
      <c r="C198" s="296"/>
      <c r="D198" s="296"/>
      <c r="E198" s="296"/>
      <c r="F198" s="296"/>
      <c r="G198" s="296"/>
      <c r="H198" s="296"/>
      <c r="I198" s="296"/>
      <c r="N198" s="296"/>
      <c r="O198" s="296"/>
      <c r="P198" s="296"/>
      <c r="Q198" s="296"/>
      <c r="R198" s="296"/>
      <c r="S198" s="296"/>
      <c r="T198" s="296"/>
      <c r="U198" s="296"/>
      <c r="V198" s="296"/>
      <c r="W198" s="296"/>
      <c r="X198" s="296"/>
      <c r="Y198" s="296"/>
      <c r="Z198" s="296"/>
      <c r="AA198" s="296"/>
      <c r="AB198" s="296"/>
      <c r="AC198" s="296"/>
      <c r="AD198" s="296"/>
      <c r="AE198" s="296"/>
      <c r="AF198" s="296"/>
      <c r="AG198" s="296"/>
      <c r="AH198" s="296"/>
      <c r="AI198" s="296"/>
      <c r="AJ198" s="296"/>
      <c r="AK198" s="296"/>
      <c r="AL198" s="296"/>
      <c r="AM198" s="296"/>
      <c r="AN198" s="296"/>
      <c r="AO198" s="296"/>
      <c r="AP198" s="296"/>
      <c r="AQ198" s="296"/>
      <c r="AR198" s="296"/>
      <c r="AS198" s="296"/>
      <c r="AT198" s="296"/>
      <c r="AU198" s="296"/>
      <c r="AV198" s="296"/>
      <c r="AW198" s="296"/>
      <c r="AX198" s="296"/>
      <c r="AY198" s="296"/>
      <c r="AZ198" s="296"/>
      <c r="BA198" s="296"/>
      <c r="BB198" s="296"/>
      <c r="BC198" s="296"/>
      <c r="BD198" s="296"/>
      <c r="BE198" s="296"/>
      <c r="BF198" s="296"/>
      <c r="BG198" s="296"/>
      <c r="BH198" s="296"/>
      <c r="BI198" s="296"/>
      <c r="BJ198" s="296"/>
      <c r="BK198" s="296"/>
      <c r="BL198" s="296"/>
    </row>
    <row r="199" spans="1:64">
      <c r="A199" s="296"/>
      <c r="B199" s="296"/>
      <c r="C199" s="296"/>
      <c r="D199" s="296"/>
      <c r="E199" s="296"/>
      <c r="F199" s="296"/>
      <c r="G199" s="296"/>
      <c r="H199" s="296"/>
      <c r="I199" s="296"/>
      <c r="N199" s="296"/>
      <c r="O199" s="296"/>
      <c r="P199" s="296"/>
      <c r="Q199" s="296"/>
      <c r="R199" s="296"/>
      <c r="S199" s="296"/>
      <c r="T199" s="296"/>
      <c r="U199" s="296"/>
      <c r="V199" s="296"/>
      <c r="W199" s="296"/>
      <c r="X199" s="296"/>
      <c r="Y199" s="296"/>
      <c r="Z199" s="296"/>
      <c r="AA199" s="296"/>
      <c r="AB199" s="296"/>
      <c r="AC199" s="296"/>
      <c r="AD199" s="296"/>
      <c r="AE199" s="296"/>
      <c r="AF199" s="296"/>
      <c r="AG199" s="296"/>
      <c r="AH199" s="296"/>
      <c r="AI199" s="296"/>
      <c r="AJ199" s="296"/>
      <c r="AK199" s="296"/>
      <c r="AL199" s="296"/>
      <c r="AM199" s="296"/>
      <c r="AN199" s="296"/>
      <c r="AO199" s="296"/>
      <c r="AP199" s="296"/>
      <c r="AQ199" s="296"/>
      <c r="AR199" s="296"/>
      <c r="AS199" s="296"/>
      <c r="AT199" s="296"/>
      <c r="AU199" s="296"/>
      <c r="AV199" s="296"/>
      <c r="AW199" s="296"/>
      <c r="AX199" s="296"/>
      <c r="AY199" s="296"/>
      <c r="AZ199" s="296"/>
      <c r="BA199" s="296"/>
      <c r="BB199" s="296"/>
      <c r="BC199" s="296"/>
      <c r="BD199" s="296"/>
      <c r="BE199" s="296"/>
      <c r="BF199" s="296"/>
      <c r="BG199" s="296"/>
      <c r="BH199" s="296"/>
      <c r="BI199" s="296"/>
      <c r="BJ199" s="296"/>
      <c r="BK199" s="296"/>
      <c r="BL199" s="296"/>
    </row>
    <row r="200" spans="1:64">
      <c r="A200" s="296"/>
      <c r="B200" s="296"/>
      <c r="C200" s="296"/>
      <c r="D200" s="296"/>
      <c r="E200" s="296"/>
      <c r="F200" s="296"/>
      <c r="G200" s="296"/>
      <c r="H200" s="296"/>
      <c r="I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row>
    <row r="201" spans="1:64">
      <c r="A201" s="296"/>
      <c r="B201" s="296"/>
      <c r="C201" s="296"/>
      <c r="D201" s="296"/>
      <c r="E201" s="296"/>
      <c r="F201" s="296"/>
      <c r="G201" s="296"/>
      <c r="H201" s="296"/>
      <c r="I201" s="296"/>
      <c r="N201" s="296"/>
      <c r="O201" s="296"/>
      <c r="P201" s="296"/>
      <c r="Q201" s="296"/>
      <c r="R201" s="296"/>
      <c r="S201" s="296"/>
      <c r="T201" s="296"/>
      <c r="U201" s="296"/>
      <c r="V201" s="296"/>
      <c r="W201" s="296"/>
      <c r="X201" s="296"/>
      <c r="Y201" s="296"/>
      <c r="Z201" s="296"/>
      <c r="AA201" s="296"/>
      <c r="AB201" s="296"/>
      <c r="AC201" s="296"/>
      <c r="AD201" s="296"/>
      <c r="AE201" s="296"/>
      <c r="AF201" s="296"/>
      <c r="AG201" s="296"/>
      <c r="AH201" s="296"/>
      <c r="AI201" s="296"/>
      <c r="AJ201" s="296"/>
      <c r="AK201" s="296"/>
      <c r="AL201" s="296"/>
      <c r="AM201" s="296"/>
      <c r="AN201" s="296"/>
      <c r="AO201" s="296"/>
      <c r="AP201" s="296"/>
      <c r="AQ201" s="296"/>
      <c r="AR201" s="296"/>
      <c r="AS201" s="296"/>
      <c r="AT201" s="296"/>
      <c r="AU201" s="296"/>
      <c r="AV201" s="296"/>
      <c r="AW201" s="296"/>
      <c r="AX201" s="296"/>
      <c r="AY201" s="296"/>
      <c r="AZ201" s="296"/>
      <c r="BA201" s="296"/>
      <c r="BB201" s="296"/>
      <c r="BC201" s="296"/>
      <c r="BD201" s="296"/>
      <c r="BE201" s="296"/>
      <c r="BF201" s="296"/>
      <c r="BG201" s="296"/>
      <c r="BH201" s="296"/>
      <c r="BI201" s="296"/>
      <c r="BJ201" s="296"/>
      <c r="BK201" s="296"/>
      <c r="BL201" s="296"/>
    </row>
    <row r="202" spans="1:64">
      <c r="A202" s="296"/>
      <c r="B202" s="296"/>
      <c r="C202" s="296"/>
      <c r="D202" s="296"/>
      <c r="E202" s="296"/>
      <c r="F202" s="296"/>
      <c r="G202" s="296"/>
      <c r="H202" s="296"/>
      <c r="I202" s="296"/>
      <c r="N202" s="296"/>
      <c r="O202" s="296"/>
      <c r="P202" s="296"/>
      <c r="Q202" s="296"/>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row>
    <row r="203" spans="1:64">
      <c r="A203" s="296"/>
      <c r="B203" s="296"/>
      <c r="C203" s="296"/>
      <c r="D203" s="296"/>
      <c r="E203" s="296"/>
      <c r="F203" s="296"/>
      <c r="G203" s="296"/>
      <c r="H203" s="296"/>
      <c r="I203" s="296"/>
      <c r="N203" s="296"/>
      <c r="O203" s="296"/>
      <c r="P203" s="296"/>
      <c r="Q203" s="296"/>
      <c r="R203" s="296"/>
      <c r="S203" s="296"/>
      <c r="T203" s="296"/>
      <c r="U203" s="296"/>
      <c r="V203" s="296"/>
      <c r="W203" s="296"/>
      <c r="X203" s="296"/>
      <c r="Y203" s="296"/>
      <c r="Z203" s="296"/>
      <c r="AA203" s="296"/>
      <c r="AB203" s="296"/>
      <c r="AC203" s="296"/>
      <c r="AD203" s="296"/>
      <c r="AE203" s="296"/>
      <c r="AF203" s="296"/>
      <c r="AG203" s="296"/>
      <c r="AH203" s="296"/>
      <c r="AI203" s="296"/>
      <c r="AJ203" s="296"/>
      <c r="AK203" s="296"/>
      <c r="AL203" s="296"/>
      <c r="AM203" s="296"/>
      <c r="AN203" s="296"/>
      <c r="AO203" s="296"/>
      <c r="AP203" s="296"/>
      <c r="AQ203" s="296"/>
      <c r="AR203" s="296"/>
      <c r="AS203" s="296"/>
      <c r="AT203" s="296"/>
      <c r="AU203" s="296"/>
      <c r="AV203" s="296"/>
      <c r="AW203" s="296"/>
      <c r="AX203" s="296"/>
      <c r="AY203" s="296"/>
      <c r="AZ203" s="296"/>
      <c r="BA203" s="296"/>
      <c r="BB203" s="296"/>
      <c r="BC203" s="296"/>
      <c r="BD203" s="296"/>
      <c r="BE203" s="296"/>
      <c r="BF203" s="296"/>
      <c r="BG203" s="296"/>
      <c r="BH203" s="296"/>
      <c r="BI203" s="296"/>
      <c r="BJ203" s="296"/>
      <c r="BK203" s="296"/>
      <c r="BL203" s="296"/>
    </row>
    <row r="204" spans="1:64">
      <c r="A204" s="296"/>
      <c r="B204" s="296"/>
      <c r="C204" s="296"/>
      <c r="D204" s="296"/>
      <c r="E204" s="296"/>
      <c r="F204" s="296"/>
      <c r="G204" s="296"/>
      <c r="H204" s="296"/>
      <c r="I204" s="296"/>
      <c r="N204" s="296"/>
      <c r="O204" s="296"/>
      <c r="P204" s="296"/>
      <c r="Q204" s="296"/>
      <c r="R204" s="296"/>
      <c r="S204" s="296"/>
      <c r="T204" s="296"/>
      <c r="U204" s="296"/>
      <c r="V204" s="296"/>
      <c r="W204" s="296"/>
      <c r="X204" s="296"/>
      <c r="Y204" s="296"/>
      <c r="Z204" s="296"/>
      <c r="AA204" s="296"/>
      <c r="AB204" s="296"/>
      <c r="AC204" s="296"/>
      <c r="AD204" s="296"/>
      <c r="AE204" s="296"/>
      <c r="AF204" s="296"/>
      <c r="AG204" s="296"/>
      <c r="AH204" s="296"/>
      <c r="AI204" s="296"/>
      <c r="AJ204" s="296"/>
      <c r="AK204" s="296"/>
      <c r="AL204" s="296"/>
      <c r="AM204" s="296"/>
      <c r="AN204" s="296"/>
      <c r="AO204" s="296"/>
      <c r="AP204" s="296"/>
      <c r="AQ204" s="296"/>
      <c r="AR204" s="296"/>
      <c r="AS204" s="296"/>
      <c r="AT204" s="296"/>
      <c r="AU204" s="296"/>
      <c r="AV204" s="296"/>
      <c r="AW204" s="296"/>
      <c r="AX204" s="296"/>
      <c r="AY204" s="296"/>
      <c r="AZ204" s="296"/>
      <c r="BA204" s="296"/>
      <c r="BB204" s="296"/>
      <c r="BC204" s="296"/>
      <c r="BD204" s="296"/>
      <c r="BE204" s="296"/>
      <c r="BF204" s="296"/>
      <c r="BG204" s="296"/>
      <c r="BH204" s="296"/>
      <c r="BI204" s="296"/>
      <c r="BJ204" s="296"/>
      <c r="BK204" s="296"/>
      <c r="BL204" s="296"/>
    </row>
    <row r="205" spans="1:64">
      <c r="A205" s="296"/>
      <c r="B205" s="296"/>
      <c r="C205" s="296"/>
      <c r="D205" s="296"/>
      <c r="E205" s="296"/>
      <c r="F205" s="296"/>
      <c r="G205" s="296"/>
      <c r="H205" s="296"/>
      <c r="I205" s="296"/>
      <c r="N205" s="296"/>
      <c r="O205" s="296"/>
      <c r="P205" s="296"/>
      <c r="Q205" s="296"/>
      <c r="R205" s="296"/>
      <c r="S205" s="296"/>
      <c r="T205" s="296"/>
      <c r="U205" s="296"/>
      <c r="V205" s="296"/>
      <c r="W205" s="296"/>
      <c r="X205" s="296"/>
      <c r="Y205" s="296"/>
      <c r="Z205" s="296"/>
      <c r="AA205" s="296"/>
      <c r="AB205" s="296"/>
      <c r="AC205" s="296"/>
      <c r="AD205" s="296"/>
      <c r="AE205" s="296"/>
      <c r="AF205" s="296"/>
      <c r="AG205" s="296"/>
      <c r="AH205" s="296"/>
      <c r="AI205" s="296"/>
      <c r="AJ205" s="296"/>
      <c r="AK205" s="296"/>
      <c r="AL205" s="296"/>
      <c r="AM205" s="296"/>
      <c r="AN205" s="296"/>
      <c r="AO205" s="296"/>
      <c r="AP205" s="296"/>
      <c r="AQ205" s="296"/>
      <c r="AR205" s="296"/>
      <c r="AS205" s="296"/>
      <c r="AT205" s="296"/>
      <c r="AU205" s="296"/>
      <c r="AV205" s="296"/>
      <c r="AW205" s="296"/>
      <c r="AX205" s="296"/>
      <c r="AY205" s="296"/>
      <c r="AZ205" s="296"/>
      <c r="BA205" s="296"/>
      <c r="BB205" s="296"/>
      <c r="BC205" s="296"/>
      <c r="BD205" s="296"/>
      <c r="BE205" s="296"/>
      <c r="BF205" s="296"/>
      <c r="BG205" s="296"/>
      <c r="BH205" s="296"/>
      <c r="BI205" s="296"/>
      <c r="BJ205" s="296"/>
      <c r="BK205" s="296"/>
      <c r="BL205" s="296"/>
    </row>
    <row r="206" spans="1:64">
      <c r="A206" s="296"/>
      <c r="B206" s="296"/>
      <c r="C206" s="296"/>
      <c r="D206" s="296"/>
      <c r="E206" s="296"/>
      <c r="F206" s="296"/>
      <c r="G206" s="296"/>
      <c r="H206" s="296"/>
      <c r="I206" s="296"/>
      <c r="N206" s="296"/>
      <c r="O206" s="296"/>
      <c r="P206" s="296"/>
      <c r="Q206" s="296"/>
      <c r="R206" s="296"/>
      <c r="S206" s="296"/>
      <c r="T206" s="296"/>
      <c r="U206" s="296"/>
      <c r="V206" s="296"/>
      <c r="W206" s="296"/>
      <c r="X206" s="296"/>
      <c r="Y206" s="296"/>
      <c r="Z206" s="296"/>
      <c r="AA206" s="296"/>
      <c r="AB206" s="296"/>
      <c r="AC206" s="296"/>
      <c r="AD206" s="296"/>
      <c r="AE206" s="296"/>
      <c r="AF206" s="296"/>
      <c r="AG206" s="296"/>
      <c r="AH206" s="296"/>
      <c r="AI206" s="296"/>
      <c r="AJ206" s="296"/>
      <c r="AK206" s="296"/>
      <c r="AL206" s="296"/>
      <c r="AM206" s="296"/>
      <c r="AN206" s="296"/>
      <c r="AO206" s="296"/>
      <c r="AP206" s="296"/>
      <c r="AQ206" s="296"/>
      <c r="AR206" s="296"/>
      <c r="AS206" s="296"/>
      <c r="AT206" s="296"/>
      <c r="AU206" s="296"/>
      <c r="AV206" s="296"/>
      <c r="AW206" s="296"/>
      <c r="AX206" s="296"/>
      <c r="AY206" s="296"/>
      <c r="AZ206" s="296"/>
      <c r="BA206" s="296"/>
      <c r="BB206" s="296"/>
      <c r="BC206" s="296"/>
      <c r="BD206" s="296"/>
      <c r="BE206" s="296"/>
      <c r="BF206" s="296"/>
      <c r="BG206" s="296"/>
      <c r="BH206" s="296"/>
      <c r="BI206" s="296"/>
      <c r="BJ206" s="296"/>
      <c r="BK206" s="296"/>
      <c r="BL206" s="296"/>
    </row>
    <row r="207" spans="1:64">
      <c r="A207" s="296"/>
      <c r="B207" s="296"/>
      <c r="C207" s="296"/>
      <c r="D207" s="296"/>
      <c r="E207" s="296"/>
      <c r="F207" s="296"/>
      <c r="G207" s="296"/>
      <c r="H207" s="296"/>
      <c r="I207" s="296"/>
      <c r="N207" s="296"/>
      <c r="O207" s="296"/>
      <c r="P207" s="296"/>
      <c r="Q207" s="296"/>
      <c r="R207" s="296"/>
      <c r="S207" s="296"/>
      <c r="T207" s="296"/>
      <c r="U207" s="296"/>
      <c r="V207" s="296"/>
      <c r="W207" s="296"/>
      <c r="X207" s="296"/>
      <c r="Y207" s="296"/>
      <c r="Z207" s="296"/>
      <c r="AA207" s="296"/>
      <c r="AB207" s="296"/>
      <c r="AC207" s="296"/>
      <c r="AD207" s="296"/>
      <c r="AE207" s="296"/>
      <c r="AF207" s="296"/>
      <c r="AG207" s="296"/>
      <c r="AH207" s="296"/>
      <c r="AI207" s="296"/>
      <c r="AJ207" s="296"/>
      <c r="AK207" s="296"/>
      <c r="AL207" s="296"/>
      <c r="AM207" s="296"/>
      <c r="AN207" s="296"/>
      <c r="AO207" s="296"/>
      <c r="AP207" s="296"/>
      <c r="AQ207" s="296"/>
      <c r="AR207" s="296"/>
      <c r="AS207" s="296"/>
      <c r="AT207" s="296"/>
      <c r="AU207" s="296"/>
      <c r="AV207" s="296"/>
      <c r="AW207" s="296"/>
      <c r="AX207" s="296"/>
      <c r="AY207" s="296"/>
      <c r="AZ207" s="296"/>
      <c r="BA207" s="296"/>
      <c r="BB207" s="296"/>
      <c r="BC207" s="296"/>
      <c r="BD207" s="296"/>
      <c r="BE207" s="296"/>
      <c r="BF207" s="296"/>
      <c r="BG207" s="296"/>
      <c r="BH207" s="296"/>
      <c r="BI207" s="296"/>
      <c r="BJ207" s="296"/>
      <c r="BK207" s="296"/>
      <c r="BL207" s="296"/>
    </row>
    <row r="208" spans="1:64">
      <c r="A208" s="296"/>
      <c r="B208" s="296"/>
      <c r="C208" s="296"/>
      <c r="D208" s="296"/>
      <c r="E208" s="296"/>
      <c r="F208" s="296"/>
      <c r="G208" s="296"/>
      <c r="H208" s="296"/>
      <c r="I208" s="296"/>
      <c r="N208" s="296"/>
      <c r="O208" s="296"/>
      <c r="P208" s="296"/>
      <c r="Q208" s="296"/>
      <c r="R208" s="296"/>
      <c r="S208" s="296"/>
      <c r="T208" s="296"/>
      <c r="U208" s="296"/>
      <c r="V208" s="296"/>
      <c r="W208" s="296"/>
      <c r="X208" s="296"/>
      <c r="Y208" s="296"/>
      <c r="Z208" s="296"/>
      <c r="AA208" s="296"/>
      <c r="AB208" s="296"/>
      <c r="AC208" s="296"/>
      <c r="AD208" s="296"/>
      <c r="AE208" s="296"/>
      <c r="AF208" s="296"/>
      <c r="AG208" s="296"/>
      <c r="AH208" s="296"/>
      <c r="AI208" s="296"/>
      <c r="AJ208" s="296"/>
      <c r="AK208" s="296"/>
      <c r="AL208" s="296"/>
      <c r="AM208" s="296"/>
      <c r="AN208" s="296"/>
      <c r="AO208" s="296"/>
      <c r="AP208" s="296"/>
      <c r="AQ208" s="296"/>
      <c r="AR208" s="296"/>
      <c r="AS208" s="296"/>
      <c r="AT208" s="296"/>
      <c r="AU208" s="296"/>
      <c r="AV208" s="296"/>
      <c r="AW208" s="296"/>
      <c r="AX208" s="296"/>
      <c r="AY208" s="296"/>
      <c r="AZ208" s="296"/>
      <c r="BA208" s="296"/>
      <c r="BB208" s="296"/>
      <c r="BC208" s="296"/>
      <c r="BD208" s="296"/>
      <c r="BE208" s="296"/>
      <c r="BF208" s="296"/>
      <c r="BG208" s="296"/>
      <c r="BH208" s="296"/>
      <c r="BI208" s="296"/>
      <c r="BJ208" s="296"/>
      <c r="BK208" s="296"/>
      <c r="BL208" s="296"/>
    </row>
    <row r="209" spans="1:64">
      <c r="A209" s="296"/>
      <c r="B209" s="296"/>
      <c r="C209" s="296"/>
      <c r="D209" s="296"/>
      <c r="E209" s="296"/>
      <c r="F209" s="296"/>
      <c r="G209" s="296"/>
      <c r="H209" s="296"/>
      <c r="I209" s="296"/>
      <c r="N209" s="296"/>
      <c r="O209" s="296"/>
      <c r="P209" s="296"/>
      <c r="Q209" s="296"/>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row>
    <row r="210" spans="1:64">
      <c r="A210" s="296"/>
      <c r="B210" s="296"/>
      <c r="C210" s="296"/>
      <c r="D210" s="296"/>
      <c r="E210" s="296"/>
      <c r="F210" s="296"/>
      <c r="G210" s="296"/>
      <c r="H210" s="296"/>
      <c r="I210" s="296"/>
      <c r="N210" s="296"/>
      <c r="O210" s="296"/>
      <c r="P210" s="296"/>
      <c r="Q210" s="296"/>
      <c r="R210" s="296"/>
      <c r="S210" s="296"/>
      <c r="T210" s="296"/>
      <c r="U210" s="296"/>
      <c r="V210" s="296"/>
      <c r="W210" s="296"/>
      <c r="X210" s="296"/>
      <c r="Y210" s="296"/>
      <c r="Z210" s="296"/>
      <c r="AA210" s="296"/>
      <c r="AB210" s="296"/>
      <c r="AC210" s="296"/>
      <c r="AD210" s="296"/>
      <c r="AE210" s="296"/>
      <c r="AF210" s="296"/>
      <c r="AG210" s="296"/>
      <c r="AH210" s="296"/>
      <c r="AI210" s="296"/>
      <c r="AJ210" s="296"/>
      <c r="AK210" s="296"/>
      <c r="AL210" s="296"/>
      <c r="AM210" s="296"/>
      <c r="AN210" s="296"/>
      <c r="AO210" s="296"/>
      <c r="AP210" s="296"/>
      <c r="AQ210" s="296"/>
      <c r="AR210" s="296"/>
      <c r="AS210" s="296"/>
      <c r="AT210" s="296"/>
      <c r="AU210" s="296"/>
      <c r="AV210" s="296"/>
      <c r="AW210" s="296"/>
      <c r="AX210" s="296"/>
      <c r="AY210" s="296"/>
      <c r="AZ210" s="296"/>
      <c r="BA210" s="296"/>
      <c r="BB210" s="296"/>
      <c r="BC210" s="296"/>
      <c r="BD210" s="296"/>
      <c r="BE210" s="296"/>
      <c r="BF210" s="296"/>
      <c r="BG210" s="296"/>
      <c r="BH210" s="296"/>
      <c r="BI210" s="296"/>
      <c r="BJ210" s="296"/>
      <c r="BK210" s="296"/>
      <c r="BL210" s="296"/>
    </row>
    <row r="211" spans="1:64">
      <c r="A211" s="296"/>
      <c r="B211" s="296"/>
      <c r="C211" s="296"/>
      <c r="D211" s="296"/>
      <c r="E211" s="296"/>
      <c r="F211" s="296"/>
      <c r="G211" s="296"/>
      <c r="H211" s="296"/>
      <c r="I211" s="296"/>
      <c r="N211" s="296"/>
      <c r="O211" s="296"/>
      <c r="P211" s="296"/>
      <c r="Q211" s="296"/>
      <c r="R211" s="296"/>
      <c r="S211" s="296"/>
      <c r="T211" s="296"/>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296"/>
      <c r="BJ211" s="296"/>
      <c r="BK211" s="296"/>
      <c r="BL211" s="296"/>
    </row>
    <row r="212" spans="1:64">
      <c r="A212" s="296"/>
      <c r="B212" s="296"/>
      <c r="C212" s="296"/>
      <c r="D212" s="296"/>
      <c r="E212" s="296"/>
      <c r="F212" s="296"/>
      <c r="G212" s="296"/>
      <c r="H212" s="296"/>
      <c r="I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row>
    <row r="213" spans="1:64">
      <c r="A213" s="296"/>
      <c r="B213" s="296"/>
      <c r="C213" s="296"/>
      <c r="D213" s="296"/>
      <c r="E213" s="296"/>
      <c r="F213" s="296"/>
      <c r="G213" s="296"/>
      <c r="H213" s="296"/>
      <c r="I213" s="296"/>
      <c r="N213" s="296"/>
      <c r="O213" s="296"/>
      <c r="P213" s="296"/>
      <c r="Q213" s="296"/>
      <c r="R213" s="296"/>
      <c r="S213" s="296"/>
      <c r="T213" s="296"/>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row>
    <row r="214" spans="1:64">
      <c r="A214" s="296"/>
      <c r="B214" s="296"/>
      <c r="C214" s="296"/>
      <c r="D214" s="296"/>
      <c r="E214" s="296"/>
      <c r="F214" s="296"/>
      <c r="G214" s="296"/>
      <c r="H214" s="296"/>
      <c r="I214" s="296"/>
      <c r="N214" s="296"/>
      <c r="O214" s="296"/>
      <c r="P214" s="296"/>
      <c r="Q214" s="296"/>
      <c r="R214" s="296"/>
      <c r="S214" s="296"/>
      <c r="T214" s="296"/>
      <c r="U214" s="296"/>
      <c r="V214" s="296"/>
      <c r="W214" s="296"/>
      <c r="X214" s="296"/>
      <c r="Y214" s="296"/>
      <c r="Z214" s="296"/>
      <c r="AA214" s="296"/>
      <c r="AB214" s="296"/>
      <c r="AC214" s="296"/>
      <c r="AD214" s="296"/>
      <c r="AE214" s="296"/>
      <c r="AF214" s="296"/>
      <c r="AG214" s="296"/>
      <c r="AH214" s="296"/>
      <c r="AI214" s="296"/>
      <c r="AJ214" s="296"/>
      <c r="AK214" s="296"/>
      <c r="AL214" s="296"/>
      <c r="AM214" s="296"/>
      <c r="AN214" s="296"/>
      <c r="AO214" s="296"/>
      <c r="AP214" s="296"/>
      <c r="AQ214" s="296"/>
      <c r="AR214" s="296"/>
      <c r="AS214" s="296"/>
      <c r="AT214" s="296"/>
      <c r="AU214" s="296"/>
      <c r="AV214" s="296"/>
      <c r="AW214" s="296"/>
      <c r="AX214" s="296"/>
      <c r="AY214" s="296"/>
      <c r="AZ214" s="296"/>
      <c r="BA214" s="296"/>
      <c r="BB214" s="296"/>
      <c r="BC214" s="296"/>
      <c r="BD214" s="296"/>
      <c r="BE214" s="296"/>
      <c r="BF214" s="296"/>
      <c r="BG214" s="296"/>
      <c r="BH214" s="296"/>
      <c r="BI214" s="296"/>
      <c r="BJ214" s="296"/>
      <c r="BK214" s="296"/>
      <c r="BL214" s="296"/>
    </row>
    <row r="215" spans="1:64">
      <c r="A215" s="296"/>
      <c r="B215" s="296"/>
      <c r="C215" s="296"/>
      <c r="D215" s="296"/>
      <c r="E215" s="296"/>
      <c r="F215" s="296"/>
      <c r="G215" s="296"/>
      <c r="H215" s="296"/>
      <c r="I215" s="296"/>
      <c r="N215" s="296"/>
      <c r="O215" s="296"/>
      <c r="P215" s="296"/>
      <c r="Q215" s="296"/>
      <c r="R215" s="296"/>
      <c r="S215" s="296"/>
      <c r="T215" s="296"/>
      <c r="U215" s="296"/>
      <c r="V215" s="296"/>
      <c r="W215" s="296"/>
      <c r="X215" s="296"/>
      <c r="Y215" s="296"/>
      <c r="Z215" s="296"/>
      <c r="AA215" s="296"/>
      <c r="AB215" s="296"/>
      <c r="AC215" s="296"/>
      <c r="AD215" s="296"/>
      <c r="AE215" s="296"/>
      <c r="AF215" s="296"/>
      <c r="AG215" s="296"/>
      <c r="AH215" s="296"/>
      <c r="AI215" s="296"/>
      <c r="AJ215" s="296"/>
      <c r="AK215" s="296"/>
      <c r="AL215" s="296"/>
      <c r="AM215" s="296"/>
      <c r="AN215" s="296"/>
      <c r="AO215" s="296"/>
      <c r="AP215" s="296"/>
      <c r="AQ215" s="296"/>
      <c r="AR215" s="296"/>
      <c r="AS215" s="296"/>
      <c r="AT215" s="296"/>
      <c r="AU215" s="296"/>
      <c r="AV215" s="296"/>
      <c r="AW215" s="296"/>
      <c r="AX215" s="296"/>
      <c r="AY215" s="296"/>
      <c r="AZ215" s="296"/>
      <c r="BA215" s="296"/>
      <c r="BB215" s="296"/>
      <c r="BC215" s="296"/>
      <c r="BD215" s="296"/>
      <c r="BE215" s="296"/>
      <c r="BF215" s="296"/>
      <c r="BG215" s="296"/>
      <c r="BH215" s="296"/>
      <c r="BI215" s="296"/>
      <c r="BJ215" s="296"/>
      <c r="BK215" s="296"/>
      <c r="BL215" s="296"/>
    </row>
    <row r="216" spans="1:64">
      <c r="A216" s="296"/>
      <c r="B216" s="296"/>
      <c r="C216" s="296"/>
      <c r="D216" s="296"/>
      <c r="E216" s="296"/>
      <c r="F216" s="296"/>
      <c r="G216" s="296"/>
      <c r="H216" s="296"/>
      <c r="I216" s="296"/>
      <c r="N216" s="296"/>
      <c r="O216" s="296"/>
      <c r="P216" s="296"/>
      <c r="Q216" s="296"/>
      <c r="R216" s="296"/>
      <c r="S216" s="296"/>
      <c r="T216" s="296"/>
      <c r="U216" s="296"/>
      <c r="V216" s="296"/>
      <c r="W216" s="296"/>
      <c r="X216" s="296"/>
      <c r="Y216" s="296"/>
      <c r="Z216" s="296"/>
      <c r="AA216" s="296"/>
      <c r="AB216" s="296"/>
      <c r="AC216" s="296"/>
      <c r="AD216" s="296"/>
      <c r="AE216" s="296"/>
      <c r="AF216" s="296"/>
      <c r="AG216" s="296"/>
      <c r="AH216" s="296"/>
      <c r="AI216" s="296"/>
      <c r="AJ216" s="296"/>
      <c r="AK216" s="296"/>
      <c r="AL216" s="296"/>
      <c r="AM216" s="296"/>
      <c r="AN216" s="296"/>
      <c r="AO216" s="296"/>
      <c r="AP216" s="296"/>
      <c r="AQ216" s="296"/>
      <c r="AR216" s="296"/>
      <c r="AS216" s="296"/>
      <c r="AT216" s="296"/>
      <c r="AU216" s="296"/>
      <c r="AV216" s="296"/>
      <c r="AW216" s="296"/>
      <c r="AX216" s="296"/>
      <c r="AY216" s="296"/>
      <c r="AZ216" s="296"/>
      <c r="BA216" s="296"/>
      <c r="BB216" s="296"/>
      <c r="BC216" s="296"/>
      <c r="BD216" s="296"/>
      <c r="BE216" s="296"/>
      <c r="BF216" s="296"/>
      <c r="BG216" s="296"/>
      <c r="BH216" s="296"/>
      <c r="BI216" s="296"/>
      <c r="BJ216" s="296"/>
      <c r="BK216" s="296"/>
      <c r="BL216" s="296"/>
    </row>
    <row r="217" spans="1:64">
      <c r="A217" s="296"/>
      <c r="B217" s="296"/>
      <c r="C217" s="296"/>
      <c r="D217" s="296"/>
      <c r="E217" s="296"/>
      <c r="F217" s="296"/>
      <c r="G217" s="296"/>
      <c r="H217" s="296"/>
      <c r="I217" s="296"/>
      <c r="N217" s="296"/>
      <c r="O217" s="296"/>
      <c r="P217" s="296"/>
      <c r="Q217" s="296"/>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6"/>
      <c r="AN217" s="296"/>
      <c r="AO217" s="296"/>
      <c r="AP217" s="296"/>
      <c r="AQ217" s="296"/>
      <c r="AR217" s="296"/>
      <c r="AS217" s="296"/>
      <c r="AT217" s="296"/>
      <c r="AU217" s="296"/>
      <c r="AV217" s="296"/>
      <c r="AW217" s="296"/>
      <c r="AX217" s="296"/>
      <c r="AY217" s="296"/>
      <c r="AZ217" s="296"/>
      <c r="BA217" s="296"/>
      <c r="BB217" s="296"/>
      <c r="BC217" s="296"/>
      <c r="BD217" s="296"/>
      <c r="BE217" s="296"/>
      <c r="BF217" s="296"/>
      <c r="BG217" s="296"/>
      <c r="BH217" s="296"/>
      <c r="BI217" s="296"/>
      <c r="BJ217" s="296"/>
      <c r="BK217" s="296"/>
      <c r="BL217" s="296"/>
    </row>
    <row r="218" spans="1:64">
      <c r="A218" s="296"/>
      <c r="B218" s="296"/>
      <c r="C218" s="296"/>
      <c r="D218" s="296"/>
      <c r="E218" s="296"/>
      <c r="F218" s="296"/>
      <c r="G218" s="296"/>
      <c r="H218" s="296"/>
      <c r="I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row>
    <row r="219" spans="1:64">
      <c r="A219" s="296"/>
      <c r="B219" s="296"/>
      <c r="C219" s="296"/>
      <c r="D219" s="296"/>
      <c r="E219" s="296"/>
      <c r="F219" s="296"/>
      <c r="G219" s="296"/>
      <c r="H219" s="296"/>
      <c r="I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row>
    <row r="220" spans="1:64">
      <c r="A220" s="296"/>
      <c r="B220" s="296"/>
      <c r="C220" s="296"/>
      <c r="D220" s="296"/>
      <c r="E220" s="296"/>
      <c r="F220" s="296"/>
      <c r="G220" s="296"/>
      <c r="H220" s="296"/>
      <c r="I220" s="296"/>
      <c r="N220" s="296"/>
      <c r="O220" s="296"/>
      <c r="P220" s="296"/>
      <c r="Q220" s="296"/>
      <c r="R220" s="296"/>
      <c r="S220" s="296"/>
      <c r="T220" s="296"/>
      <c r="U220" s="296"/>
      <c r="V220" s="296"/>
      <c r="W220" s="296"/>
      <c r="X220" s="296"/>
      <c r="Y220" s="296"/>
      <c r="Z220" s="296"/>
      <c r="AA220" s="296"/>
      <c r="AB220" s="296"/>
      <c r="AC220" s="296"/>
      <c r="AD220" s="296"/>
      <c r="AE220" s="296"/>
      <c r="AF220" s="296"/>
      <c r="AG220" s="296"/>
      <c r="AH220" s="296"/>
      <c r="AI220" s="296"/>
      <c r="AJ220" s="296"/>
      <c r="AK220" s="296"/>
      <c r="AL220" s="296"/>
      <c r="AM220" s="296"/>
      <c r="AN220" s="296"/>
      <c r="AO220" s="296"/>
      <c r="AP220" s="296"/>
      <c r="AQ220" s="296"/>
      <c r="AR220" s="296"/>
      <c r="AS220" s="296"/>
      <c r="AT220" s="296"/>
      <c r="AU220" s="296"/>
      <c r="AV220" s="296"/>
      <c r="AW220" s="296"/>
      <c r="AX220" s="296"/>
      <c r="AY220" s="296"/>
      <c r="AZ220" s="296"/>
      <c r="BA220" s="296"/>
      <c r="BB220" s="296"/>
      <c r="BC220" s="296"/>
      <c r="BD220" s="296"/>
      <c r="BE220" s="296"/>
      <c r="BF220" s="296"/>
      <c r="BG220" s="296"/>
      <c r="BH220" s="296"/>
      <c r="BI220" s="296"/>
      <c r="BJ220" s="296"/>
      <c r="BK220" s="296"/>
      <c r="BL220" s="296"/>
    </row>
    <row r="221" spans="1:64">
      <c r="A221" s="296"/>
      <c r="B221" s="296"/>
      <c r="C221" s="296"/>
      <c r="D221" s="296"/>
      <c r="E221" s="296"/>
      <c r="F221" s="296"/>
      <c r="G221" s="296"/>
      <c r="H221" s="296"/>
      <c r="I221" s="296"/>
      <c r="N221" s="296"/>
      <c r="O221" s="296"/>
      <c r="P221" s="296"/>
      <c r="Q221" s="296"/>
      <c r="R221" s="296"/>
      <c r="S221" s="296"/>
      <c r="T221" s="296"/>
      <c r="U221" s="296"/>
      <c r="V221" s="296"/>
      <c r="W221" s="296"/>
      <c r="X221" s="296"/>
      <c r="Y221" s="296"/>
      <c r="Z221" s="296"/>
      <c r="AA221" s="296"/>
      <c r="AB221" s="296"/>
      <c r="AC221" s="296"/>
      <c r="AD221" s="296"/>
      <c r="AE221" s="296"/>
      <c r="AF221" s="296"/>
      <c r="AG221" s="296"/>
      <c r="AH221" s="296"/>
      <c r="AI221" s="296"/>
      <c r="AJ221" s="296"/>
      <c r="AK221" s="296"/>
      <c r="AL221" s="296"/>
      <c r="AM221" s="296"/>
      <c r="AN221" s="296"/>
      <c r="AO221" s="296"/>
      <c r="AP221" s="296"/>
      <c r="AQ221" s="296"/>
      <c r="AR221" s="296"/>
      <c r="AS221" s="296"/>
      <c r="AT221" s="296"/>
      <c r="AU221" s="296"/>
      <c r="AV221" s="296"/>
      <c r="AW221" s="296"/>
      <c r="AX221" s="296"/>
      <c r="AY221" s="296"/>
      <c r="AZ221" s="296"/>
      <c r="BA221" s="296"/>
      <c r="BB221" s="296"/>
      <c r="BC221" s="296"/>
      <c r="BD221" s="296"/>
      <c r="BE221" s="296"/>
      <c r="BF221" s="296"/>
      <c r="BG221" s="296"/>
      <c r="BH221" s="296"/>
      <c r="BI221" s="296"/>
      <c r="BJ221" s="296"/>
      <c r="BK221" s="296"/>
      <c r="BL221" s="296"/>
    </row>
    <row r="222" spans="1:64">
      <c r="A222" s="296"/>
      <c r="B222" s="296"/>
      <c r="C222" s="296"/>
      <c r="D222" s="296"/>
      <c r="E222" s="296"/>
      <c r="F222" s="296"/>
      <c r="G222" s="296"/>
      <c r="H222" s="296"/>
      <c r="I222" s="296"/>
      <c r="N222" s="296"/>
      <c r="O222" s="296"/>
      <c r="P222" s="296"/>
      <c r="Q222" s="296"/>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row>
    <row r="223" spans="1:64">
      <c r="A223" s="296"/>
      <c r="B223" s="296"/>
      <c r="C223" s="296"/>
      <c r="D223" s="296"/>
      <c r="E223" s="296"/>
      <c r="F223" s="296"/>
      <c r="G223" s="296"/>
      <c r="H223" s="296"/>
      <c r="I223" s="296"/>
      <c r="N223" s="296"/>
      <c r="O223" s="296"/>
      <c r="P223" s="296"/>
      <c r="Q223" s="296"/>
      <c r="R223" s="296"/>
      <c r="S223" s="296"/>
      <c r="T223" s="296"/>
      <c r="U223" s="296"/>
      <c r="V223" s="296"/>
      <c r="W223" s="296"/>
      <c r="X223" s="296"/>
      <c r="Y223" s="296"/>
      <c r="Z223" s="296"/>
      <c r="AA223" s="296"/>
      <c r="AB223" s="296"/>
      <c r="AC223" s="296"/>
      <c r="AD223" s="296"/>
      <c r="AE223" s="296"/>
      <c r="AF223" s="296"/>
      <c r="AG223" s="296"/>
      <c r="AH223" s="296"/>
      <c r="AI223" s="296"/>
      <c r="AJ223" s="296"/>
      <c r="AK223" s="296"/>
      <c r="AL223" s="296"/>
      <c r="AM223" s="296"/>
      <c r="AN223" s="296"/>
      <c r="AO223" s="296"/>
      <c r="AP223" s="296"/>
      <c r="AQ223" s="296"/>
      <c r="AR223" s="296"/>
      <c r="AS223" s="296"/>
      <c r="AT223" s="296"/>
      <c r="AU223" s="296"/>
      <c r="AV223" s="296"/>
      <c r="AW223" s="296"/>
      <c r="AX223" s="296"/>
      <c r="AY223" s="296"/>
      <c r="AZ223" s="296"/>
      <c r="BA223" s="296"/>
      <c r="BB223" s="296"/>
      <c r="BC223" s="296"/>
      <c r="BD223" s="296"/>
      <c r="BE223" s="296"/>
      <c r="BF223" s="296"/>
      <c r="BG223" s="296"/>
      <c r="BH223" s="296"/>
      <c r="BI223" s="296"/>
      <c r="BJ223" s="296"/>
      <c r="BK223" s="296"/>
      <c r="BL223" s="296"/>
    </row>
    <row r="224" spans="1:64">
      <c r="A224" s="296"/>
      <c r="B224" s="296"/>
      <c r="C224" s="296"/>
      <c r="D224" s="296"/>
      <c r="E224" s="296"/>
      <c r="F224" s="296"/>
      <c r="G224" s="296"/>
      <c r="H224" s="296"/>
      <c r="I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6"/>
      <c r="AN224" s="296"/>
      <c r="AO224" s="296"/>
      <c r="AP224" s="296"/>
      <c r="AQ224" s="296"/>
      <c r="AR224" s="296"/>
      <c r="AS224" s="296"/>
      <c r="AT224" s="296"/>
      <c r="AU224" s="296"/>
      <c r="AV224" s="296"/>
      <c r="AW224" s="296"/>
      <c r="AX224" s="296"/>
      <c r="AY224" s="296"/>
      <c r="AZ224" s="296"/>
      <c r="BA224" s="296"/>
      <c r="BB224" s="296"/>
      <c r="BC224" s="296"/>
      <c r="BD224" s="296"/>
      <c r="BE224" s="296"/>
      <c r="BF224" s="296"/>
      <c r="BG224" s="296"/>
      <c r="BH224" s="296"/>
      <c r="BI224" s="296"/>
      <c r="BJ224" s="296"/>
      <c r="BK224" s="296"/>
      <c r="BL224" s="296"/>
    </row>
    <row r="225" spans="1:64">
      <c r="A225" s="296"/>
      <c r="B225" s="296"/>
      <c r="C225" s="296"/>
      <c r="D225" s="296"/>
      <c r="E225" s="296"/>
      <c r="F225" s="296"/>
      <c r="G225" s="296"/>
      <c r="H225" s="296"/>
      <c r="I225" s="296"/>
      <c r="N225" s="296"/>
      <c r="O225" s="296"/>
      <c r="P225" s="296"/>
      <c r="Q225" s="296"/>
      <c r="R225" s="296"/>
      <c r="S225" s="296"/>
      <c r="T225" s="296"/>
      <c r="U225" s="296"/>
      <c r="V225" s="296"/>
      <c r="W225" s="296"/>
      <c r="X225" s="296"/>
      <c r="Y225" s="296"/>
      <c r="Z225" s="296"/>
      <c r="AA225" s="296"/>
      <c r="AB225" s="296"/>
      <c r="AC225" s="296"/>
      <c r="AD225" s="296"/>
      <c r="AE225" s="296"/>
      <c r="AF225" s="296"/>
      <c r="AG225" s="296"/>
      <c r="AH225" s="296"/>
      <c r="AI225" s="296"/>
      <c r="AJ225" s="296"/>
      <c r="AK225" s="296"/>
      <c r="AL225" s="296"/>
      <c r="AM225" s="296"/>
      <c r="AN225" s="296"/>
      <c r="AO225" s="296"/>
      <c r="AP225" s="296"/>
      <c r="AQ225" s="296"/>
      <c r="AR225" s="296"/>
      <c r="AS225" s="296"/>
      <c r="AT225" s="296"/>
      <c r="AU225" s="296"/>
      <c r="AV225" s="296"/>
      <c r="AW225" s="296"/>
      <c r="AX225" s="296"/>
      <c r="AY225" s="296"/>
      <c r="AZ225" s="296"/>
      <c r="BA225" s="296"/>
      <c r="BB225" s="296"/>
      <c r="BC225" s="296"/>
      <c r="BD225" s="296"/>
      <c r="BE225" s="296"/>
      <c r="BF225" s="296"/>
      <c r="BG225" s="296"/>
      <c r="BH225" s="296"/>
      <c r="BI225" s="296"/>
      <c r="BJ225" s="296"/>
      <c r="BK225" s="296"/>
      <c r="BL225" s="296"/>
    </row>
    <row r="226" spans="1:64">
      <c r="A226" s="296"/>
      <c r="B226" s="296"/>
      <c r="C226" s="296"/>
      <c r="D226" s="296"/>
      <c r="E226" s="296"/>
      <c r="F226" s="296"/>
      <c r="G226" s="296"/>
      <c r="H226" s="296"/>
      <c r="I226" s="296"/>
      <c r="N226" s="296"/>
      <c r="O226" s="296"/>
      <c r="P226" s="296"/>
      <c r="Q226" s="296"/>
      <c r="R226" s="296"/>
      <c r="S226" s="296"/>
      <c r="T226" s="296"/>
      <c r="U226" s="296"/>
      <c r="V226" s="296"/>
      <c r="W226" s="296"/>
      <c r="X226" s="296"/>
      <c r="Y226" s="296"/>
      <c r="Z226" s="296"/>
      <c r="AA226" s="296"/>
      <c r="AB226" s="296"/>
      <c r="AC226" s="296"/>
      <c r="AD226" s="296"/>
      <c r="AE226" s="296"/>
      <c r="AF226" s="296"/>
      <c r="AG226" s="296"/>
      <c r="AH226" s="296"/>
      <c r="AI226" s="296"/>
      <c r="AJ226" s="296"/>
      <c r="AK226" s="296"/>
      <c r="AL226" s="296"/>
      <c r="AM226" s="296"/>
      <c r="AN226" s="296"/>
      <c r="AO226" s="296"/>
      <c r="AP226" s="296"/>
      <c r="AQ226" s="296"/>
      <c r="AR226" s="296"/>
      <c r="AS226" s="296"/>
      <c r="AT226" s="296"/>
      <c r="AU226" s="296"/>
      <c r="AV226" s="296"/>
      <c r="AW226" s="296"/>
      <c r="AX226" s="296"/>
      <c r="AY226" s="296"/>
      <c r="AZ226" s="296"/>
      <c r="BA226" s="296"/>
      <c r="BB226" s="296"/>
      <c r="BC226" s="296"/>
      <c r="BD226" s="296"/>
      <c r="BE226" s="296"/>
      <c r="BF226" s="296"/>
      <c r="BG226" s="296"/>
      <c r="BH226" s="296"/>
      <c r="BI226" s="296"/>
      <c r="BJ226" s="296"/>
      <c r="BK226" s="296"/>
      <c r="BL226" s="296"/>
    </row>
    <row r="227" spans="1:64">
      <c r="A227" s="296"/>
      <c r="B227" s="296"/>
      <c r="C227" s="296"/>
      <c r="D227" s="296"/>
      <c r="E227" s="296"/>
      <c r="F227" s="296"/>
      <c r="G227" s="296"/>
      <c r="H227" s="296"/>
      <c r="I227" s="296"/>
      <c r="N227" s="296"/>
      <c r="O227" s="296"/>
      <c r="P227" s="296"/>
      <c r="Q227" s="296"/>
      <c r="R227" s="296"/>
      <c r="S227" s="296"/>
      <c r="T227" s="296"/>
      <c r="U227" s="296"/>
      <c r="V227" s="296"/>
      <c r="W227" s="296"/>
      <c r="X227" s="296"/>
      <c r="Y227" s="296"/>
      <c r="Z227" s="296"/>
      <c r="AA227" s="296"/>
      <c r="AB227" s="296"/>
      <c r="AC227" s="296"/>
      <c r="AD227" s="296"/>
      <c r="AE227" s="296"/>
      <c r="AF227" s="296"/>
      <c r="AG227" s="296"/>
      <c r="AH227" s="296"/>
      <c r="AI227" s="296"/>
      <c r="AJ227" s="296"/>
      <c r="AK227" s="296"/>
      <c r="AL227" s="296"/>
      <c r="AM227" s="296"/>
      <c r="AN227" s="296"/>
      <c r="AO227" s="296"/>
      <c r="AP227" s="296"/>
      <c r="AQ227" s="296"/>
      <c r="AR227" s="296"/>
      <c r="AS227" s="296"/>
      <c r="AT227" s="296"/>
      <c r="AU227" s="296"/>
      <c r="AV227" s="296"/>
      <c r="AW227" s="296"/>
      <c r="AX227" s="296"/>
      <c r="AY227" s="296"/>
      <c r="AZ227" s="296"/>
      <c r="BA227" s="296"/>
      <c r="BB227" s="296"/>
      <c r="BC227" s="296"/>
      <c r="BD227" s="296"/>
      <c r="BE227" s="296"/>
      <c r="BF227" s="296"/>
      <c r="BG227" s="296"/>
      <c r="BH227" s="296"/>
      <c r="BI227" s="296"/>
      <c r="BJ227" s="296"/>
      <c r="BK227" s="296"/>
      <c r="BL227" s="296"/>
    </row>
    <row r="228" spans="1:64">
      <c r="A228" s="296"/>
      <c r="B228" s="296"/>
      <c r="C228" s="296"/>
      <c r="D228" s="296"/>
      <c r="E228" s="296"/>
      <c r="F228" s="296"/>
      <c r="G228" s="296"/>
      <c r="H228" s="296"/>
      <c r="I228" s="296"/>
      <c r="N228" s="296"/>
      <c r="O228" s="296"/>
      <c r="P228" s="296"/>
      <c r="Q228" s="296"/>
      <c r="R228" s="296"/>
      <c r="S228" s="296"/>
      <c r="T228" s="296"/>
      <c r="U228" s="296"/>
      <c r="V228" s="296"/>
      <c r="W228" s="296"/>
      <c r="X228" s="296"/>
      <c r="Y228" s="296"/>
      <c r="Z228" s="296"/>
      <c r="AA228" s="296"/>
      <c r="AB228" s="296"/>
      <c r="AC228" s="296"/>
      <c r="AD228" s="296"/>
      <c r="AE228" s="296"/>
      <c r="AF228" s="296"/>
      <c r="AG228" s="296"/>
      <c r="AH228" s="296"/>
      <c r="AI228" s="296"/>
      <c r="AJ228" s="296"/>
      <c r="AK228" s="296"/>
      <c r="AL228" s="296"/>
      <c r="AM228" s="296"/>
      <c r="AN228" s="296"/>
      <c r="AO228" s="296"/>
      <c r="AP228" s="296"/>
      <c r="AQ228" s="296"/>
      <c r="AR228" s="296"/>
      <c r="AS228" s="296"/>
      <c r="AT228" s="296"/>
      <c r="AU228" s="296"/>
      <c r="AV228" s="296"/>
      <c r="AW228" s="296"/>
      <c r="AX228" s="296"/>
      <c r="AY228" s="296"/>
      <c r="AZ228" s="296"/>
      <c r="BA228" s="296"/>
      <c r="BB228" s="296"/>
      <c r="BC228" s="296"/>
      <c r="BD228" s="296"/>
      <c r="BE228" s="296"/>
      <c r="BF228" s="296"/>
      <c r="BG228" s="296"/>
      <c r="BH228" s="296"/>
      <c r="BI228" s="296"/>
      <c r="BJ228" s="296"/>
      <c r="BK228" s="296"/>
      <c r="BL228" s="296"/>
    </row>
    <row r="229" spans="1:64">
      <c r="A229" s="296"/>
      <c r="B229" s="296"/>
      <c r="C229" s="296"/>
      <c r="D229" s="296"/>
      <c r="E229" s="296"/>
      <c r="F229" s="296"/>
      <c r="G229" s="296"/>
      <c r="H229" s="296"/>
      <c r="I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row>
    <row r="230" spans="1:64">
      <c r="A230" s="296"/>
      <c r="B230" s="296"/>
      <c r="C230" s="296"/>
      <c r="D230" s="296"/>
      <c r="E230" s="296"/>
      <c r="F230" s="296"/>
      <c r="G230" s="296"/>
      <c r="H230" s="296"/>
      <c r="I230" s="296"/>
      <c r="N230" s="296"/>
      <c r="O230" s="296"/>
      <c r="P230" s="296"/>
      <c r="Q230" s="296"/>
      <c r="R230" s="296"/>
      <c r="S230" s="296"/>
      <c r="T230" s="296"/>
      <c r="U230" s="296"/>
      <c r="V230" s="296"/>
      <c r="W230" s="296"/>
      <c r="X230" s="296"/>
      <c r="Y230" s="296"/>
      <c r="Z230" s="296"/>
      <c r="AA230" s="296"/>
      <c r="AB230" s="296"/>
      <c r="AC230" s="296"/>
      <c r="AD230" s="296"/>
      <c r="AE230" s="296"/>
      <c r="AF230" s="296"/>
      <c r="AG230" s="296"/>
      <c r="AH230" s="296"/>
      <c r="AI230" s="296"/>
      <c r="AJ230" s="296"/>
      <c r="AK230" s="296"/>
      <c r="AL230" s="296"/>
      <c r="AM230" s="296"/>
      <c r="AN230" s="296"/>
      <c r="AO230" s="296"/>
      <c r="AP230" s="296"/>
      <c r="AQ230" s="296"/>
      <c r="AR230" s="296"/>
      <c r="AS230" s="296"/>
      <c r="AT230" s="296"/>
      <c r="AU230" s="296"/>
      <c r="AV230" s="296"/>
      <c r="AW230" s="296"/>
      <c r="AX230" s="296"/>
      <c r="AY230" s="296"/>
      <c r="AZ230" s="296"/>
      <c r="BA230" s="296"/>
      <c r="BB230" s="296"/>
      <c r="BC230" s="296"/>
      <c r="BD230" s="296"/>
      <c r="BE230" s="296"/>
      <c r="BF230" s="296"/>
      <c r="BG230" s="296"/>
      <c r="BH230" s="296"/>
      <c r="BI230" s="296"/>
      <c r="BJ230" s="296"/>
      <c r="BK230" s="296"/>
      <c r="BL230" s="296"/>
    </row>
    <row r="231" spans="1:64">
      <c r="A231" s="296"/>
      <c r="B231" s="296"/>
      <c r="C231" s="296"/>
      <c r="D231" s="296"/>
      <c r="E231" s="296"/>
      <c r="F231" s="296"/>
      <c r="G231" s="296"/>
      <c r="H231" s="296"/>
      <c r="I231" s="296"/>
      <c r="N231" s="296"/>
      <c r="O231" s="296"/>
      <c r="P231" s="296"/>
      <c r="Q231" s="296"/>
      <c r="R231" s="296"/>
      <c r="S231" s="296"/>
      <c r="T231" s="296"/>
      <c r="U231" s="296"/>
      <c r="V231" s="296"/>
      <c r="W231" s="296"/>
      <c r="X231" s="296"/>
      <c r="Y231" s="296"/>
      <c r="Z231" s="296"/>
      <c r="AA231" s="296"/>
      <c r="AB231" s="296"/>
      <c r="AC231" s="296"/>
      <c r="AD231" s="296"/>
      <c r="AE231" s="296"/>
      <c r="AF231" s="296"/>
      <c r="AG231" s="296"/>
      <c r="AH231" s="296"/>
      <c r="AI231" s="296"/>
      <c r="AJ231" s="296"/>
      <c r="AK231" s="296"/>
      <c r="AL231" s="296"/>
      <c r="AM231" s="296"/>
      <c r="AN231" s="296"/>
      <c r="AO231" s="296"/>
      <c r="AP231" s="296"/>
      <c r="AQ231" s="296"/>
      <c r="AR231" s="296"/>
      <c r="AS231" s="296"/>
      <c r="AT231" s="296"/>
      <c r="AU231" s="296"/>
      <c r="AV231" s="296"/>
      <c r="AW231" s="296"/>
      <c r="AX231" s="296"/>
      <c r="AY231" s="296"/>
      <c r="AZ231" s="296"/>
      <c r="BA231" s="296"/>
      <c r="BB231" s="296"/>
      <c r="BC231" s="296"/>
      <c r="BD231" s="296"/>
      <c r="BE231" s="296"/>
      <c r="BF231" s="296"/>
      <c r="BG231" s="296"/>
      <c r="BH231" s="296"/>
      <c r="BI231" s="296"/>
      <c r="BJ231" s="296"/>
      <c r="BK231" s="296"/>
      <c r="BL231" s="296"/>
    </row>
    <row r="232" spans="1:64">
      <c r="A232" s="296"/>
      <c r="B232" s="296"/>
      <c r="C232" s="296"/>
      <c r="D232" s="296"/>
      <c r="E232" s="296"/>
      <c r="F232" s="296"/>
      <c r="G232" s="296"/>
      <c r="H232" s="296"/>
      <c r="I232" s="296"/>
      <c r="N232" s="296"/>
      <c r="O232" s="296"/>
      <c r="P232" s="296"/>
      <c r="Q232" s="296"/>
      <c r="R232" s="296"/>
      <c r="S232" s="296"/>
      <c r="T232" s="296"/>
      <c r="U232" s="296"/>
      <c r="V232" s="296"/>
      <c r="W232" s="296"/>
      <c r="X232" s="296"/>
      <c r="Y232" s="296"/>
      <c r="Z232" s="296"/>
      <c r="AA232" s="296"/>
      <c r="AB232" s="296"/>
      <c r="AC232" s="296"/>
      <c r="AD232" s="296"/>
      <c r="AE232" s="296"/>
      <c r="AF232" s="296"/>
      <c r="AG232" s="296"/>
      <c r="AH232" s="296"/>
      <c r="AI232" s="296"/>
      <c r="AJ232" s="296"/>
      <c r="AK232" s="296"/>
      <c r="AL232" s="296"/>
      <c r="AM232" s="296"/>
      <c r="AN232" s="296"/>
      <c r="AO232" s="296"/>
      <c r="AP232" s="296"/>
      <c r="AQ232" s="296"/>
      <c r="AR232" s="296"/>
      <c r="AS232" s="296"/>
      <c r="AT232" s="296"/>
      <c r="AU232" s="296"/>
      <c r="AV232" s="296"/>
      <c r="AW232" s="296"/>
      <c r="AX232" s="296"/>
      <c r="AY232" s="296"/>
      <c r="AZ232" s="296"/>
      <c r="BA232" s="296"/>
      <c r="BB232" s="296"/>
      <c r="BC232" s="296"/>
      <c r="BD232" s="296"/>
      <c r="BE232" s="296"/>
      <c r="BF232" s="296"/>
      <c r="BG232" s="296"/>
      <c r="BH232" s="296"/>
      <c r="BI232" s="296"/>
      <c r="BJ232" s="296"/>
      <c r="BK232" s="296"/>
      <c r="BL232" s="296"/>
    </row>
    <row r="233" spans="1:64">
      <c r="A233" s="296"/>
      <c r="B233" s="296"/>
      <c r="C233" s="296"/>
      <c r="D233" s="296"/>
      <c r="E233" s="296"/>
      <c r="F233" s="296"/>
      <c r="G233" s="296"/>
      <c r="H233" s="296"/>
      <c r="I233" s="296"/>
      <c r="N233" s="296"/>
      <c r="O233" s="296"/>
      <c r="P233" s="296"/>
      <c r="Q233" s="296"/>
      <c r="R233" s="296"/>
      <c r="S233" s="296"/>
      <c r="T233" s="296"/>
      <c r="U233" s="296"/>
      <c r="V233" s="296"/>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row>
    <row r="234" spans="1:64">
      <c r="A234" s="296"/>
      <c r="B234" s="296"/>
      <c r="C234" s="296"/>
      <c r="D234" s="296"/>
      <c r="E234" s="296"/>
      <c r="F234" s="296"/>
      <c r="G234" s="296"/>
      <c r="H234" s="296"/>
      <c r="I234" s="296"/>
      <c r="N234" s="296"/>
      <c r="O234" s="296"/>
      <c r="P234" s="296"/>
      <c r="Q234" s="296"/>
      <c r="R234" s="296"/>
      <c r="S234" s="296"/>
      <c r="T234" s="296"/>
      <c r="U234" s="296"/>
      <c r="V234" s="296"/>
      <c r="W234" s="296"/>
      <c r="X234" s="296"/>
      <c r="Y234" s="296"/>
      <c r="Z234" s="296"/>
      <c r="AA234" s="296"/>
      <c r="AB234" s="296"/>
      <c r="AC234" s="296"/>
      <c r="AD234" s="296"/>
      <c r="AE234" s="296"/>
      <c r="AF234" s="296"/>
      <c r="AG234" s="296"/>
      <c r="AH234" s="296"/>
      <c r="AI234" s="296"/>
      <c r="AJ234" s="296"/>
      <c r="AK234" s="296"/>
      <c r="AL234" s="296"/>
      <c r="AM234" s="296"/>
      <c r="AN234" s="296"/>
      <c r="AO234" s="296"/>
      <c r="AP234" s="296"/>
      <c r="AQ234" s="296"/>
      <c r="AR234" s="296"/>
      <c r="AS234" s="296"/>
      <c r="AT234" s="296"/>
      <c r="AU234" s="296"/>
      <c r="AV234" s="296"/>
      <c r="AW234" s="296"/>
      <c r="AX234" s="296"/>
      <c r="AY234" s="296"/>
      <c r="AZ234" s="296"/>
      <c r="BA234" s="296"/>
      <c r="BB234" s="296"/>
      <c r="BC234" s="296"/>
      <c r="BD234" s="296"/>
      <c r="BE234" s="296"/>
      <c r="BF234" s="296"/>
      <c r="BG234" s="296"/>
      <c r="BH234" s="296"/>
      <c r="BI234" s="296"/>
      <c r="BJ234" s="296"/>
      <c r="BK234" s="296"/>
      <c r="BL234" s="296"/>
    </row>
    <row r="235" spans="1:64">
      <c r="A235" s="296"/>
      <c r="B235" s="296"/>
      <c r="C235" s="296"/>
      <c r="D235" s="296"/>
      <c r="E235" s="296"/>
      <c r="F235" s="296"/>
      <c r="G235" s="296"/>
      <c r="H235" s="296"/>
      <c r="I235" s="296"/>
      <c r="N235" s="296"/>
      <c r="O235" s="296"/>
      <c r="P235" s="296"/>
      <c r="Q235" s="296"/>
      <c r="R235" s="296"/>
      <c r="S235" s="296"/>
      <c r="T235" s="296"/>
      <c r="U235" s="296"/>
      <c r="V235" s="296"/>
      <c r="W235" s="296"/>
      <c r="X235" s="296"/>
      <c r="Y235" s="296"/>
      <c r="Z235" s="296"/>
      <c r="AA235" s="296"/>
      <c r="AB235" s="296"/>
      <c r="AC235" s="296"/>
      <c r="AD235" s="296"/>
      <c r="AE235" s="296"/>
      <c r="AF235" s="296"/>
      <c r="AG235" s="296"/>
      <c r="AH235" s="296"/>
      <c r="AI235" s="296"/>
      <c r="AJ235" s="296"/>
      <c r="AK235" s="296"/>
      <c r="AL235" s="296"/>
      <c r="AM235" s="296"/>
      <c r="AN235" s="296"/>
      <c r="AO235" s="296"/>
      <c r="AP235" s="296"/>
      <c r="AQ235" s="296"/>
      <c r="AR235" s="296"/>
      <c r="AS235" s="296"/>
      <c r="AT235" s="296"/>
      <c r="AU235" s="296"/>
      <c r="AV235" s="296"/>
      <c r="AW235" s="296"/>
      <c r="AX235" s="296"/>
      <c r="AY235" s="296"/>
      <c r="AZ235" s="296"/>
      <c r="BA235" s="296"/>
      <c r="BB235" s="296"/>
      <c r="BC235" s="296"/>
      <c r="BD235" s="296"/>
      <c r="BE235" s="296"/>
      <c r="BF235" s="296"/>
      <c r="BG235" s="296"/>
      <c r="BH235" s="296"/>
      <c r="BI235" s="296"/>
      <c r="BJ235" s="296"/>
      <c r="BK235" s="296"/>
      <c r="BL235" s="296"/>
    </row>
    <row r="236" spans="1:64">
      <c r="A236" s="296"/>
      <c r="B236" s="296"/>
      <c r="C236" s="296"/>
      <c r="D236" s="296"/>
      <c r="E236" s="296"/>
      <c r="F236" s="296"/>
      <c r="G236" s="296"/>
      <c r="H236" s="296"/>
      <c r="I236" s="296"/>
      <c r="N236" s="296"/>
      <c r="O236" s="296"/>
      <c r="P236" s="296"/>
      <c r="Q236" s="296"/>
      <c r="R236" s="296"/>
      <c r="S236" s="296"/>
      <c r="T236" s="296"/>
      <c r="U236" s="296"/>
      <c r="V236" s="296"/>
      <c r="W236" s="296"/>
      <c r="X236" s="296"/>
      <c r="Y236" s="296"/>
      <c r="Z236" s="296"/>
      <c r="AA236" s="296"/>
      <c r="AB236" s="296"/>
      <c r="AC236" s="296"/>
      <c r="AD236" s="296"/>
      <c r="AE236" s="296"/>
      <c r="AF236" s="296"/>
      <c r="AG236" s="296"/>
      <c r="AH236" s="296"/>
      <c r="AI236" s="296"/>
      <c r="AJ236" s="296"/>
      <c r="AK236" s="296"/>
      <c r="AL236" s="296"/>
      <c r="AM236" s="296"/>
      <c r="AN236" s="296"/>
      <c r="AO236" s="296"/>
      <c r="AP236" s="296"/>
      <c r="AQ236" s="296"/>
      <c r="AR236" s="296"/>
      <c r="AS236" s="296"/>
      <c r="AT236" s="296"/>
      <c r="AU236" s="296"/>
      <c r="AV236" s="296"/>
      <c r="AW236" s="296"/>
      <c r="AX236" s="296"/>
      <c r="AY236" s="296"/>
      <c r="AZ236" s="296"/>
      <c r="BA236" s="296"/>
      <c r="BB236" s="296"/>
      <c r="BC236" s="296"/>
      <c r="BD236" s="296"/>
      <c r="BE236" s="296"/>
      <c r="BF236" s="296"/>
      <c r="BG236" s="296"/>
      <c r="BH236" s="296"/>
      <c r="BI236" s="296"/>
      <c r="BJ236" s="296"/>
      <c r="BK236" s="296"/>
      <c r="BL236" s="296"/>
    </row>
    <row r="237" spans="1:64">
      <c r="A237" s="296"/>
      <c r="B237" s="296"/>
      <c r="C237" s="296"/>
      <c r="D237" s="296"/>
      <c r="E237" s="296"/>
      <c r="F237" s="296"/>
      <c r="G237" s="296"/>
      <c r="H237" s="296"/>
      <c r="I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c r="BL237" s="296"/>
    </row>
    <row r="238" spans="1:64">
      <c r="A238" s="296"/>
      <c r="B238" s="296"/>
      <c r="C238" s="296"/>
      <c r="D238" s="296"/>
      <c r="E238" s="296"/>
      <c r="F238" s="296"/>
      <c r="G238" s="296"/>
      <c r="H238" s="296"/>
      <c r="I238" s="296"/>
      <c r="N238" s="296"/>
      <c r="O238" s="296"/>
      <c r="P238" s="296"/>
      <c r="Q238" s="296"/>
      <c r="R238" s="296"/>
      <c r="S238" s="296"/>
      <c r="T238" s="296"/>
      <c r="U238" s="296"/>
      <c r="V238" s="296"/>
      <c r="W238" s="296"/>
      <c r="X238" s="296"/>
      <c r="Y238" s="296"/>
      <c r="Z238" s="296"/>
      <c r="AA238" s="296"/>
      <c r="AB238" s="296"/>
      <c r="AC238" s="296"/>
      <c r="AD238" s="296"/>
      <c r="AE238" s="296"/>
      <c r="AF238" s="296"/>
      <c r="AG238" s="296"/>
      <c r="AH238" s="296"/>
      <c r="AI238" s="296"/>
      <c r="AJ238" s="296"/>
      <c r="AK238" s="296"/>
      <c r="AL238" s="296"/>
      <c r="AM238" s="296"/>
      <c r="AN238" s="296"/>
      <c r="AO238" s="296"/>
      <c r="AP238" s="296"/>
      <c r="AQ238" s="296"/>
      <c r="AR238" s="296"/>
      <c r="AS238" s="296"/>
      <c r="AT238" s="296"/>
      <c r="AU238" s="296"/>
      <c r="AV238" s="296"/>
      <c r="AW238" s="296"/>
      <c r="AX238" s="296"/>
      <c r="AY238" s="296"/>
      <c r="AZ238" s="296"/>
      <c r="BA238" s="296"/>
      <c r="BB238" s="296"/>
      <c r="BC238" s="296"/>
      <c r="BD238" s="296"/>
      <c r="BE238" s="296"/>
      <c r="BF238" s="296"/>
      <c r="BG238" s="296"/>
      <c r="BH238" s="296"/>
      <c r="BI238" s="296"/>
      <c r="BJ238" s="296"/>
      <c r="BK238" s="296"/>
      <c r="BL238" s="296"/>
    </row>
    <row r="239" spans="1:64">
      <c r="A239" s="296"/>
      <c r="B239" s="296"/>
      <c r="C239" s="296"/>
      <c r="D239" s="296"/>
      <c r="E239" s="296"/>
      <c r="F239" s="296"/>
      <c r="G239" s="296"/>
      <c r="H239" s="296"/>
      <c r="I239" s="296"/>
      <c r="N239" s="296"/>
      <c r="O239" s="296"/>
      <c r="P239" s="296"/>
      <c r="Q239" s="296"/>
      <c r="R239" s="296"/>
      <c r="S239" s="296"/>
      <c r="T239" s="296"/>
      <c r="U239" s="296"/>
      <c r="V239" s="296"/>
      <c r="W239" s="296"/>
      <c r="X239" s="296"/>
      <c r="Y239" s="296"/>
      <c r="Z239" s="296"/>
      <c r="AA239" s="296"/>
      <c r="AB239" s="296"/>
      <c r="AC239" s="296"/>
      <c r="AD239" s="296"/>
      <c r="AE239" s="296"/>
      <c r="AF239" s="296"/>
      <c r="AG239" s="296"/>
      <c r="AH239" s="296"/>
      <c r="AI239" s="296"/>
      <c r="AJ239" s="296"/>
      <c r="AK239" s="296"/>
      <c r="AL239" s="296"/>
      <c r="AM239" s="296"/>
      <c r="AN239" s="296"/>
      <c r="AO239" s="296"/>
      <c r="AP239" s="296"/>
      <c r="AQ239" s="296"/>
      <c r="AR239" s="296"/>
      <c r="AS239" s="296"/>
      <c r="AT239" s="296"/>
      <c r="AU239" s="296"/>
      <c r="AV239" s="296"/>
      <c r="AW239" s="296"/>
      <c r="AX239" s="296"/>
      <c r="AY239" s="296"/>
      <c r="AZ239" s="296"/>
      <c r="BA239" s="296"/>
      <c r="BB239" s="296"/>
      <c r="BC239" s="296"/>
      <c r="BD239" s="296"/>
      <c r="BE239" s="296"/>
      <c r="BF239" s="296"/>
      <c r="BG239" s="296"/>
      <c r="BH239" s="296"/>
      <c r="BI239" s="296"/>
      <c r="BJ239" s="296"/>
      <c r="BK239" s="296"/>
      <c r="BL239" s="296"/>
    </row>
    <row r="240" spans="1:64">
      <c r="A240" s="296"/>
      <c r="B240" s="296"/>
      <c r="C240" s="296"/>
      <c r="D240" s="296"/>
      <c r="E240" s="296"/>
      <c r="F240" s="296"/>
      <c r="G240" s="296"/>
      <c r="H240" s="296"/>
      <c r="I240" s="296"/>
      <c r="N240" s="296"/>
      <c r="O240" s="296"/>
      <c r="P240" s="296"/>
      <c r="Q240" s="296"/>
      <c r="R240" s="296"/>
      <c r="S240" s="296"/>
      <c r="T240" s="296"/>
      <c r="U240" s="296"/>
      <c r="V240" s="296"/>
      <c r="W240" s="296"/>
      <c r="X240" s="296"/>
      <c r="Y240" s="296"/>
      <c r="Z240" s="296"/>
      <c r="AA240" s="296"/>
      <c r="AB240" s="296"/>
      <c r="AC240" s="296"/>
      <c r="AD240" s="296"/>
      <c r="AE240" s="296"/>
      <c r="AF240" s="296"/>
      <c r="AG240" s="296"/>
      <c r="AH240" s="296"/>
      <c r="AI240" s="296"/>
      <c r="AJ240" s="296"/>
      <c r="AK240" s="296"/>
      <c r="AL240" s="296"/>
      <c r="AM240" s="296"/>
      <c r="AN240" s="296"/>
      <c r="AO240" s="296"/>
      <c r="AP240" s="296"/>
      <c r="AQ240" s="296"/>
      <c r="AR240" s="296"/>
      <c r="AS240" s="296"/>
      <c r="AT240" s="296"/>
      <c r="AU240" s="296"/>
      <c r="AV240" s="296"/>
      <c r="AW240" s="296"/>
      <c r="AX240" s="296"/>
      <c r="AY240" s="296"/>
      <c r="AZ240" s="296"/>
      <c r="BA240" s="296"/>
      <c r="BB240" s="296"/>
      <c r="BC240" s="296"/>
      <c r="BD240" s="296"/>
      <c r="BE240" s="296"/>
      <c r="BF240" s="296"/>
      <c r="BG240" s="296"/>
      <c r="BH240" s="296"/>
      <c r="BI240" s="296"/>
      <c r="BJ240" s="296"/>
      <c r="BK240" s="296"/>
      <c r="BL240" s="296"/>
    </row>
    <row r="241" spans="1:64">
      <c r="A241" s="296"/>
      <c r="B241" s="296"/>
      <c r="C241" s="296"/>
      <c r="D241" s="296"/>
      <c r="E241" s="296"/>
      <c r="F241" s="296"/>
      <c r="G241" s="296"/>
      <c r="H241" s="296"/>
      <c r="I241" s="296"/>
      <c r="N241" s="296"/>
      <c r="O241" s="296"/>
      <c r="P241" s="296"/>
      <c r="Q241" s="296"/>
      <c r="R241" s="296"/>
      <c r="S241" s="296"/>
      <c r="T241" s="296"/>
      <c r="U241" s="296"/>
      <c r="V241" s="296"/>
      <c r="W241" s="296"/>
      <c r="X241" s="296"/>
      <c r="Y241" s="296"/>
      <c r="Z241" s="296"/>
      <c r="AA241" s="296"/>
      <c r="AB241" s="296"/>
      <c r="AC241" s="296"/>
      <c r="AD241" s="296"/>
      <c r="AE241" s="296"/>
      <c r="AF241" s="296"/>
      <c r="AG241" s="296"/>
      <c r="AH241" s="296"/>
      <c r="AI241" s="296"/>
      <c r="AJ241" s="296"/>
      <c r="AK241" s="296"/>
      <c r="AL241" s="296"/>
      <c r="AM241" s="296"/>
      <c r="AN241" s="296"/>
      <c r="AO241" s="296"/>
      <c r="AP241" s="296"/>
      <c r="AQ241" s="296"/>
      <c r="AR241" s="296"/>
      <c r="AS241" s="296"/>
      <c r="AT241" s="296"/>
      <c r="AU241" s="296"/>
      <c r="AV241" s="296"/>
      <c r="AW241" s="296"/>
      <c r="AX241" s="296"/>
      <c r="AY241" s="296"/>
      <c r="AZ241" s="296"/>
      <c r="BA241" s="296"/>
      <c r="BB241" s="296"/>
      <c r="BC241" s="296"/>
      <c r="BD241" s="296"/>
      <c r="BE241" s="296"/>
      <c r="BF241" s="296"/>
      <c r="BG241" s="296"/>
      <c r="BH241" s="296"/>
      <c r="BI241" s="296"/>
      <c r="BJ241" s="296"/>
      <c r="BK241" s="296"/>
      <c r="BL241" s="296"/>
    </row>
    <row r="242" spans="1:64">
      <c r="A242" s="296"/>
      <c r="B242" s="296"/>
      <c r="C242" s="296"/>
      <c r="D242" s="296"/>
      <c r="E242" s="296"/>
      <c r="F242" s="296"/>
      <c r="G242" s="296"/>
      <c r="H242" s="296"/>
      <c r="I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row>
    <row r="243" spans="1:64">
      <c r="A243" s="296"/>
      <c r="B243" s="296"/>
      <c r="C243" s="296"/>
      <c r="D243" s="296"/>
      <c r="E243" s="296"/>
      <c r="F243" s="296"/>
      <c r="G243" s="296"/>
      <c r="H243" s="296"/>
      <c r="I243" s="296"/>
      <c r="N243" s="296"/>
      <c r="O243" s="296"/>
      <c r="P243" s="296"/>
      <c r="Q243" s="296"/>
      <c r="R243" s="296"/>
      <c r="S243" s="296"/>
      <c r="T243" s="296"/>
      <c r="U243" s="296"/>
      <c r="V243" s="296"/>
      <c r="W243" s="296"/>
      <c r="X243" s="296"/>
      <c r="Y243" s="296"/>
      <c r="Z243" s="296"/>
      <c r="AA243" s="296"/>
      <c r="AB243" s="296"/>
      <c r="AC243" s="296"/>
      <c r="AD243" s="296"/>
      <c r="AE243" s="296"/>
      <c r="AF243" s="296"/>
      <c r="AG243" s="296"/>
      <c r="AH243" s="296"/>
      <c r="AI243" s="296"/>
      <c r="AJ243" s="296"/>
      <c r="AK243" s="296"/>
      <c r="AL243" s="296"/>
      <c r="AM243" s="296"/>
      <c r="AN243" s="296"/>
      <c r="AO243" s="296"/>
      <c r="AP243" s="296"/>
      <c r="AQ243" s="296"/>
      <c r="AR243" s="296"/>
      <c r="AS243" s="296"/>
      <c r="AT243" s="296"/>
      <c r="AU243" s="296"/>
      <c r="AV243" s="296"/>
      <c r="AW243" s="296"/>
      <c r="AX243" s="296"/>
      <c r="AY243" s="296"/>
      <c r="AZ243" s="296"/>
      <c r="BA243" s="296"/>
      <c r="BB243" s="296"/>
      <c r="BC243" s="296"/>
      <c r="BD243" s="296"/>
      <c r="BE243" s="296"/>
      <c r="BF243" s="296"/>
      <c r="BG243" s="296"/>
      <c r="BH243" s="296"/>
      <c r="BI243" s="296"/>
      <c r="BJ243" s="296"/>
      <c r="BK243" s="296"/>
      <c r="BL243" s="296"/>
    </row>
    <row r="244" spans="1:64">
      <c r="A244" s="296"/>
      <c r="B244" s="296"/>
      <c r="C244" s="296"/>
      <c r="D244" s="296"/>
      <c r="E244" s="296"/>
      <c r="F244" s="296"/>
      <c r="G244" s="296"/>
      <c r="H244" s="296"/>
      <c r="I244" s="296"/>
      <c r="N244" s="296"/>
      <c r="O244" s="296"/>
      <c r="P244" s="296"/>
      <c r="Q244" s="296"/>
      <c r="R244" s="296"/>
      <c r="S244" s="296"/>
      <c r="T244" s="296"/>
      <c r="U244" s="296"/>
      <c r="V244" s="296"/>
      <c r="W244" s="296"/>
      <c r="X244" s="296"/>
      <c r="Y244" s="296"/>
      <c r="Z244" s="296"/>
      <c r="AA244" s="296"/>
      <c r="AB244" s="296"/>
      <c r="AC244" s="296"/>
      <c r="AD244" s="296"/>
      <c r="AE244" s="296"/>
      <c r="AF244" s="296"/>
      <c r="AG244" s="296"/>
      <c r="AH244" s="296"/>
      <c r="AI244" s="296"/>
      <c r="AJ244" s="296"/>
      <c r="AK244" s="296"/>
      <c r="AL244" s="296"/>
      <c r="AM244" s="296"/>
      <c r="AN244" s="296"/>
      <c r="AO244" s="296"/>
      <c r="AP244" s="296"/>
      <c r="AQ244" s="296"/>
      <c r="AR244" s="296"/>
      <c r="AS244" s="296"/>
      <c r="AT244" s="296"/>
      <c r="AU244" s="296"/>
      <c r="AV244" s="296"/>
      <c r="AW244" s="296"/>
      <c r="AX244" s="296"/>
      <c r="AY244" s="296"/>
      <c r="AZ244" s="296"/>
      <c r="BA244" s="296"/>
      <c r="BB244" s="296"/>
      <c r="BC244" s="296"/>
      <c r="BD244" s="296"/>
      <c r="BE244" s="296"/>
      <c r="BF244" s="296"/>
      <c r="BG244" s="296"/>
      <c r="BH244" s="296"/>
      <c r="BI244" s="296"/>
      <c r="BJ244" s="296"/>
      <c r="BK244" s="296"/>
      <c r="BL244" s="296"/>
    </row>
    <row r="245" spans="1:64">
      <c r="A245" s="296"/>
      <c r="B245" s="296"/>
      <c r="C245" s="296"/>
      <c r="D245" s="296"/>
      <c r="E245" s="296"/>
      <c r="F245" s="296"/>
      <c r="G245" s="296"/>
      <c r="H245" s="296"/>
      <c r="I245" s="296"/>
      <c r="N245" s="296"/>
      <c r="O245" s="296"/>
      <c r="P245" s="296"/>
      <c r="Q245" s="296"/>
      <c r="R245" s="296"/>
      <c r="S245" s="296"/>
      <c r="T245" s="296"/>
      <c r="U245" s="296"/>
      <c r="V245" s="296"/>
      <c r="W245" s="296"/>
      <c r="X245" s="296"/>
      <c r="Y245" s="296"/>
      <c r="Z245" s="296"/>
      <c r="AA245" s="296"/>
      <c r="AB245" s="296"/>
      <c r="AC245" s="296"/>
      <c r="AD245" s="296"/>
      <c r="AE245" s="296"/>
      <c r="AF245" s="296"/>
      <c r="AG245" s="296"/>
      <c r="AH245" s="296"/>
      <c r="AI245" s="296"/>
      <c r="AJ245" s="296"/>
      <c r="AK245" s="296"/>
      <c r="AL245" s="296"/>
      <c r="AM245" s="296"/>
      <c r="AN245" s="296"/>
      <c r="AO245" s="296"/>
      <c r="AP245" s="296"/>
      <c r="AQ245" s="296"/>
      <c r="AR245" s="296"/>
      <c r="AS245" s="296"/>
      <c r="AT245" s="296"/>
      <c r="AU245" s="296"/>
      <c r="AV245" s="296"/>
      <c r="AW245" s="296"/>
      <c r="AX245" s="296"/>
      <c r="AY245" s="296"/>
      <c r="AZ245" s="296"/>
      <c r="BA245" s="296"/>
      <c r="BB245" s="296"/>
      <c r="BC245" s="296"/>
      <c r="BD245" s="296"/>
      <c r="BE245" s="296"/>
      <c r="BF245" s="296"/>
      <c r="BG245" s="296"/>
      <c r="BH245" s="296"/>
      <c r="BI245" s="296"/>
      <c r="BJ245" s="296"/>
      <c r="BK245" s="296"/>
      <c r="BL245" s="296"/>
    </row>
    <row r="246" spans="1:64">
      <c r="A246" s="296"/>
      <c r="B246" s="296"/>
      <c r="C246" s="296"/>
      <c r="D246" s="296"/>
      <c r="E246" s="296"/>
      <c r="F246" s="296"/>
      <c r="G246" s="296"/>
      <c r="H246" s="296"/>
      <c r="I246" s="296"/>
      <c r="N246" s="296"/>
      <c r="O246" s="296"/>
      <c r="P246" s="296"/>
      <c r="Q246" s="296"/>
      <c r="R246" s="296"/>
      <c r="S246" s="296"/>
      <c r="T246" s="296"/>
      <c r="U246" s="296"/>
      <c r="V246" s="296"/>
      <c r="W246" s="296"/>
      <c r="X246" s="296"/>
      <c r="Y246" s="296"/>
      <c r="Z246" s="296"/>
      <c r="AA246" s="296"/>
      <c r="AB246" s="296"/>
      <c r="AC246" s="296"/>
      <c r="AD246" s="296"/>
      <c r="AE246" s="296"/>
      <c r="AF246" s="296"/>
      <c r="AG246" s="296"/>
      <c r="AH246" s="296"/>
      <c r="AI246" s="296"/>
      <c r="AJ246" s="296"/>
      <c r="AK246" s="296"/>
      <c r="AL246" s="296"/>
      <c r="AM246" s="296"/>
      <c r="AN246" s="296"/>
      <c r="AO246" s="296"/>
      <c r="AP246" s="296"/>
      <c r="AQ246" s="296"/>
      <c r="AR246" s="296"/>
      <c r="AS246" s="296"/>
      <c r="AT246" s="296"/>
      <c r="AU246" s="296"/>
      <c r="AV246" s="296"/>
      <c r="AW246" s="296"/>
      <c r="AX246" s="296"/>
      <c r="AY246" s="296"/>
      <c r="AZ246" s="296"/>
      <c r="BA246" s="296"/>
      <c r="BB246" s="296"/>
      <c r="BC246" s="296"/>
      <c r="BD246" s="296"/>
      <c r="BE246" s="296"/>
      <c r="BF246" s="296"/>
      <c r="BG246" s="296"/>
      <c r="BH246" s="296"/>
      <c r="BI246" s="296"/>
      <c r="BJ246" s="296"/>
      <c r="BK246" s="296"/>
      <c r="BL246" s="296"/>
    </row>
    <row r="247" spans="1:64">
      <c r="A247" s="296"/>
      <c r="B247" s="296"/>
      <c r="C247" s="296"/>
      <c r="D247" s="296"/>
      <c r="E247" s="296"/>
      <c r="F247" s="296"/>
      <c r="G247" s="296"/>
      <c r="H247" s="296"/>
      <c r="I247" s="296"/>
      <c r="N247" s="296"/>
      <c r="O247" s="296"/>
      <c r="P247" s="296"/>
      <c r="Q247" s="296"/>
      <c r="R247" s="296"/>
      <c r="S247" s="296"/>
      <c r="T247" s="296"/>
      <c r="U247" s="296"/>
      <c r="V247" s="296"/>
      <c r="W247" s="296"/>
      <c r="X247" s="296"/>
      <c r="Y247" s="296"/>
      <c r="Z247" s="296"/>
      <c r="AA247" s="296"/>
      <c r="AB247" s="296"/>
      <c r="AC247" s="296"/>
      <c r="AD247" s="296"/>
      <c r="AE247" s="296"/>
      <c r="AF247" s="296"/>
      <c r="AG247" s="296"/>
      <c r="AH247" s="296"/>
      <c r="AI247" s="296"/>
      <c r="AJ247" s="296"/>
      <c r="AK247" s="296"/>
      <c r="AL247" s="296"/>
      <c r="AM247" s="296"/>
      <c r="AN247" s="296"/>
      <c r="AO247" s="296"/>
      <c r="AP247" s="296"/>
      <c r="AQ247" s="296"/>
      <c r="AR247" s="296"/>
      <c r="AS247" s="296"/>
      <c r="AT247" s="296"/>
      <c r="AU247" s="296"/>
      <c r="AV247" s="296"/>
      <c r="AW247" s="296"/>
      <c r="AX247" s="296"/>
      <c r="AY247" s="296"/>
      <c r="AZ247" s="296"/>
      <c r="BA247" s="296"/>
      <c r="BB247" s="296"/>
      <c r="BC247" s="296"/>
      <c r="BD247" s="296"/>
      <c r="BE247" s="296"/>
      <c r="BF247" s="296"/>
      <c r="BG247" s="296"/>
      <c r="BH247" s="296"/>
      <c r="BI247" s="296"/>
      <c r="BJ247" s="296"/>
      <c r="BK247" s="296"/>
      <c r="BL247" s="296"/>
    </row>
    <row r="248" spans="1:64">
      <c r="A248" s="296"/>
      <c r="B248" s="296"/>
      <c r="C248" s="296"/>
      <c r="D248" s="296"/>
      <c r="E248" s="296"/>
      <c r="F248" s="296"/>
      <c r="G248" s="296"/>
      <c r="H248" s="296"/>
      <c r="I248" s="296"/>
      <c r="N248" s="296"/>
      <c r="O248" s="296"/>
      <c r="P248" s="296"/>
      <c r="Q248" s="296"/>
      <c r="R248" s="296"/>
      <c r="S248" s="296"/>
      <c r="T248" s="296"/>
      <c r="U248" s="296"/>
      <c r="V248" s="296"/>
      <c r="W248" s="296"/>
      <c r="X248" s="296"/>
      <c r="Y248" s="296"/>
      <c r="Z248" s="296"/>
      <c r="AA248" s="296"/>
      <c r="AB248" s="296"/>
      <c r="AC248" s="296"/>
      <c r="AD248" s="296"/>
      <c r="AE248" s="296"/>
      <c r="AF248" s="296"/>
      <c r="AG248" s="296"/>
      <c r="AH248" s="296"/>
      <c r="AI248" s="296"/>
      <c r="AJ248" s="296"/>
      <c r="AK248" s="296"/>
      <c r="AL248" s="296"/>
      <c r="AM248" s="296"/>
      <c r="AN248" s="296"/>
      <c r="AO248" s="296"/>
      <c r="AP248" s="296"/>
      <c r="AQ248" s="296"/>
      <c r="AR248" s="296"/>
      <c r="AS248" s="296"/>
      <c r="AT248" s="296"/>
      <c r="AU248" s="296"/>
      <c r="AV248" s="296"/>
      <c r="AW248" s="296"/>
      <c r="AX248" s="296"/>
      <c r="AY248" s="296"/>
      <c r="AZ248" s="296"/>
      <c r="BA248" s="296"/>
      <c r="BB248" s="296"/>
      <c r="BC248" s="296"/>
      <c r="BD248" s="296"/>
      <c r="BE248" s="296"/>
      <c r="BF248" s="296"/>
      <c r="BG248" s="296"/>
      <c r="BH248" s="296"/>
      <c r="BI248" s="296"/>
      <c r="BJ248" s="296"/>
      <c r="BK248" s="296"/>
      <c r="BL248" s="296"/>
    </row>
    <row r="249" spans="1:64">
      <c r="A249" s="296"/>
      <c r="B249" s="296"/>
      <c r="C249" s="296"/>
      <c r="D249" s="296"/>
      <c r="E249" s="296"/>
      <c r="F249" s="296"/>
      <c r="G249" s="296"/>
      <c r="H249" s="296"/>
      <c r="I249" s="296"/>
      <c r="N249" s="296"/>
      <c r="O249" s="296"/>
      <c r="P249" s="296"/>
      <c r="Q249" s="296"/>
      <c r="R249" s="296"/>
      <c r="S249" s="296"/>
      <c r="T249" s="296"/>
      <c r="U249" s="296"/>
      <c r="V249" s="296"/>
      <c r="W249" s="296"/>
      <c r="X249" s="296"/>
      <c r="Y249" s="296"/>
      <c r="Z249" s="296"/>
      <c r="AA249" s="296"/>
      <c r="AB249" s="296"/>
      <c r="AC249" s="296"/>
      <c r="AD249" s="296"/>
      <c r="AE249" s="296"/>
      <c r="AF249" s="296"/>
      <c r="AG249" s="296"/>
      <c r="AH249" s="296"/>
      <c r="AI249" s="296"/>
      <c r="AJ249" s="296"/>
      <c r="AK249" s="296"/>
      <c r="AL249" s="296"/>
      <c r="AM249" s="296"/>
      <c r="AN249" s="296"/>
      <c r="AO249" s="296"/>
      <c r="AP249" s="296"/>
      <c r="AQ249" s="296"/>
      <c r="AR249" s="296"/>
      <c r="AS249" s="296"/>
      <c r="AT249" s="296"/>
      <c r="AU249" s="296"/>
      <c r="AV249" s="296"/>
      <c r="AW249" s="296"/>
      <c r="AX249" s="296"/>
      <c r="AY249" s="296"/>
      <c r="AZ249" s="296"/>
      <c r="BA249" s="296"/>
      <c r="BB249" s="296"/>
      <c r="BC249" s="296"/>
      <c r="BD249" s="296"/>
      <c r="BE249" s="296"/>
      <c r="BF249" s="296"/>
      <c r="BG249" s="296"/>
      <c r="BH249" s="296"/>
      <c r="BI249" s="296"/>
      <c r="BJ249" s="296"/>
      <c r="BK249" s="296"/>
      <c r="BL249" s="296"/>
    </row>
    <row r="250" spans="1:64">
      <c r="A250" s="296"/>
      <c r="B250" s="296"/>
      <c r="C250" s="296"/>
      <c r="D250" s="296"/>
      <c r="E250" s="296"/>
      <c r="F250" s="296"/>
      <c r="G250" s="296"/>
      <c r="H250" s="296"/>
      <c r="I250" s="296"/>
      <c r="N250" s="296"/>
      <c r="O250" s="296"/>
      <c r="P250" s="296"/>
      <c r="Q250" s="296"/>
      <c r="R250" s="296"/>
      <c r="S250" s="296"/>
      <c r="T250" s="296"/>
      <c r="U250" s="296"/>
      <c r="V250" s="296"/>
      <c r="W250" s="296"/>
      <c r="X250" s="296"/>
      <c r="Y250" s="296"/>
      <c r="Z250" s="296"/>
      <c r="AA250" s="296"/>
      <c r="AB250" s="296"/>
      <c r="AC250" s="296"/>
      <c r="AD250" s="296"/>
      <c r="AE250" s="296"/>
      <c r="AF250" s="296"/>
      <c r="AG250" s="296"/>
      <c r="AH250" s="296"/>
      <c r="AI250" s="296"/>
      <c r="AJ250" s="296"/>
      <c r="AK250" s="296"/>
      <c r="AL250" s="296"/>
      <c r="AM250" s="296"/>
      <c r="AN250" s="296"/>
      <c r="AO250" s="296"/>
      <c r="AP250" s="296"/>
      <c r="AQ250" s="296"/>
      <c r="AR250" s="296"/>
      <c r="AS250" s="296"/>
      <c r="AT250" s="296"/>
      <c r="AU250" s="296"/>
      <c r="AV250" s="296"/>
      <c r="AW250" s="296"/>
      <c r="AX250" s="296"/>
      <c r="AY250" s="296"/>
      <c r="AZ250" s="296"/>
      <c r="BA250" s="296"/>
      <c r="BB250" s="296"/>
      <c r="BC250" s="296"/>
      <c r="BD250" s="296"/>
      <c r="BE250" s="296"/>
      <c r="BF250" s="296"/>
      <c r="BG250" s="296"/>
      <c r="BH250" s="296"/>
      <c r="BI250" s="296"/>
      <c r="BJ250" s="296"/>
      <c r="BK250" s="296"/>
      <c r="BL250" s="296"/>
    </row>
    <row r="251" spans="1:64">
      <c r="A251" s="296"/>
      <c r="B251" s="296"/>
      <c r="C251" s="296"/>
      <c r="D251" s="296"/>
      <c r="E251" s="296"/>
      <c r="F251" s="296"/>
      <c r="G251" s="296"/>
      <c r="H251" s="296"/>
      <c r="I251" s="296"/>
      <c r="N251" s="296"/>
      <c r="O251" s="296"/>
      <c r="P251" s="296"/>
      <c r="Q251" s="296"/>
      <c r="R251" s="296"/>
      <c r="S251" s="296"/>
      <c r="T251" s="296"/>
      <c r="U251" s="296"/>
      <c r="V251" s="296"/>
      <c r="W251" s="296"/>
      <c r="X251" s="296"/>
      <c r="Y251" s="296"/>
      <c r="Z251" s="296"/>
      <c r="AA251" s="296"/>
      <c r="AB251" s="296"/>
      <c r="AC251" s="296"/>
      <c r="AD251" s="296"/>
      <c r="AE251" s="296"/>
      <c r="AF251" s="296"/>
      <c r="AG251" s="296"/>
      <c r="AH251" s="296"/>
      <c r="AI251" s="296"/>
      <c r="AJ251" s="296"/>
      <c r="AK251" s="296"/>
      <c r="AL251" s="296"/>
      <c r="AM251" s="296"/>
      <c r="AN251" s="296"/>
      <c r="AO251" s="296"/>
      <c r="AP251" s="296"/>
      <c r="AQ251" s="296"/>
      <c r="AR251" s="296"/>
      <c r="AS251" s="296"/>
      <c r="AT251" s="296"/>
      <c r="AU251" s="296"/>
      <c r="AV251" s="296"/>
      <c r="AW251" s="296"/>
      <c r="AX251" s="296"/>
      <c r="AY251" s="296"/>
      <c r="AZ251" s="296"/>
      <c r="BA251" s="296"/>
      <c r="BB251" s="296"/>
      <c r="BC251" s="296"/>
      <c r="BD251" s="296"/>
      <c r="BE251" s="296"/>
      <c r="BF251" s="296"/>
      <c r="BG251" s="296"/>
      <c r="BH251" s="296"/>
      <c r="BI251" s="296"/>
      <c r="BJ251" s="296"/>
      <c r="BK251" s="296"/>
      <c r="BL251" s="296"/>
    </row>
    <row r="252" spans="1:64">
      <c r="A252" s="296"/>
      <c r="B252" s="296"/>
      <c r="C252" s="296"/>
      <c r="D252" s="296"/>
      <c r="E252" s="296"/>
      <c r="F252" s="296"/>
      <c r="G252" s="296"/>
      <c r="H252" s="296"/>
      <c r="I252" s="296"/>
      <c r="N252" s="296"/>
      <c r="O252" s="296"/>
      <c r="P252" s="296"/>
      <c r="Q252" s="296"/>
      <c r="R252" s="296"/>
      <c r="S252" s="296"/>
      <c r="T252" s="296"/>
      <c r="U252" s="296"/>
      <c r="V252" s="296"/>
      <c r="W252" s="296"/>
      <c r="X252" s="296"/>
      <c r="Y252" s="296"/>
      <c r="Z252" s="296"/>
      <c r="AA252" s="296"/>
      <c r="AB252" s="296"/>
      <c r="AC252" s="296"/>
      <c r="AD252" s="296"/>
      <c r="AE252" s="296"/>
      <c r="AF252" s="296"/>
      <c r="AG252" s="296"/>
      <c r="AH252" s="296"/>
      <c r="AI252" s="296"/>
      <c r="AJ252" s="296"/>
      <c r="AK252" s="296"/>
      <c r="AL252" s="296"/>
      <c r="AM252" s="296"/>
      <c r="AN252" s="296"/>
      <c r="AO252" s="296"/>
      <c r="AP252" s="296"/>
      <c r="AQ252" s="296"/>
      <c r="AR252" s="296"/>
      <c r="AS252" s="296"/>
      <c r="AT252" s="296"/>
      <c r="AU252" s="296"/>
      <c r="AV252" s="296"/>
      <c r="AW252" s="296"/>
      <c r="AX252" s="296"/>
      <c r="AY252" s="296"/>
      <c r="AZ252" s="296"/>
      <c r="BA252" s="296"/>
      <c r="BB252" s="296"/>
      <c r="BC252" s="296"/>
      <c r="BD252" s="296"/>
      <c r="BE252" s="296"/>
      <c r="BF252" s="296"/>
      <c r="BG252" s="296"/>
      <c r="BH252" s="296"/>
      <c r="BI252" s="296"/>
      <c r="BJ252" s="296"/>
      <c r="BK252" s="296"/>
      <c r="BL252" s="296"/>
    </row>
    <row r="253" spans="1:64">
      <c r="A253" s="296"/>
      <c r="B253" s="296"/>
      <c r="C253" s="296"/>
      <c r="D253" s="296"/>
      <c r="E253" s="296"/>
      <c r="F253" s="296"/>
      <c r="G253" s="296"/>
      <c r="H253" s="296"/>
      <c r="I253" s="296"/>
      <c r="N253" s="296"/>
      <c r="O253" s="296"/>
      <c r="P253" s="296"/>
      <c r="Q253" s="296"/>
      <c r="R253" s="296"/>
      <c r="S253" s="296"/>
      <c r="T253" s="296"/>
      <c r="U253" s="296"/>
      <c r="V253" s="296"/>
      <c r="W253" s="296"/>
      <c r="X253" s="296"/>
      <c r="Y253" s="296"/>
      <c r="Z253" s="296"/>
      <c r="AA253" s="296"/>
      <c r="AB253" s="296"/>
      <c r="AC253" s="296"/>
      <c r="AD253" s="296"/>
      <c r="AE253" s="296"/>
      <c r="AF253" s="296"/>
      <c r="AG253" s="296"/>
      <c r="AH253" s="296"/>
      <c r="AI253" s="296"/>
      <c r="AJ253" s="296"/>
      <c r="AK253" s="296"/>
      <c r="AL253" s="296"/>
      <c r="AM253" s="296"/>
      <c r="AN253" s="296"/>
      <c r="AO253" s="296"/>
      <c r="AP253" s="296"/>
      <c r="AQ253" s="296"/>
      <c r="AR253" s="296"/>
      <c r="AS253" s="296"/>
      <c r="AT253" s="296"/>
      <c r="AU253" s="296"/>
      <c r="AV253" s="296"/>
      <c r="AW253" s="296"/>
      <c r="AX253" s="296"/>
      <c r="AY253" s="296"/>
      <c r="AZ253" s="296"/>
      <c r="BA253" s="296"/>
      <c r="BB253" s="296"/>
      <c r="BC253" s="296"/>
      <c r="BD253" s="296"/>
      <c r="BE253" s="296"/>
      <c r="BF253" s="296"/>
      <c r="BG253" s="296"/>
      <c r="BH253" s="296"/>
      <c r="BI253" s="296"/>
      <c r="BJ253" s="296"/>
      <c r="BK253" s="296"/>
      <c r="BL253" s="296"/>
    </row>
    <row r="254" spans="1:64">
      <c r="A254" s="296"/>
      <c r="B254" s="296"/>
      <c r="C254" s="296"/>
      <c r="D254" s="296"/>
      <c r="E254" s="296"/>
      <c r="F254" s="296"/>
      <c r="G254" s="296"/>
      <c r="H254" s="296"/>
      <c r="I254" s="296"/>
      <c r="N254" s="296"/>
      <c r="O254" s="296"/>
      <c r="P254" s="296"/>
      <c r="Q254" s="296"/>
      <c r="R254" s="296"/>
      <c r="S254" s="296"/>
      <c r="T254" s="296"/>
      <c r="U254" s="296"/>
      <c r="V254" s="296"/>
      <c r="W254" s="296"/>
      <c r="X254" s="296"/>
      <c r="Y254" s="296"/>
      <c r="Z254" s="296"/>
      <c r="AA254" s="296"/>
      <c r="AB254" s="296"/>
      <c r="AC254" s="296"/>
      <c r="AD254" s="296"/>
      <c r="AE254" s="296"/>
      <c r="AF254" s="296"/>
      <c r="AG254" s="296"/>
      <c r="AH254" s="296"/>
      <c r="AI254" s="296"/>
      <c r="AJ254" s="296"/>
      <c r="AK254" s="296"/>
      <c r="AL254" s="296"/>
      <c r="AM254" s="296"/>
      <c r="AN254" s="296"/>
      <c r="AO254" s="296"/>
      <c r="AP254" s="296"/>
      <c r="AQ254" s="296"/>
      <c r="AR254" s="296"/>
      <c r="AS254" s="296"/>
      <c r="AT254" s="296"/>
      <c r="AU254" s="296"/>
      <c r="AV254" s="296"/>
      <c r="AW254" s="296"/>
      <c r="AX254" s="296"/>
      <c r="AY254" s="296"/>
      <c r="AZ254" s="296"/>
      <c r="BA254" s="296"/>
      <c r="BB254" s="296"/>
      <c r="BC254" s="296"/>
      <c r="BD254" s="296"/>
      <c r="BE254" s="296"/>
      <c r="BF254" s="296"/>
      <c r="BG254" s="296"/>
      <c r="BH254" s="296"/>
      <c r="BI254" s="296"/>
      <c r="BJ254" s="296"/>
      <c r="BK254" s="296"/>
      <c r="BL254" s="296"/>
    </row>
    <row r="255" spans="1:64">
      <c r="A255" s="296"/>
      <c r="B255" s="296"/>
      <c r="C255" s="296"/>
      <c r="D255" s="296"/>
      <c r="E255" s="296"/>
      <c r="F255" s="296"/>
      <c r="G255" s="296"/>
      <c r="H255" s="296"/>
      <c r="I255" s="296"/>
      <c r="N255" s="296"/>
      <c r="O255" s="296"/>
      <c r="P255" s="296"/>
      <c r="Q255" s="296"/>
      <c r="R255" s="296"/>
      <c r="S255" s="296"/>
      <c r="T255" s="296"/>
      <c r="U255" s="296"/>
      <c r="V255" s="296"/>
      <c r="W255" s="296"/>
      <c r="X255" s="296"/>
      <c r="Y255" s="296"/>
      <c r="Z255" s="296"/>
      <c r="AA255" s="296"/>
      <c r="AB255" s="296"/>
      <c r="AC255" s="296"/>
      <c r="AD255" s="296"/>
      <c r="AE255" s="296"/>
      <c r="AF255" s="296"/>
      <c r="AG255" s="296"/>
      <c r="AH255" s="296"/>
      <c r="AI255" s="296"/>
      <c r="AJ255" s="296"/>
      <c r="AK255" s="296"/>
      <c r="AL255" s="296"/>
      <c r="AM255" s="296"/>
      <c r="AN255" s="296"/>
      <c r="AO255" s="296"/>
      <c r="AP255" s="296"/>
      <c r="AQ255" s="296"/>
      <c r="AR255" s="296"/>
      <c r="AS255" s="296"/>
      <c r="AT255" s="296"/>
      <c r="AU255" s="296"/>
      <c r="AV255" s="296"/>
      <c r="AW255" s="296"/>
      <c r="AX255" s="296"/>
      <c r="AY255" s="296"/>
      <c r="AZ255" s="296"/>
      <c r="BA255" s="296"/>
      <c r="BB255" s="296"/>
      <c r="BC255" s="296"/>
      <c r="BD255" s="296"/>
      <c r="BE255" s="296"/>
      <c r="BF255" s="296"/>
      <c r="BG255" s="296"/>
      <c r="BH255" s="296"/>
      <c r="BI255" s="296"/>
      <c r="BJ255" s="296"/>
      <c r="BK255" s="296"/>
      <c r="BL255" s="296"/>
    </row>
    <row r="256" spans="1:64">
      <c r="A256" s="296"/>
      <c r="B256" s="296"/>
      <c r="C256" s="296"/>
      <c r="D256" s="296"/>
      <c r="E256" s="296"/>
      <c r="F256" s="296"/>
      <c r="G256" s="296"/>
      <c r="H256" s="296"/>
      <c r="I256" s="296"/>
      <c r="N256" s="296"/>
      <c r="O256" s="296"/>
      <c r="P256" s="296"/>
      <c r="Q256" s="296"/>
      <c r="R256" s="296"/>
      <c r="S256" s="296"/>
      <c r="T256" s="296"/>
      <c r="U256" s="296"/>
      <c r="V256" s="296"/>
      <c r="W256" s="296"/>
      <c r="X256" s="296"/>
      <c r="Y256" s="296"/>
      <c r="Z256" s="296"/>
      <c r="AA256" s="296"/>
      <c r="AB256" s="296"/>
      <c r="AC256" s="296"/>
      <c r="AD256" s="296"/>
      <c r="AE256" s="296"/>
      <c r="AF256" s="296"/>
      <c r="AG256" s="296"/>
      <c r="AH256" s="296"/>
      <c r="AI256" s="296"/>
      <c r="AJ256" s="296"/>
      <c r="AK256" s="296"/>
      <c r="AL256" s="296"/>
      <c r="AM256" s="296"/>
      <c r="AN256" s="296"/>
      <c r="AO256" s="296"/>
      <c r="AP256" s="296"/>
      <c r="AQ256" s="296"/>
      <c r="AR256" s="296"/>
      <c r="AS256" s="296"/>
      <c r="AT256" s="296"/>
      <c r="AU256" s="296"/>
      <c r="AV256" s="296"/>
      <c r="AW256" s="296"/>
      <c r="AX256" s="296"/>
      <c r="AY256" s="296"/>
      <c r="AZ256" s="296"/>
      <c r="BA256" s="296"/>
      <c r="BB256" s="296"/>
      <c r="BC256" s="296"/>
      <c r="BD256" s="296"/>
      <c r="BE256" s="296"/>
      <c r="BF256" s="296"/>
      <c r="BG256" s="296"/>
      <c r="BH256" s="296"/>
      <c r="BI256" s="296"/>
      <c r="BJ256" s="296"/>
      <c r="BK256" s="296"/>
      <c r="BL256" s="296"/>
    </row>
    <row r="257" spans="1:64">
      <c r="A257" s="296"/>
      <c r="B257" s="296"/>
      <c r="C257" s="296"/>
      <c r="D257" s="296"/>
      <c r="E257" s="296"/>
      <c r="F257" s="296"/>
      <c r="G257" s="296"/>
      <c r="H257" s="296"/>
      <c r="I257" s="296"/>
      <c r="N257" s="296"/>
      <c r="O257" s="296"/>
      <c r="P257" s="296"/>
      <c r="Q257" s="296"/>
      <c r="R257" s="296"/>
      <c r="S257" s="296"/>
      <c r="T257" s="296"/>
      <c r="U257" s="296"/>
      <c r="V257" s="296"/>
      <c r="W257" s="296"/>
      <c r="X257" s="296"/>
      <c r="Y257" s="296"/>
      <c r="Z257" s="296"/>
      <c r="AA257" s="296"/>
      <c r="AB257" s="296"/>
      <c r="AC257" s="296"/>
      <c r="AD257" s="296"/>
      <c r="AE257" s="296"/>
      <c r="AF257" s="296"/>
      <c r="AG257" s="296"/>
      <c r="AH257" s="296"/>
      <c r="AI257" s="296"/>
      <c r="AJ257" s="296"/>
      <c r="AK257" s="296"/>
      <c r="AL257" s="296"/>
      <c r="AM257" s="296"/>
      <c r="AN257" s="296"/>
      <c r="AO257" s="296"/>
      <c r="AP257" s="296"/>
      <c r="AQ257" s="296"/>
      <c r="AR257" s="296"/>
      <c r="AS257" s="296"/>
      <c r="AT257" s="296"/>
      <c r="AU257" s="296"/>
      <c r="AV257" s="296"/>
      <c r="AW257" s="296"/>
      <c r="AX257" s="296"/>
      <c r="AY257" s="296"/>
      <c r="AZ257" s="296"/>
      <c r="BA257" s="296"/>
      <c r="BB257" s="296"/>
      <c r="BC257" s="296"/>
      <c r="BD257" s="296"/>
      <c r="BE257" s="296"/>
      <c r="BF257" s="296"/>
      <c r="BG257" s="296"/>
      <c r="BH257" s="296"/>
      <c r="BI257" s="296"/>
      <c r="BJ257" s="296"/>
      <c r="BK257" s="296"/>
      <c r="BL257" s="296"/>
    </row>
    <row r="258" spans="1:64">
      <c r="A258" s="296"/>
      <c r="B258" s="296"/>
      <c r="C258" s="296"/>
      <c r="D258" s="296"/>
      <c r="E258" s="296"/>
      <c r="F258" s="296"/>
      <c r="G258" s="296"/>
      <c r="H258" s="296"/>
      <c r="I258" s="296"/>
      <c r="N258" s="296"/>
      <c r="O258" s="296"/>
      <c r="P258" s="296"/>
      <c r="Q258" s="296"/>
      <c r="R258" s="296"/>
      <c r="S258" s="296"/>
      <c r="T258" s="296"/>
      <c r="U258" s="296"/>
      <c r="V258" s="296"/>
      <c r="W258" s="296"/>
      <c r="X258" s="296"/>
      <c r="Y258" s="296"/>
      <c r="Z258" s="296"/>
      <c r="AA258" s="296"/>
      <c r="AB258" s="296"/>
      <c r="AC258" s="296"/>
      <c r="AD258" s="296"/>
      <c r="AE258" s="296"/>
      <c r="AF258" s="296"/>
      <c r="AG258" s="296"/>
      <c r="AH258" s="296"/>
      <c r="AI258" s="296"/>
      <c r="AJ258" s="296"/>
      <c r="AK258" s="296"/>
      <c r="AL258" s="296"/>
      <c r="AM258" s="296"/>
      <c r="AN258" s="296"/>
      <c r="AO258" s="296"/>
      <c r="AP258" s="296"/>
      <c r="AQ258" s="296"/>
      <c r="AR258" s="296"/>
      <c r="AS258" s="296"/>
      <c r="AT258" s="296"/>
      <c r="AU258" s="296"/>
      <c r="AV258" s="296"/>
      <c r="AW258" s="296"/>
      <c r="AX258" s="296"/>
      <c r="AY258" s="296"/>
      <c r="AZ258" s="296"/>
      <c r="BA258" s="296"/>
      <c r="BB258" s="296"/>
      <c r="BC258" s="296"/>
      <c r="BD258" s="296"/>
      <c r="BE258" s="296"/>
      <c r="BF258" s="296"/>
      <c r="BG258" s="296"/>
      <c r="BH258" s="296"/>
      <c r="BI258" s="296"/>
      <c r="BJ258" s="296"/>
      <c r="BK258" s="296"/>
      <c r="BL258" s="296"/>
    </row>
    <row r="259" spans="1:64">
      <c r="A259" s="296"/>
      <c r="B259" s="296"/>
      <c r="C259" s="296"/>
      <c r="D259" s="296"/>
      <c r="E259" s="296"/>
      <c r="F259" s="296"/>
      <c r="G259" s="296"/>
      <c r="H259" s="296"/>
      <c r="I259" s="296"/>
      <c r="N259" s="296"/>
      <c r="O259" s="296"/>
      <c r="P259" s="296"/>
      <c r="Q259" s="296"/>
      <c r="R259" s="296"/>
      <c r="S259" s="296"/>
      <c r="T259" s="296"/>
      <c r="U259" s="296"/>
      <c r="V259" s="296"/>
      <c r="W259" s="296"/>
      <c r="X259" s="296"/>
      <c r="Y259" s="296"/>
      <c r="Z259" s="296"/>
      <c r="AA259" s="296"/>
      <c r="AB259" s="296"/>
      <c r="AC259" s="296"/>
      <c r="AD259" s="296"/>
      <c r="AE259" s="296"/>
      <c r="AF259" s="296"/>
      <c r="AG259" s="296"/>
      <c r="AH259" s="296"/>
      <c r="AI259" s="296"/>
      <c r="AJ259" s="296"/>
      <c r="AK259" s="296"/>
      <c r="AL259" s="296"/>
      <c r="AM259" s="296"/>
      <c r="AN259" s="296"/>
      <c r="AO259" s="296"/>
      <c r="AP259" s="296"/>
      <c r="AQ259" s="296"/>
      <c r="AR259" s="296"/>
      <c r="AS259" s="296"/>
      <c r="AT259" s="296"/>
      <c r="AU259" s="296"/>
      <c r="AV259" s="296"/>
      <c r="AW259" s="296"/>
      <c r="AX259" s="296"/>
      <c r="AY259" s="296"/>
      <c r="AZ259" s="296"/>
      <c r="BA259" s="296"/>
      <c r="BB259" s="296"/>
      <c r="BC259" s="296"/>
      <c r="BD259" s="296"/>
      <c r="BE259" s="296"/>
      <c r="BF259" s="296"/>
      <c r="BG259" s="296"/>
      <c r="BH259" s="296"/>
      <c r="BI259" s="296"/>
      <c r="BJ259" s="296"/>
      <c r="BK259" s="296"/>
      <c r="BL259" s="296"/>
    </row>
    <row r="260" spans="1:64">
      <c r="A260" s="296"/>
      <c r="B260" s="296"/>
      <c r="C260" s="296"/>
      <c r="D260" s="296"/>
      <c r="E260" s="296"/>
      <c r="F260" s="296"/>
      <c r="G260" s="296"/>
      <c r="H260" s="296"/>
      <c r="I260" s="296"/>
      <c r="N260" s="296"/>
      <c r="O260" s="296"/>
      <c r="P260" s="296"/>
      <c r="Q260" s="296"/>
      <c r="R260" s="296"/>
      <c r="S260" s="296"/>
      <c r="T260" s="296"/>
      <c r="U260" s="296"/>
      <c r="V260" s="296"/>
      <c r="W260" s="296"/>
      <c r="X260" s="296"/>
      <c r="Y260" s="296"/>
      <c r="Z260" s="296"/>
      <c r="AA260" s="296"/>
      <c r="AB260" s="296"/>
      <c r="AC260" s="296"/>
      <c r="AD260" s="296"/>
      <c r="AE260" s="296"/>
      <c r="AF260" s="296"/>
      <c r="AG260" s="296"/>
      <c r="AH260" s="296"/>
      <c r="AI260" s="296"/>
      <c r="AJ260" s="296"/>
      <c r="AK260" s="296"/>
      <c r="AL260" s="296"/>
      <c r="AM260" s="296"/>
      <c r="AN260" s="296"/>
      <c r="AO260" s="296"/>
      <c r="AP260" s="296"/>
      <c r="AQ260" s="296"/>
      <c r="AR260" s="296"/>
      <c r="AS260" s="296"/>
      <c r="AT260" s="296"/>
      <c r="AU260" s="296"/>
      <c r="AV260" s="296"/>
      <c r="AW260" s="296"/>
      <c r="AX260" s="296"/>
      <c r="AY260" s="296"/>
      <c r="AZ260" s="296"/>
      <c r="BA260" s="296"/>
      <c r="BB260" s="296"/>
      <c r="BC260" s="296"/>
      <c r="BD260" s="296"/>
      <c r="BE260" s="296"/>
      <c r="BF260" s="296"/>
      <c r="BG260" s="296"/>
      <c r="BH260" s="296"/>
      <c r="BI260" s="296"/>
      <c r="BJ260" s="296"/>
      <c r="BK260" s="296"/>
      <c r="BL260" s="296"/>
    </row>
    <row r="261" spans="1:64">
      <c r="A261" s="296"/>
      <c r="B261" s="296"/>
      <c r="C261" s="296"/>
      <c r="D261" s="296"/>
      <c r="E261" s="296"/>
      <c r="F261" s="296"/>
      <c r="G261" s="296"/>
      <c r="H261" s="296"/>
      <c r="I261" s="296"/>
      <c r="N261" s="296"/>
      <c r="O261" s="296"/>
      <c r="P261" s="296"/>
      <c r="Q261" s="296"/>
      <c r="R261" s="296"/>
      <c r="S261" s="296"/>
      <c r="T261" s="296"/>
      <c r="U261" s="296"/>
      <c r="V261" s="296"/>
      <c r="W261" s="296"/>
      <c r="X261" s="296"/>
      <c r="Y261" s="296"/>
      <c r="Z261" s="296"/>
      <c r="AA261" s="296"/>
      <c r="AB261" s="296"/>
      <c r="AC261" s="296"/>
      <c r="AD261" s="296"/>
      <c r="AE261" s="296"/>
      <c r="AF261" s="296"/>
      <c r="AG261" s="296"/>
      <c r="AH261" s="296"/>
      <c r="AI261" s="296"/>
      <c r="AJ261" s="296"/>
      <c r="AK261" s="296"/>
      <c r="AL261" s="296"/>
      <c r="AM261" s="296"/>
      <c r="AN261" s="296"/>
      <c r="AO261" s="296"/>
      <c r="AP261" s="296"/>
      <c r="AQ261" s="296"/>
      <c r="AR261" s="296"/>
      <c r="AS261" s="296"/>
      <c r="AT261" s="296"/>
      <c r="AU261" s="296"/>
      <c r="AV261" s="296"/>
      <c r="AW261" s="296"/>
      <c r="AX261" s="296"/>
      <c r="AY261" s="296"/>
      <c r="AZ261" s="296"/>
      <c r="BA261" s="296"/>
      <c r="BB261" s="296"/>
      <c r="BC261" s="296"/>
      <c r="BD261" s="296"/>
      <c r="BE261" s="296"/>
      <c r="BF261" s="296"/>
      <c r="BG261" s="296"/>
      <c r="BH261" s="296"/>
      <c r="BI261" s="296"/>
      <c r="BJ261" s="296"/>
      <c r="BK261" s="296"/>
      <c r="BL261" s="296"/>
    </row>
    <row r="262" spans="1:64">
      <c r="A262" s="296"/>
      <c r="B262" s="296"/>
      <c r="C262" s="296"/>
      <c r="D262" s="296"/>
      <c r="E262" s="296"/>
      <c r="F262" s="296"/>
      <c r="G262" s="296"/>
      <c r="H262" s="296"/>
      <c r="I262" s="296"/>
      <c r="N262" s="296"/>
      <c r="O262" s="296"/>
      <c r="P262" s="296"/>
      <c r="Q262" s="296"/>
      <c r="R262" s="296"/>
      <c r="S262" s="296"/>
      <c r="T262" s="296"/>
      <c r="U262" s="296"/>
      <c r="V262" s="296"/>
      <c r="W262" s="296"/>
      <c r="X262" s="296"/>
      <c r="Y262" s="296"/>
      <c r="Z262" s="296"/>
      <c r="AA262" s="296"/>
      <c r="AB262" s="296"/>
      <c r="AC262" s="296"/>
      <c r="AD262" s="296"/>
      <c r="AE262" s="296"/>
      <c r="AF262" s="296"/>
      <c r="AG262" s="296"/>
      <c r="AH262" s="296"/>
      <c r="AI262" s="296"/>
      <c r="AJ262" s="296"/>
      <c r="AK262" s="296"/>
      <c r="AL262" s="296"/>
      <c r="AM262" s="296"/>
      <c r="AN262" s="296"/>
      <c r="AO262" s="296"/>
      <c r="AP262" s="296"/>
      <c r="AQ262" s="296"/>
      <c r="AR262" s="296"/>
      <c r="AS262" s="296"/>
      <c r="AT262" s="296"/>
      <c r="AU262" s="296"/>
      <c r="AV262" s="296"/>
      <c r="AW262" s="296"/>
      <c r="AX262" s="296"/>
      <c r="AY262" s="296"/>
      <c r="AZ262" s="296"/>
      <c r="BA262" s="296"/>
      <c r="BB262" s="296"/>
      <c r="BC262" s="296"/>
      <c r="BD262" s="296"/>
      <c r="BE262" s="296"/>
      <c r="BF262" s="296"/>
      <c r="BG262" s="296"/>
      <c r="BH262" s="296"/>
      <c r="BI262" s="296"/>
      <c r="BJ262" s="296"/>
      <c r="BK262" s="296"/>
      <c r="BL262" s="296"/>
    </row>
    <row r="263" spans="1:64">
      <c r="A263" s="296"/>
      <c r="B263" s="296"/>
      <c r="C263" s="296"/>
      <c r="D263" s="296"/>
      <c r="E263" s="296"/>
      <c r="F263" s="296"/>
      <c r="G263" s="296"/>
      <c r="H263" s="296"/>
      <c r="I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row>
    <row r="264" spans="1:64">
      <c r="A264" s="296"/>
      <c r="B264" s="296"/>
      <c r="C264" s="296"/>
      <c r="D264" s="296"/>
      <c r="E264" s="296"/>
      <c r="F264" s="296"/>
      <c r="G264" s="296"/>
      <c r="H264" s="296"/>
      <c r="I264" s="296"/>
      <c r="N264" s="296"/>
      <c r="O264" s="296"/>
      <c r="P264" s="296"/>
      <c r="Q264" s="296"/>
      <c r="R264" s="296"/>
      <c r="S264" s="296"/>
      <c r="T264" s="296"/>
      <c r="U264" s="296"/>
      <c r="V264" s="296"/>
      <c r="W264" s="296"/>
      <c r="X264" s="296"/>
      <c r="Y264" s="296"/>
      <c r="Z264" s="296"/>
      <c r="AA264" s="296"/>
      <c r="AB264" s="296"/>
      <c r="AC264" s="296"/>
      <c r="AD264" s="296"/>
      <c r="AE264" s="296"/>
      <c r="AF264" s="296"/>
      <c r="AG264" s="296"/>
      <c r="AH264" s="296"/>
      <c r="AI264" s="296"/>
      <c r="AJ264" s="296"/>
      <c r="AK264" s="296"/>
      <c r="AL264" s="296"/>
      <c r="AM264" s="296"/>
      <c r="AN264" s="296"/>
      <c r="AO264" s="296"/>
      <c r="AP264" s="296"/>
      <c r="AQ264" s="296"/>
      <c r="AR264" s="296"/>
      <c r="AS264" s="296"/>
      <c r="AT264" s="296"/>
      <c r="AU264" s="296"/>
      <c r="AV264" s="296"/>
      <c r="AW264" s="296"/>
      <c r="AX264" s="296"/>
      <c r="AY264" s="296"/>
      <c r="AZ264" s="296"/>
      <c r="BA264" s="296"/>
      <c r="BB264" s="296"/>
      <c r="BC264" s="296"/>
      <c r="BD264" s="296"/>
      <c r="BE264" s="296"/>
      <c r="BF264" s="296"/>
      <c r="BG264" s="296"/>
      <c r="BH264" s="296"/>
      <c r="BI264" s="296"/>
      <c r="BJ264" s="296"/>
      <c r="BK264" s="296"/>
      <c r="BL264" s="296"/>
    </row>
    <row r="265" spans="1:64">
      <c r="A265" s="296"/>
      <c r="B265" s="296"/>
      <c r="C265" s="296"/>
      <c r="D265" s="296"/>
      <c r="E265" s="296"/>
      <c r="F265" s="296"/>
      <c r="G265" s="296"/>
      <c r="H265" s="296"/>
      <c r="I265" s="296"/>
      <c r="N265" s="296"/>
      <c r="O265" s="296"/>
      <c r="P265" s="296"/>
      <c r="Q265" s="296"/>
      <c r="R265" s="296"/>
      <c r="S265" s="296"/>
      <c r="T265" s="296"/>
      <c r="U265" s="296"/>
      <c r="V265" s="296"/>
      <c r="W265" s="296"/>
      <c r="X265" s="296"/>
      <c r="Y265" s="296"/>
      <c r="Z265" s="296"/>
      <c r="AA265" s="296"/>
      <c r="AB265" s="296"/>
      <c r="AC265" s="296"/>
      <c r="AD265" s="296"/>
      <c r="AE265" s="296"/>
      <c r="AF265" s="296"/>
      <c r="AG265" s="296"/>
      <c r="AH265" s="296"/>
      <c r="AI265" s="296"/>
      <c r="AJ265" s="296"/>
      <c r="AK265" s="296"/>
      <c r="AL265" s="296"/>
      <c r="AM265" s="296"/>
      <c r="AN265" s="296"/>
      <c r="AO265" s="296"/>
      <c r="AP265" s="296"/>
      <c r="AQ265" s="296"/>
      <c r="AR265" s="296"/>
      <c r="AS265" s="296"/>
      <c r="AT265" s="296"/>
      <c r="AU265" s="296"/>
      <c r="AV265" s="296"/>
      <c r="AW265" s="296"/>
      <c r="AX265" s="296"/>
      <c r="AY265" s="296"/>
      <c r="AZ265" s="296"/>
      <c r="BA265" s="296"/>
      <c r="BB265" s="296"/>
      <c r="BC265" s="296"/>
      <c r="BD265" s="296"/>
      <c r="BE265" s="296"/>
      <c r="BF265" s="296"/>
      <c r="BG265" s="296"/>
      <c r="BH265" s="296"/>
      <c r="BI265" s="296"/>
      <c r="BJ265" s="296"/>
      <c r="BK265" s="296"/>
      <c r="BL265" s="296"/>
    </row>
    <row r="266" spans="1:64">
      <c r="A266" s="296"/>
      <c r="B266" s="296"/>
      <c r="C266" s="296"/>
      <c r="D266" s="296"/>
      <c r="E266" s="296"/>
      <c r="F266" s="296"/>
      <c r="G266" s="296"/>
      <c r="H266" s="296"/>
      <c r="I266" s="296"/>
      <c r="N266" s="296"/>
      <c r="O266" s="296"/>
      <c r="P266" s="296"/>
      <c r="Q266" s="296"/>
      <c r="R266" s="296"/>
      <c r="S266" s="296"/>
      <c r="T266" s="296"/>
      <c r="U266" s="296"/>
      <c r="V266" s="296"/>
      <c r="W266" s="296"/>
      <c r="X266" s="296"/>
      <c r="Y266" s="296"/>
      <c r="Z266" s="296"/>
      <c r="AA266" s="296"/>
      <c r="AB266" s="296"/>
      <c r="AC266" s="296"/>
      <c r="AD266" s="296"/>
      <c r="AE266" s="296"/>
      <c r="AF266" s="296"/>
      <c r="AG266" s="296"/>
      <c r="AH266" s="296"/>
      <c r="AI266" s="296"/>
      <c r="AJ266" s="296"/>
      <c r="AK266" s="296"/>
      <c r="AL266" s="296"/>
      <c r="AM266" s="296"/>
      <c r="AN266" s="296"/>
      <c r="AO266" s="296"/>
      <c r="AP266" s="296"/>
      <c r="AQ266" s="296"/>
      <c r="AR266" s="296"/>
      <c r="AS266" s="296"/>
      <c r="AT266" s="296"/>
      <c r="AU266" s="296"/>
      <c r="AV266" s="296"/>
      <c r="AW266" s="296"/>
      <c r="AX266" s="296"/>
      <c r="AY266" s="296"/>
      <c r="AZ266" s="296"/>
      <c r="BA266" s="296"/>
      <c r="BB266" s="296"/>
      <c r="BC266" s="296"/>
      <c r="BD266" s="296"/>
      <c r="BE266" s="296"/>
      <c r="BF266" s="296"/>
      <c r="BG266" s="296"/>
      <c r="BH266" s="296"/>
      <c r="BI266" s="296"/>
      <c r="BJ266" s="296"/>
      <c r="BK266" s="296"/>
      <c r="BL266" s="296"/>
    </row>
    <row r="267" spans="1:64">
      <c r="A267" s="296"/>
      <c r="B267" s="296"/>
      <c r="C267" s="296"/>
      <c r="D267" s="296"/>
      <c r="E267" s="296"/>
      <c r="F267" s="296"/>
      <c r="G267" s="296"/>
      <c r="H267" s="296"/>
      <c r="I267" s="296"/>
      <c r="N267" s="296"/>
      <c r="O267" s="296"/>
      <c r="P267" s="296"/>
      <c r="Q267" s="296"/>
      <c r="R267" s="296"/>
      <c r="S267" s="296"/>
      <c r="T267" s="296"/>
      <c r="U267" s="296"/>
      <c r="V267" s="296"/>
      <c r="W267" s="296"/>
      <c r="X267" s="296"/>
      <c r="Y267" s="296"/>
      <c r="Z267" s="296"/>
      <c r="AA267" s="296"/>
      <c r="AB267" s="296"/>
      <c r="AC267" s="296"/>
      <c r="AD267" s="296"/>
      <c r="AE267" s="296"/>
      <c r="AF267" s="296"/>
      <c r="AG267" s="296"/>
      <c r="AH267" s="296"/>
      <c r="AI267" s="296"/>
      <c r="AJ267" s="296"/>
      <c r="AK267" s="296"/>
      <c r="AL267" s="296"/>
      <c r="AM267" s="296"/>
      <c r="AN267" s="296"/>
      <c r="AO267" s="296"/>
      <c r="AP267" s="296"/>
      <c r="AQ267" s="296"/>
      <c r="AR267" s="296"/>
      <c r="AS267" s="296"/>
      <c r="AT267" s="296"/>
      <c r="AU267" s="296"/>
      <c r="AV267" s="296"/>
      <c r="AW267" s="296"/>
      <c r="AX267" s="296"/>
      <c r="AY267" s="296"/>
      <c r="AZ267" s="296"/>
      <c r="BA267" s="296"/>
      <c r="BB267" s="296"/>
      <c r="BC267" s="296"/>
      <c r="BD267" s="296"/>
      <c r="BE267" s="296"/>
      <c r="BF267" s="296"/>
      <c r="BG267" s="296"/>
      <c r="BH267" s="296"/>
      <c r="BI267" s="296"/>
      <c r="BJ267" s="296"/>
      <c r="BK267" s="296"/>
      <c r="BL267" s="296"/>
    </row>
    <row r="268" spans="1:64">
      <c r="A268" s="296"/>
      <c r="B268" s="296"/>
      <c r="C268" s="296"/>
      <c r="D268" s="296"/>
      <c r="E268" s="296"/>
      <c r="F268" s="296"/>
      <c r="G268" s="296"/>
      <c r="H268" s="296"/>
      <c r="I268" s="296"/>
      <c r="N268" s="296"/>
      <c r="O268" s="296"/>
      <c r="P268" s="296"/>
      <c r="Q268" s="296"/>
      <c r="R268" s="296"/>
      <c r="S268" s="296"/>
      <c r="T268" s="296"/>
      <c r="U268" s="296"/>
      <c r="V268" s="296"/>
      <c r="W268" s="296"/>
      <c r="X268" s="296"/>
      <c r="Y268" s="296"/>
      <c r="Z268" s="296"/>
      <c r="AA268" s="296"/>
      <c r="AB268" s="296"/>
      <c r="AC268" s="296"/>
      <c r="AD268" s="296"/>
      <c r="AE268" s="296"/>
      <c r="AF268" s="296"/>
      <c r="AG268" s="296"/>
      <c r="AH268" s="296"/>
      <c r="AI268" s="296"/>
      <c r="AJ268" s="296"/>
      <c r="AK268" s="296"/>
      <c r="AL268" s="296"/>
      <c r="AM268" s="296"/>
      <c r="AN268" s="296"/>
      <c r="AO268" s="296"/>
      <c r="AP268" s="296"/>
      <c r="AQ268" s="296"/>
      <c r="AR268" s="296"/>
      <c r="AS268" s="296"/>
      <c r="AT268" s="296"/>
      <c r="AU268" s="296"/>
      <c r="AV268" s="296"/>
      <c r="AW268" s="296"/>
      <c r="AX268" s="296"/>
      <c r="AY268" s="296"/>
      <c r="AZ268" s="296"/>
      <c r="BA268" s="296"/>
      <c r="BB268" s="296"/>
      <c r="BC268" s="296"/>
      <c r="BD268" s="296"/>
      <c r="BE268" s="296"/>
      <c r="BF268" s="296"/>
      <c r="BG268" s="296"/>
      <c r="BH268" s="296"/>
      <c r="BI268" s="296"/>
      <c r="BJ268" s="296"/>
      <c r="BK268" s="296"/>
      <c r="BL268" s="296"/>
    </row>
    <row r="269" spans="1:64">
      <c r="A269" s="296"/>
      <c r="B269" s="296"/>
      <c r="C269" s="296"/>
      <c r="D269" s="296"/>
      <c r="E269" s="296"/>
      <c r="F269" s="296"/>
      <c r="G269" s="296"/>
      <c r="H269" s="296"/>
      <c r="I269" s="296"/>
      <c r="N269" s="296"/>
      <c r="O269" s="296"/>
      <c r="P269" s="296"/>
      <c r="Q269" s="296"/>
      <c r="R269" s="296"/>
      <c r="S269" s="296"/>
      <c r="T269" s="296"/>
      <c r="U269" s="296"/>
      <c r="V269" s="296"/>
      <c r="W269" s="296"/>
      <c r="X269" s="296"/>
      <c r="Y269" s="296"/>
      <c r="Z269" s="296"/>
      <c r="AA269" s="296"/>
      <c r="AB269" s="296"/>
      <c r="AC269" s="296"/>
      <c r="AD269" s="296"/>
      <c r="AE269" s="296"/>
      <c r="AF269" s="296"/>
      <c r="AG269" s="296"/>
      <c r="AH269" s="296"/>
      <c r="AI269" s="296"/>
      <c r="AJ269" s="296"/>
      <c r="AK269" s="296"/>
      <c r="AL269" s="296"/>
      <c r="AM269" s="296"/>
      <c r="AN269" s="296"/>
      <c r="AO269" s="296"/>
      <c r="AP269" s="296"/>
      <c r="AQ269" s="296"/>
      <c r="AR269" s="296"/>
      <c r="AS269" s="296"/>
      <c r="AT269" s="296"/>
      <c r="AU269" s="296"/>
      <c r="AV269" s="296"/>
      <c r="AW269" s="296"/>
      <c r="AX269" s="296"/>
      <c r="AY269" s="296"/>
      <c r="AZ269" s="296"/>
      <c r="BA269" s="296"/>
      <c r="BB269" s="296"/>
      <c r="BC269" s="296"/>
      <c r="BD269" s="296"/>
      <c r="BE269" s="296"/>
      <c r="BF269" s="296"/>
      <c r="BG269" s="296"/>
      <c r="BH269" s="296"/>
      <c r="BI269" s="296"/>
      <c r="BJ269" s="296"/>
      <c r="BK269" s="296"/>
      <c r="BL269" s="296"/>
    </row>
    <row r="270" spans="1:64">
      <c r="A270" s="296"/>
      <c r="B270" s="296"/>
      <c r="C270" s="296"/>
      <c r="D270" s="296"/>
      <c r="E270" s="296"/>
      <c r="F270" s="296"/>
      <c r="G270" s="296"/>
      <c r="H270" s="296"/>
      <c r="I270" s="296"/>
      <c r="N270" s="296"/>
      <c r="O270" s="296"/>
      <c r="P270" s="296"/>
      <c r="Q270" s="296"/>
      <c r="R270" s="296"/>
      <c r="S270" s="296"/>
      <c r="T270" s="296"/>
      <c r="U270" s="296"/>
      <c r="V270" s="296"/>
      <c r="W270" s="296"/>
      <c r="X270" s="296"/>
      <c r="Y270" s="296"/>
      <c r="Z270" s="296"/>
      <c r="AA270" s="296"/>
      <c r="AB270" s="296"/>
      <c r="AC270" s="296"/>
      <c r="AD270" s="296"/>
      <c r="AE270" s="296"/>
      <c r="AF270" s="296"/>
      <c r="AG270" s="296"/>
      <c r="AH270" s="296"/>
      <c r="AI270" s="296"/>
      <c r="AJ270" s="296"/>
      <c r="AK270" s="296"/>
      <c r="AL270" s="296"/>
      <c r="AM270" s="296"/>
      <c r="AN270" s="296"/>
      <c r="AO270" s="296"/>
      <c r="AP270" s="296"/>
      <c r="AQ270" s="296"/>
      <c r="AR270" s="296"/>
      <c r="AS270" s="296"/>
      <c r="AT270" s="296"/>
      <c r="AU270" s="296"/>
      <c r="AV270" s="296"/>
      <c r="AW270" s="296"/>
      <c r="AX270" s="296"/>
      <c r="AY270" s="296"/>
      <c r="AZ270" s="296"/>
      <c r="BA270" s="296"/>
      <c r="BB270" s="296"/>
      <c r="BC270" s="296"/>
      <c r="BD270" s="296"/>
      <c r="BE270" s="296"/>
      <c r="BF270" s="296"/>
      <c r="BG270" s="296"/>
      <c r="BH270" s="296"/>
      <c r="BI270" s="296"/>
      <c r="BJ270" s="296"/>
      <c r="BK270" s="296"/>
      <c r="BL270" s="296"/>
    </row>
    <row r="271" spans="1:64">
      <c r="A271" s="296"/>
      <c r="B271" s="296"/>
      <c r="C271" s="296"/>
      <c r="D271" s="296"/>
      <c r="E271" s="296"/>
      <c r="F271" s="296"/>
      <c r="G271" s="296"/>
      <c r="H271" s="296"/>
      <c r="I271" s="296"/>
      <c r="N271" s="296"/>
      <c r="O271" s="296"/>
      <c r="P271" s="296"/>
      <c r="Q271" s="296"/>
      <c r="R271" s="296"/>
      <c r="S271" s="296"/>
      <c r="T271" s="296"/>
      <c r="U271" s="296"/>
      <c r="V271" s="296"/>
      <c r="W271" s="296"/>
      <c r="X271" s="296"/>
      <c r="Y271" s="296"/>
      <c r="Z271" s="296"/>
      <c r="AA271" s="296"/>
      <c r="AB271" s="296"/>
      <c r="AC271" s="296"/>
      <c r="AD271" s="296"/>
      <c r="AE271" s="296"/>
      <c r="AF271" s="296"/>
      <c r="AG271" s="296"/>
      <c r="AH271" s="296"/>
      <c r="AI271" s="296"/>
      <c r="AJ271" s="296"/>
      <c r="AK271" s="296"/>
      <c r="AL271" s="296"/>
      <c r="AM271" s="296"/>
      <c r="AN271" s="296"/>
      <c r="AO271" s="296"/>
      <c r="AP271" s="296"/>
      <c r="AQ271" s="296"/>
      <c r="AR271" s="296"/>
      <c r="AS271" s="296"/>
      <c r="AT271" s="296"/>
      <c r="AU271" s="296"/>
      <c r="AV271" s="296"/>
      <c r="AW271" s="296"/>
      <c r="AX271" s="296"/>
      <c r="AY271" s="296"/>
      <c r="AZ271" s="296"/>
      <c r="BA271" s="296"/>
      <c r="BB271" s="296"/>
      <c r="BC271" s="296"/>
      <c r="BD271" s="296"/>
      <c r="BE271" s="296"/>
      <c r="BF271" s="296"/>
      <c r="BG271" s="296"/>
      <c r="BH271" s="296"/>
      <c r="BI271" s="296"/>
      <c r="BJ271" s="296"/>
      <c r="BK271" s="296"/>
      <c r="BL271" s="296"/>
    </row>
    <row r="272" spans="1:64">
      <c r="A272" s="296"/>
      <c r="B272" s="296"/>
      <c r="C272" s="296"/>
      <c r="D272" s="296"/>
      <c r="E272" s="296"/>
      <c r="F272" s="296"/>
      <c r="G272" s="296"/>
      <c r="H272" s="296"/>
      <c r="I272" s="296"/>
      <c r="N272" s="296"/>
      <c r="O272" s="296"/>
      <c r="P272" s="296"/>
      <c r="Q272" s="296"/>
      <c r="R272" s="296"/>
      <c r="S272" s="296"/>
      <c r="T272" s="296"/>
      <c r="U272" s="296"/>
      <c r="V272" s="296"/>
      <c r="W272" s="296"/>
      <c r="X272" s="296"/>
      <c r="Y272" s="296"/>
      <c r="Z272" s="296"/>
      <c r="AA272" s="296"/>
      <c r="AB272" s="296"/>
      <c r="AC272" s="296"/>
      <c r="AD272" s="296"/>
      <c r="AE272" s="296"/>
      <c r="AF272" s="296"/>
      <c r="AG272" s="296"/>
      <c r="AH272" s="296"/>
      <c r="AI272" s="296"/>
      <c r="AJ272" s="296"/>
      <c r="AK272" s="296"/>
      <c r="AL272" s="296"/>
      <c r="AM272" s="296"/>
      <c r="AN272" s="296"/>
      <c r="AO272" s="296"/>
      <c r="AP272" s="296"/>
      <c r="AQ272" s="296"/>
      <c r="AR272" s="296"/>
      <c r="AS272" s="296"/>
      <c r="AT272" s="296"/>
      <c r="AU272" s="296"/>
      <c r="AV272" s="296"/>
      <c r="AW272" s="296"/>
      <c r="AX272" s="296"/>
      <c r="AY272" s="296"/>
      <c r="AZ272" s="296"/>
      <c r="BA272" s="296"/>
      <c r="BB272" s="296"/>
      <c r="BC272" s="296"/>
      <c r="BD272" s="296"/>
      <c r="BE272" s="296"/>
      <c r="BF272" s="296"/>
      <c r="BG272" s="296"/>
      <c r="BH272" s="296"/>
      <c r="BI272" s="296"/>
      <c r="BJ272" s="296"/>
      <c r="BK272" s="296"/>
      <c r="BL272" s="296"/>
    </row>
    <row r="273" spans="1:64">
      <c r="A273" s="296"/>
      <c r="B273" s="296"/>
      <c r="C273" s="296"/>
      <c r="D273" s="296"/>
      <c r="E273" s="296"/>
      <c r="F273" s="296"/>
      <c r="G273" s="296"/>
      <c r="H273" s="296"/>
      <c r="I273" s="296"/>
      <c r="N273" s="296"/>
      <c r="O273" s="296"/>
      <c r="P273" s="296"/>
      <c r="Q273" s="296"/>
      <c r="R273" s="296"/>
      <c r="S273" s="296"/>
      <c r="T273" s="296"/>
      <c r="U273" s="296"/>
      <c r="V273" s="296"/>
      <c r="W273" s="296"/>
      <c r="X273" s="296"/>
      <c r="Y273" s="296"/>
      <c r="Z273" s="296"/>
      <c r="AA273" s="296"/>
      <c r="AB273" s="296"/>
      <c r="AC273" s="296"/>
      <c r="AD273" s="296"/>
      <c r="AE273" s="296"/>
      <c r="AF273" s="296"/>
      <c r="AG273" s="296"/>
      <c r="AH273" s="296"/>
      <c r="AI273" s="296"/>
      <c r="AJ273" s="296"/>
      <c r="AK273" s="296"/>
      <c r="AL273" s="296"/>
      <c r="AM273" s="296"/>
      <c r="AN273" s="296"/>
      <c r="AO273" s="296"/>
      <c r="AP273" s="296"/>
      <c r="AQ273" s="296"/>
      <c r="AR273" s="296"/>
      <c r="AS273" s="296"/>
      <c r="AT273" s="296"/>
      <c r="AU273" s="296"/>
      <c r="AV273" s="296"/>
      <c r="AW273" s="296"/>
      <c r="AX273" s="296"/>
      <c r="AY273" s="296"/>
      <c r="AZ273" s="296"/>
      <c r="BA273" s="296"/>
      <c r="BB273" s="296"/>
      <c r="BC273" s="296"/>
      <c r="BD273" s="296"/>
      <c r="BE273" s="296"/>
      <c r="BF273" s="296"/>
      <c r="BG273" s="296"/>
      <c r="BH273" s="296"/>
      <c r="BI273" s="296"/>
      <c r="BJ273" s="296"/>
      <c r="BK273" s="296"/>
      <c r="BL273" s="296"/>
    </row>
    <row r="274" spans="1:64">
      <c r="A274" s="296"/>
      <c r="B274" s="296"/>
      <c r="C274" s="296"/>
      <c r="D274" s="296"/>
      <c r="E274" s="296"/>
      <c r="F274" s="296"/>
      <c r="G274" s="296"/>
      <c r="H274" s="296"/>
      <c r="I274" s="296"/>
      <c r="N274" s="296"/>
      <c r="O274" s="296"/>
      <c r="P274" s="296"/>
      <c r="Q274" s="296"/>
      <c r="R274" s="296"/>
      <c r="S274" s="296"/>
      <c r="T274" s="296"/>
      <c r="U274" s="296"/>
      <c r="V274" s="296"/>
      <c r="W274" s="296"/>
      <c r="X274" s="296"/>
      <c r="Y274" s="296"/>
      <c r="Z274" s="296"/>
      <c r="AA274" s="296"/>
      <c r="AB274" s="296"/>
      <c r="AC274" s="296"/>
      <c r="AD274" s="296"/>
      <c r="AE274" s="296"/>
      <c r="AF274" s="296"/>
      <c r="AG274" s="296"/>
      <c r="AH274" s="296"/>
      <c r="AI274" s="296"/>
      <c r="AJ274" s="296"/>
      <c r="AK274" s="296"/>
      <c r="AL274" s="296"/>
      <c r="AM274" s="296"/>
      <c r="AN274" s="296"/>
      <c r="AO274" s="296"/>
      <c r="AP274" s="296"/>
      <c r="AQ274" s="296"/>
      <c r="AR274" s="296"/>
      <c r="AS274" s="296"/>
      <c r="AT274" s="296"/>
      <c r="AU274" s="296"/>
      <c r="AV274" s="296"/>
      <c r="AW274" s="296"/>
      <c r="AX274" s="296"/>
      <c r="AY274" s="296"/>
      <c r="AZ274" s="296"/>
      <c r="BA274" s="296"/>
      <c r="BB274" s="296"/>
      <c r="BC274" s="296"/>
      <c r="BD274" s="296"/>
      <c r="BE274" s="296"/>
      <c r="BF274" s="296"/>
      <c r="BG274" s="296"/>
      <c r="BH274" s="296"/>
      <c r="BI274" s="296"/>
      <c r="BJ274" s="296"/>
      <c r="BK274" s="296"/>
      <c r="BL274" s="296"/>
    </row>
    <row r="275" spans="1:64">
      <c r="A275" s="296"/>
      <c r="B275" s="296"/>
      <c r="C275" s="296"/>
      <c r="D275" s="296"/>
      <c r="E275" s="296"/>
      <c r="F275" s="296"/>
      <c r="G275" s="296"/>
      <c r="H275" s="296"/>
      <c r="I275" s="296"/>
      <c r="N275" s="296"/>
      <c r="O275" s="296"/>
      <c r="P275" s="296"/>
      <c r="Q275" s="296"/>
      <c r="R275" s="296"/>
      <c r="S275" s="296"/>
      <c r="T275" s="296"/>
      <c r="U275" s="296"/>
      <c r="V275" s="296"/>
      <c r="W275" s="296"/>
      <c r="X275" s="296"/>
      <c r="Y275" s="296"/>
      <c r="Z275" s="296"/>
      <c r="AA275" s="296"/>
      <c r="AB275" s="296"/>
      <c r="AC275" s="296"/>
      <c r="AD275" s="296"/>
      <c r="AE275" s="296"/>
      <c r="AF275" s="296"/>
      <c r="AG275" s="296"/>
      <c r="AH275" s="296"/>
      <c r="AI275" s="296"/>
      <c r="AJ275" s="296"/>
      <c r="AK275" s="296"/>
      <c r="AL275" s="296"/>
      <c r="AM275" s="296"/>
      <c r="AN275" s="296"/>
      <c r="AO275" s="296"/>
      <c r="AP275" s="296"/>
      <c r="AQ275" s="296"/>
      <c r="AR275" s="296"/>
      <c r="AS275" s="296"/>
      <c r="AT275" s="296"/>
      <c r="AU275" s="296"/>
      <c r="AV275" s="296"/>
      <c r="AW275" s="296"/>
      <c r="AX275" s="296"/>
      <c r="AY275" s="296"/>
      <c r="AZ275" s="296"/>
      <c r="BA275" s="296"/>
      <c r="BB275" s="296"/>
      <c r="BC275" s="296"/>
      <c r="BD275" s="296"/>
      <c r="BE275" s="296"/>
      <c r="BF275" s="296"/>
      <c r="BG275" s="296"/>
      <c r="BH275" s="296"/>
      <c r="BI275" s="296"/>
      <c r="BJ275" s="296"/>
      <c r="BK275" s="296"/>
      <c r="BL275" s="296"/>
    </row>
    <row r="276" spans="1:64">
      <c r="A276" s="296"/>
      <c r="B276" s="296"/>
      <c r="C276" s="296"/>
      <c r="D276" s="296"/>
      <c r="E276" s="296"/>
      <c r="F276" s="296"/>
      <c r="G276" s="296"/>
      <c r="H276" s="296"/>
      <c r="I276" s="296"/>
      <c r="N276" s="296"/>
      <c r="O276" s="296"/>
      <c r="P276" s="296"/>
      <c r="Q276" s="296"/>
      <c r="R276" s="296"/>
      <c r="S276" s="296"/>
      <c r="T276" s="296"/>
      <c r="U276" s="296"/>
      <c r="V276" s="296"/>
      <c r="W276" s="296"/>
      <c r="X276" s="296"/>
      <c r="Y276" s="296"/>
      <c r="Z276" s="296"/>
      <c r="AA276" s="296"/>
      <c r="AB276" s="296"/>
      <c r="AC276" s="296"/>
      <c r="AD276" s="296"/>
      <c r="AE276" s="296"/>
      <c r="AF276" s="296"/>
      <c r="AG276" s="296"/>
      <c r="AH276" s="296"/>
      <c r="AI276" s="296"/>
      <c r="AJ276" s="296"/>
      <c r="AK276" s="296"/>
      <c r="AL276" s="296"/>
      <c r="AM276" s="296"/>
      <c r="AN276" s="296"/>
      <c r="AO276" s="296"/>
      <c r="AP276" s="296"/>
      <c r="AQ276" s="296"/>
      <c r="AR276" s="296"/>
      <c r="AS276" s="296"/>
      <c r="AT276" s="296"/>
      <c r="AU276" s="296"/>
      <c r="AV276" s="296"/>
      <c r="AW276" s="296"/>
      <c r="AX276" s="296"/>
      <c r="AY276" s="296"/>
      <c r="AZ276" s="296"/>
      <c r="BA276" s="296"/>
      <c r="BB276" s="296"/>
      <c r="BC276" s="296"/>
      <c r="BD276" s="296"/>
      <c r="BE276" s="296"/>
      <c r="BF276" s="296"/>
      <c r="BG276" s="296"/>
      <c r="BH276" s="296"/>
      <c r="BI276" s="296"/>
      <c r="BJ276" s="296"/>
      <c r="BK276" s="296"/>
      <c r="BL276" s="296"/>
    </row>
    <row r="277" spans="1:64">
      <c r="A277" s="296"/>
      <c r="B277" s="296"/>
      <c r="C277" s="296"/>
      <c r="D277" s="296"/>
      <c r="E277" s="296"/>
      <c r="F277" s="296"/>
      <c r="G277" s="296"/>
      <c r="H277" s="296"/>
      <c r="I277" s="296"/>
      <c r="N277" s="296"/>
      <c r="O277" s="296"/>
      <c r="P277" s="296"/>
      <c r="Q277" s="296"/>
      <c r="R277" s="296"/>
      <c r="S277" s="296"/>
      <c r="T277" s="296"/>
      <c r="U277" s="296"/>
      <c r="V277" s="296"/>
      <c r="W277" s="296"/>
      <c r="X277" s="296"/>
      <c r="Y277" s="296"/>
      <c r="Z277" s="296"/>
      <c r="AA277" s="296"/>
      <c r="AB277" s="296"/>
      <c r="AC277" s="296"/>
      <c r="AD277" s="296"/>
      <c r="AE277" s="296"/>
      <c r="AF277" s="296"/>
      <c r="AG277" s="296"/>
      <c r="AH277" s="296"/>
      <c r="AI277" s="296"/>
      <c r="AJ277" s="296"/>
      <c r="AK277" s="296"/>
      <c r="AL277" s="296"/>
      <c r="AM277" s="296"/>
      <c r="AN277" s="296"/>
      <c r="AO277" s="296"/>
      <c r="AP277" s="296"/>
      <c r="AQ277" s="296"/>
      <c r="AR277" s="296"/>
      <c r="AS277" s="296"/>
      <c r="AT277" s="296"/>
      <c r="AU277" s="296"/>
      <c r="AV277" s="296"/>
      <c r="AW277" s="296"/>
      <c r="AX277" s="296"/>
      <c r="AY277" s="296"/>
      <c r="AZ277" s="296"/>
      <c r="BA277" s="296"/>
      <c r="BB277" s="296"/>
      <c r="BC277" s="296"/>
      <c r="BD277" s="296"/>
      <c r="BE277" s="296"/>
      <c r="BF277" s="296"/>
      <c r="BG277" s="296"/>
      <c r="BH277" s="296"/>
      <c r="BI277" s="296"/>
      <c r="BJ277" s="296"/>
      <c r="BK277" s="296"/>
      <c r="BL277" s="296"/>
    </row>
    <row r="278" spans="1:64">
      <c r="A278" s="296"/>
      <c r="B278" s="296"/>
      <c r="C278" s="296"/>
      <c r="D278" s="296"/>
      <c r="E278" s="296"/>
      <c r="F278" s="296"/>
      <c r="G278" s="296"/>
      <c r="H278" s="296"/>
      <c r="I278" s="296"/>
      <c r="N278" s="296"/>
      <c r="O278" s="296"/>
      <c r="P278" s="296"/>
      <c r="Q278" s="296"/>
      <c r="R278" s="296"/>
      <c r="S278" s="296"/>
      <c r="T278" s="296"/>
      <c r="U278" s="296"/>
      <c r="V278" s="296"/>
      <c r="W278" s="296"/>
      <c r="X278" s="296"/>
      <c r="Y278" s="296"/>
      <c r="Z278" s="296"/>
      <c r="AA278" s="296"/>
      <c r="AB278" s="296"/>
      <c r="AC278" s="296"/>
      <c r="AD278" s="296"/>
      <c r="AE278" s="296"/>
      <c r="AF278" s="296"/>
      <c r="AG278" s="296"/>
      <c r="AH278" s="296"/>
      <c r="AI278" s="296"/>
      <c r="AJ278" s="296"/>
      <c r="AK278" s="296"/>
      <c r="AL278" s="296"/>
      <c r="AM278" s="296"/>
      <c r="AN278" s="296"/>
      <c r="AO278" s="296"/>
      <c r="AP278" s="296"/>
      <c r="AQ278" s="296"/>
      <c r="AR278" s="296"/>
      <c r="AS278" s="296"/>
      <c r="AT278" s="296"/>
      <c r="AU278" s="296"/>
      <c r="AV278" s="296"/>
      <c r="AW278" s="296"/>
      <c r="AX278" s="296"/>
      <c r="AY278" s="296"/>
      <c r="AZ278" s="296"/>
      <c r="BA278" s="296"/>
      <c r="BB278" s="296"/>
      <c r="BC278" s="296"/>
      <c r="BD278" s="296"/>
      <c r="BE278" s="296"/>
      <c r="BF278" s="296"/>
      <c r="BG278" s="296"/>
      <c r="BH278" s="296"/>
      <c r="BI278" s="296"/>
      <c r="BJ278" s="296"/>
      <c r="BK278" s="296"/>
      <c r="BL278" s="296"/>
    </row>
    <row r="279" spans="1:64">
      <c r="A279" s="296"/>
      <c r="B279" s="296"/>
      <c r="C279" s="296"/>
      <c r="D279" s="296"/>
      <c r="E279" s="296"/>
      <c r="F279" s="296"/>
      <c r="G279" s="296"/>
      <c r="H279" s="296"/>
      <c r="I279" s="296"/>
      <c r="N279" s="296"/>
      <c r="O279" s="296"/>
      <c r="P279" s="296"/>
      <c r="Q279" s="296"/>
      <c r="R279" s="296"/>
      <c r="S279" s="296"/>
      <c r="T279" s="296"/>
      <c r="U279" s="296"/>
      <c r="V279" s="296"/>
      <c r="W279" s="296"/>
      <c r="X279" s="296"/>
      <c r="Y279" s="296"/>
      <c r="Z279" s="296"/>
      <c r="AA279" s="296"/>
      <c r="AB279" s="296"/>
      <c r="AC279" s="296"/>
      <c r="AD279" s="296"/>
      <c r="AE279" s="296"/>
      <c r="AF279" s="296"/>
      <c r="AG279" s="296"/>
      <c r="AH279" s="296"/>
      <c r="AI279" s="296"/>
      <c r="AJ279" s="296"/>
      <c r="AK279" s="296"/>
      <c r="AL279" s="296"/>
      <c r="AM279" s="296"/>
      <c r="AN279" s="296"/>
      <c r="AO279" s="296"/>
      <c r="AP279" s="296"/>
      <c r="AQ279" s="296"/>
      <c r="AR279" s="296"/>
      <c r="AS279" s="296"/>
      <c r="AT279" s="296"/>
      <c r="AU279" s="296"/>
      <c r="AV279" s="296"/>
      <c r="AW279" s="296"/>
      <c r="AX279" s="296"/>
      <c r="AY279" s="296"/>
      <c r="AZ279" s="296"/>
      <c r="BA279" s="296"/>
      <c r="BB279" s="296"/>
      <c r="BC279" s="296"/>
      <c r="BD279" s="296"/>
      <c r="BE279" s="296"/>
      <c r="BF279" s="296"/>
      <c r="BG279" s="296"/>
      <c r="BH279" s="296"/>
      <c r="BI279" s="296"/>
      <c r="BJ279" s="296"/>
      <c r="BK279" s="296"/>
      <c r="BL279" s="296"/>
    </row>
    <row r="280" spans="1:64">
      <c r="A280" s="296"/>
      <c r="B280" s="296"/>
      <c r="C280" s="296"/>
      <c r="D280" s="296"/>
      <c r="E280" s="296"/>
      <c r="F280" s="296"/>
      <c r="G280" s="296"/>
      <c r="H280" s="296"/>
      <c r="I280" s="296"/>
      <c r="N280" s="296"/>
      <c r="O280" s="296"/>
      <c r="P280" s="296"/>
      <c r="Q280" s="296"/>
      <c r="R280" s="296"/>
      <c r="S280" s="296"/>
      <c r="T280" s="296"/>
      <c r="U280" s="296"/>
      <c r="V280" s="296"/>
      <c r="W280" s="296"/>
      <c r="X280" s="296"/>
      <c r="Y280" s="296"/>
      <c r="Z280" s="296"/>
      <c r="AA280" s="296"/>
      <c r="AB280" s="296"/>
      <c r="AC280" s="296"/>
      <c r="AD280" s="296"/>
      <c r="AE280" s="296"/>
      <c r="AF280" s="296"/>
      <c r="AG280" s="296"/>
      <c r="AH280" s="296"/>
      <c r="AI280" s="296"/>
      <c r="AJ280" s="296"/>
      <c r="AK280" s="296"/>
      <c r="AL280" s="296"/>
      <c r="AM280" s="296"/>
      <c r="AN280" s="296"/>
      <c r="AO280" s="296"/>
      <c r="AP280" s="296"/>
      <c r="AQ280" s="296"/>
      <c r="AR280" s="296"/>
      <c r="AS280" s="296"/>
      <c r="AT280" s="296"/>
      <c r="AU280" s="296"/>
      <c r="AV280" s="296"/>
      <c r="AW280" s="296"/>
      <c r="AX280" s="296"/>
      <c r="AY280" s="296"/>
      <c r="AZ280" s="296"/>
      <c r="BA280" s="296"/>
      <c r="BB280" s="296"/>
      <c r="BC280" s="296"/>
      <c r="BD280" s="296"/>
      <c r="BE280" s="296"/>
      <c r="BF280" s="296"/>
      <c r="BG280" s="296"/>
      <c r="BH280" s="296"/>
      <c r="BI280" s="296"/>
      <c r="BJ280" s="296"/>
      <c r="BK280" s="296"/>
      <c r="BL280" s="296"/>
    </row>
    <row r="281" spans="1:64">
      <c r="A281" s="296"/>
      <c r="B281" s="296"/>
      <c r="C281" s="296"/>
      <c r="D281" s="296"/>
      <c r="E281" s="296"/>
      <c r="F281" s="296"/>
      <c r="G281" s="296"/>
      <c r="H281" s="296"/>
      <c r="I281" s="296"/>
      <c r="N281" s="296"/>
      <c r="O281" s="296"/>
      <c r="P281" s="296"/>
      <c r="Q281" s="296"/>
      <c r="R281" s="296"/>
      <c r="S281" s="296"/>
      <c r="T281" s="296"/>
      <c r="U281" s="296"/>
      <c r="V281" s="296"/>
      <c r="W281" s="296"/>
      <c r="X281" s="296"/>
      <c r="Y281" s="296"/>
      <c r="Z281" s="296"/>
      <c r="AA281" s="296"/>
      <c r="AB281" s="296"/>
      <c r="AC281" s="296"/>
      <c r="AD281" s="296"/>
      <c r="AE281" s="296"/>
      <c r="AF281" s="296"/>
      <c r="AG281" s="296"/>
      <c r="AH281" s="296"/>
      <c r="AI281" s="296"/>
      <c r="AJ281" s="296"/>
      <c r="AK281" s="296"/>
      <c r="AL281" s="296"/>
      <c r="AM281" s="296"/>
      <c r="AN281" s="296"/>
      <c r="AO281" s="296"/>
      <c r="AP281" s="296"/>
      <c r="AQ281" s="296"/>
      <c r="AR281" s="296"/>
      <c r="AS281" s="296"/>
      <c r="AT281" s="296"/>
      <c r="AU281" s="296"/>
      <c r="AV281" s="296"/>
      <c r="AW281" s="296"/>
      <c r="AX281" s="296"/>
      <c r="AY281" s="296"/>
      <c r="AZ281" s="296"/>
      <c r="BA281" s="296"/>
      <c r="BB281" s="296"/>
      <c r="BC281" s="296"/>
      <c r="BD281" s="296"/>
      <c r="BE281" s="296"/>
      <c r="BF281" s="296"/>
      <c r="BG281" s="296"/>
      <c r="BH281" s="296"/>
      <c r="BI281" s="296"/>
      <c r="BJ281" s="296"/>
      <c r="BK281" s="296"/>
      <c r="BL281" s="296"/>
    </row>
    <row r="282" spans="1:64">
      <c r="A282" s="296"/>
      <c r="B282" s="296"/>
      <c r="C282" s="296"/>
      <c r="D282" s="296"/>
      <c r="E282" s="296"/>
      <c r="F282" s="296"/>
      <c r="G282" s="296"/>
      <c r="H282" s="296"/>
      <c r="I282" s="296"/>
      <c r="N282" s="296"/>
      <c r="O282" s="296"/>
      <c r="P282" s="296"/>
      <c r="Q282" s="296"/>
      <c r="R282" s="296"/>
      <c r="S282" s="296"/>
      <c r="T282" s="296"/>
      <c r="U282" s="296"/>
      <c r="V282" s="296"/>
      <c r="W282" s="296"/>
      <c r="X282" s="296"/>
      <c r="Y282" s="296"/>
      <c r="Z282" s="296"/>
      <c r="AA282" s="296"/>
      <c r="AB282" s="296"/>
      <c r="AC282" s="296"/>
      <c r="AD282" s="296"/>
      <c r="AE282" s="296"/>
      <c r="AF282" s="296"/>
      <c r="AG282" s="296"/>
      <c r="AH282" s="296"/>
      <c r="AI282" s="296"/>
      <c r="AJ282" s="296"/>
      <c r="AK282" s="296"/>
      <c r="AL282" s="296"/>
      <c r="AM282" s="296"/>
      <c r="AN282" s="296"/>
      <c r="AO282" s="296"/>
      <c r="AP282" s="296"/>
      <c r="AQ282" s="296"/>
      <c r="AR282" s="296"/>
      <c r="AS282" s="296"/>
      <c r="AT282" s="296"/>
      <c r="AU282" s="296"/>
      <c r="AV282" s="296"/>
      <c r="AW282" s="296"/>
      <c r="AX282" s="296"/>
      <c r="AY282" s="296"/>
      <c r="AZ282" s="296"/>
      <c r="BA282" s="296"/>
      <c r="BB282" s="296"/>
      <c r="BC282" s="296"/>
      <c r="BD282" s="296"/>
      <c r="BE282" s="296"/>
      <c r="BF282" s="296"/>
      <c r="BG282" s="296"/>
      <c r="BH282" s="296"/>
      <c r="BI282" s="296"/>
      <c r="BJ282" s="296"/>
      <c r="BK282" s="296"/>
      <c r="BL282" s="296"/>
    </row>
    <row r="283" spans="1:64">
      <c r="A283" s="296"/>
      <c r="B283" s="296"/>
      <c r="C283" s="296"/>
      <c r="D283" s="296"/>
      <c r="E283" s="296"/>
      <c r="F283" s="296"/>
      <c r="G283" s="296"/>
      <c r="H283" s="296"/>
      <c r="I283" s="296"/>
      <c r="N283" s="296"/>
      <c r="O283" s="296"/>
      <c r="P283" s="296"/>
      <c r="Q283" s="296"/>
      <c r="R283" s="296"/>
      <c r="S283" s="296"/>
      <c r="T283" s="296"/>
      <c r="U283" s="296"/>
      <c r="V283" s="296"/>
      <c r="W283" s="296"/>
      <c r="X283" s="296"/>
      <c r="Y283" s="296"/>
      <c r="Z283" s="296"/>
      <c r="AA283" s="296"/>
      <c r="AB283" s="296"/>
      <c r="AC283" s="296"/>
      <c r="AD283" s="296"/>
      <c r="AE283" s="296"/>
      <c r="AF283" s="296"/>
      <c r="AG283" s="296"/>
      <c r="AH283" s="296"/>
      <c r="AI283" s="296"/>
      <c r="AJ283" s="296"/>
      <c r="AK283" s="296"/>
      <c r="AL283" s="296"/>
      <c r="AM283" s="296"/>
      <c r="AN283" s="296"/>
      <c r="AO283" s="296"/>
      <c r="AP283" s="296"/>
      <c r="AQ283" s="296"/>
      <c r="AR283" s="296"/>
      <c r="AS283" s="296"/>
      <c r="AT283" s="296"/>
      <c r="AU283" s="296"/>
      <c r="AV283" s="296"/>
      <c r="AW283" s="296"/>
      <c r="AX283" s="296"/>
      <c r="AY283" s="296"/>
      <c r="AZ283" s="296"/>
      <c r="BA283" s="296"/>
      <c r="BB283" s="296"/>
      <c r="BC283" s="296"/>
      <c r="BD283" s="296"/>
      <c r="BE283" s="296"/>
      <c r="BF283" s="296"/>
      <c r="BG283" s="296"/>
      <c r="BH283" s="296"/>
      <c r="BI283" s="296"/>
      <c r="BJ283" s="296"/>
      <c r="BK283" s="296"/>
      <c r="BL283" s="296"/>
    </row>
    <row r="284" spans="1:64">
      <c r="A284" s="296"/>
      <c r="B284" s="296"/>
      <c r="C284" s="296"/>
      <c r="D284" s="296"/>
      <c r="E284" s="296"/>
      <c r="F284" s="296"/>
      <c r="G284" s="296"/>
      <c r="H284" s="296"/>
      <c r="I284" s="296"/>
      <c r="N284" s="296"/>
      <c r="O284" s="296"/>
      <c r="P284" s="296"/>
      <c r="Q284" s="296"/>
      <c r="R284" s="296"/>
      <c r="S284" s="296"/>
      <c r="T284" s="296"/>
      <c r="U284" s="296"/>
      <c r="V284" s="296"/>
      <c r="W284" s="296"/>
      <c r="X284" s="296"/>
      <c r="Y284" s="296"/>
      <c r="Z284" s="296"/>
      <c r="AA284" s="296"/>
      <c r="AB284" s="296"/>
      <c r="AC284" s="296"/>
      <c r="AD284" s="296"/>
      <c r="AE284" s="296"/>
      <c r="AF284" s="296"/>
      <c r="AG284" s="296"/>
      <c r="AH284" s="296"/>
      <c r="AI284" s="296"/>
      <c r="AJ284" s="296"/>
      <c r="AK284" s="296"/>
      <c r="AL284" s="296"/>
      <c r="AM284" s="296"/>
      <c r="AN284" s="296"/>
      <c r="AO284" s="296"/>
      <c r="AP284" s="296"/>
      <c r="AQ284" s="296"/>
      <c r="AR284" s="296"/>
      <c r="AS284" s="296"/>
      <c r="AT284" s="296"/>
      <c r="AU284" s="296"/>
      <c r="AV284" s="296"/>
      <c r="AW284" s="296"/>
      <c r="AX284" s="296"/>
      <c r="AY284" s="296"/>
      <c r="AZ284" s="296"/>
      <c r="BA284" s="296"/>
      <c r="BB284" s="296"/>
      <c r="BC284" s="296"/>
      <c r="BD284" s="296"/>
      <c r="BE284" s="296"/>
      <c r="BF284" s="296"/>
      <c r="BG284" s="296"/>
      <c r="BH284" s="296"/>
      <c r="BI284" s="296"/>
      <c r="BJ284" s="296"/>
      <c r="BK284" s="296"/>
      <c r="BL284" s="296"/>
    </row>
    <row r="285" spans="1:64">
      <c r="A285" s="296"/>
      <c r="B285" s="296"/>
      <c r="C285" s="296"/>
      <c r="D285" s="296"/>
      <c r="E285" s="296"/>
      <c r="F285" s="296"/>
      <c r="G285" s="296"/>
      <c r="H285" s="296"/>
      <c r="I285" s="296"/>
      <c r="N285" s="296"/>
      <c r="O285" s="296"/>
      <c r="P285" s="296"/>
      <c r="Q285" s="296"/>
      <c r="R285" s="296"/>
      <c r="S285" s="296"/>
      <c r="T285" s="296"/>
      <c r="U285" s="296"/>
      <c r="V285" s="296"/>
      <c r="W285" s="296"/>
      <c r="X285" s="296"/>
      <c r="Y285" s="296"/>
      <c r="Z285" s="296"/>
      <c r="AA285" s="296"/>
      <c r="AB285" s="296"/>
      <c r="AC285" s="296"/>
      <c r="AD285" s="296"/>
      <c r="AE285" s="296"/>
      <c r="AF285" s="296"/>
      <c r="AG285" s="296"/>
      <c r="AH285" s="296"/>
      <c r="AI285" s="296"/>
      <c r="AJ285" s="296"/>
      <c r="AK285" s="296"/>
      <c r="AL285" s="296"/>
      <c r="AM285" s="296"/>
      <c r="AN285" s="296"/>
      <c r="AO285" s="296"/>
      <c r="AP285" s="296"/>
      <c r="AQ285" s="296"/>
      <c r="AR285" s="296"/>
      <c r="AS285" s="296"/>
      <c r="AT285" s="296"/>
      <c r="AU285" s="296"/>
      <c r="AV285" s="296"/>
      <c r="AW285" s="296"/>
      <c r="AX285" s="296"/>
      <c r="AY285" s="296"/>
      <c r="AZ285" s="296"/>
      <c r="BA285" s="296"/>
      <c r="BB285" s="296"/>
      <c r="BC285" s="296"/>
      <c r="BD285" s="296"/>
      <c r="BE285" s="296"/>
      <c r="BF285" s="296"/>
      <c r="BG285" s="296"/>
      <c r="BH285" s="296"/>
      <c r="BI285" s="296"/>
      <c r="BJ285" s="296"/>
      <c r="BK285" s="296"/>
      <c r="BL285" s="296"/>
    </row>
    <row r="286" spans="1:64">
      <c r="A286" s="296"/>
      <c r="B286" s="296"/>
      <c r="C286" s="296"/>
      <c r="D286" s="296"/>
      <c r="E286" s="296"/>
      <c r="F286" s="296"/>
      <c r="G286" s="296"/>
      <c r="H286" s="296"/>
      <c r="I286" s="296"/>
      <c r="N286" s="296"/>
      <c r="O286" s="296"/>
      <c r="P286" s="296"/>
      <c r="Q286" s="296"/>
      <c r="R286" s="296"/>
      <c r="S286" s="296"/>
      <c r="T286" s="296"/>
      <c r="U286" s="296"/>
      <c r="V286" s="296"/>
      <c r="W286" s="296"/>
      <c r="X286" s="296"/>
      <c r="Y286" s="296"/>
      <c r="Z286" s="296"/>
      <c r="AA286" s="296"/>
      <c r="AB286" s="296"/>
      <c r="AC286" s="296"/>
      <c r="AD286" s="296"/>
      <c r="AE286" s="296"/>
      <c r="AF286" s="296"/>
      <c r="AG286" s="296"/>
      <c r="AH286" s="296"/>
      <c r="AI286" s="296"/>
      <c r="AJ286" s="296"/>
      <c r="AK286" s="296"/>
      <c r="AL286" s="296"/>
      <c r="AM286" s="296"/>
      <c r="AN286" s="296"/>
      <c r="AO286" s="296"/>
      <c r="AP286" s="296"/>
      <c r="AQ286" s="296"/>
      <c r="AR286" s="296"/>
      <c r="AS286" s="296"/>
      <c r="AT286" s="296"/>
      <c r="AU286" s="296"/>
      <c r="AV286" s="296"/>
      <c r="AW286" s="296"/>
      <c r="AX286" s="296"/>
      <c r="AY286" s="296"/>
      <c r="AZ286" s="296"/>
      <c r="BA286" s="296"/>
      <c r="BB286" s="296"/>
      <c r="BC286" s="296"/>
      <c r="BD286" s="296"/>
      <c r="BE286" s="296"/>
      <c r="BF286" s="296"/>
      <c r="BG286" s="296"/>
      <c r="BH286" s="296"/>
      <c r="BI286" s="296"/>
      <c r="BJ286" s="296"/>
      <c r="BK286" s="296"/>
      <c r="BL286" s="296"/>
    </row>
    <row r="287" spans="1:64">
      <c r="A287" s="296"/>
      <c r="B287" s="296"/>
      <c r="C287" s="296"/>
      <c r="D287" s="296"/>
      <c r="E287" s="296"/>
      <c r="F287" s="296"/>
      <c r="G287" s="296"/>
      <c r="H287" s="296"/>
      <c r="I287" s="296"/>
      <c r="N287" s="296"/>
      <c r="O287" s="296"/>
      <c r="P287" s="296"/>
      <c r="Q287" s="296"/>
      <c r="R287" s="296"/>
      <c r="S287" s="296"/>
      <c r="T287" s="296"/>
      <c r="U287" s="296"/>
      <c r="V287" s="296"/>
      <c r="W287" s="296"/>
      <c r="X287" s="296"/>
      <c r="Y287" s="296"/>
      <c r="Z287" s="296"/>
      <c r="AA287" s="296"/>
      <c r="AB287" s="296"/>
      <c r="AC287" s="296"/>
      <c r="AD287" s="296"/>
      <c r="AE287" s="296"/>
      <c r="AF287" s="296"/>
      <c r="AG287" s="296"/>
      <c r="AH287" s="296"/>
      <c r="AI287" s="296"/>
      <c r="AJ287" s="296"/>
      <c r="AK287" s="296"/>
      <c r="AL287" s="296"/>
      <c r="AM287" s="296"/>
      <c r="AN287" s="296"/>
      <c r="AO287" s="296"/>
      <c r="AP287" s="296"/>
      <c r="AQ287" s="296"/>
      <c r="AR287" s="296"/>
      <c r="AS287" s="296"/>
      <c r="AT287" s="296"/>
      <c r="AU287" s="296"/>
      <c r="AV287" s="296"/>
      <c r="AW287" s="296"/>
      <c r="AX287" s="296"/>
      <c r="AY287" s="296"/>
      <c r="AZ287" s="296"/>
      <c r="BA287" s="296"/>
      <c r="BB287" s="296"/>
      <c r="BC287" s="296"/>
      <c r="BD287" s="296"/>
      <c r="BE287" s="296"/>
      <c r="BF287" s="296"/>
      <c r="BG287" s="296"/>
      <c r="BH287" s="296"/>
      <c r="BI287" s="296"/>
      <c r="BJ287" s="296"/>
      <c r="BK287" s="296"/>
      <c r="BL287" s="296"/>
    </row>
    <row r="288" spans="1:64">
      <c r="A288" s="296"/>
      <c r="B288" s="296"/>
      <c r="C288" s="296"/>
      <c r="D288" s="296"/>
      <c r="E288" s="296"/>
      <c r="F288" s="296"/>
      <c r="G288" s="296"/>
      <c r="H288" s="296"/>
      <c r="I288" s="296"/>
      <c r="N288" s="296"/>
      <c r="O288" s="296"/>
      <c r="P288" s="296"/>
      <c r="Q288" s="296"/>
      <c r="R288" s="296"/>
      <c r="S288" s="296"/>
      <c r="T288" s="296"/>
      <c r="U288" s="296"/>
      <c r="V288" s="296"/>
      <c r="W288" s="296"/>
      <c r="X288" s="296"/>
      <c r="Y288" s="296"/>
      <c r="Z288" s="296"/>
      <c r="AA288" s="296"/>
      <c r="AB288" s="296"/>
      <c r="AC288" s="296"/>
      <c r="AD288" s="296"/>
      <c r="AE288" s="296"/>
      <c r="AF288" s="296"/>
      <c r="AG288" s="296"/>
      <c r="AH288" s="296"/>
      <c r="AI288" s="296"/>
      <c r="AJ288" s="296"/>
      <c r="AK288" s="296"/>
      <c r="AL288" s="296"/>
      <c r="AM288" s="296"/>
      <c r="AN288" s="296"/>
      <c r="AO288" s="296"/>
      <c r="AP288" s="296"/>
      <c r="AQ288" s="296"/>
      <c r="AR288" s="296"/>
      <c r="AS288" s="296"/>
      <c r="AT288" s="296"/>
      <c r="AU288" s="296"/>
      <c r="AV288" s="296"/>
      <c r="AW288" s="296"/>
      <c r="AX288" s="296"/>
      <c r="AY288" s="296"/>
      <c r="AZ288" s="296"/>
      <c r="BA288" s="296"/>
      <c r="BB288" s="296"/>
      <c r="BC288" s="296"/>
      <c r="BD288" s="296"/>
      <c r="BE288" s="296"/>
      <c r="BF288" s="296"/>
      <c r="BG288" s="296"/>
      <c r="BH288" s="296"/>
      <c r="BI288" s="296"/>
      <c r="BJ288" s="296"/>
      <c r="BK288" s="296"/>
      <c r="BL288" s="296"/>
    </row>
    <row r="289" spans="1:64">
      <c r="A289" s="296"/>
      <c r="B289" s="296"/>
      <c r="C289" s="296"/>
      <c r="D289" s="296"/>
      <c r="E289" s="296"/>
      <c r="F289" s="296"/>
      <c r="G289" s="296"/>
      <c r="H289" s="296"/>
      <c r="I289" s="296"/>
      <c r="N289" s="296"/>
      <c r="O289" s="296"/>
      <c r="P289" s="296"/>
      <c r="Q289" s="296"/>
      <c r="R289" s="296"/>
      <c r="S289" s="296"/>
      <c r="T289" s="296"/>
      <c r="U289" s="296"/>
      <c r="V289" s="296"/>
      <c r="W289" s="296"/>
      <c r="X289" s="296"/>
      <c r="Y289" s="296"/>
      <c r="Z289" s="296"/>
      <c r="AA289" s="296"/>
      <c r="AB289" s="296"/>
      <c r="AC289" s="296"/>
      <c r="AD289" s="296"/>
      <c r="AE289" s="296"/>
      <c r="AF289" s="296"/>
      <c r="AG289" s="296"/>
      <c r="AH289" s="296"/>
      <c r="AI289" s="296"/>
      <c r="AJ289" s="296"/>
      <c r="AK289" s="296"/>
      <c r="AL289" s="296"/>
      <c r="AM289" s="296"/>
      <c r="AN289" s="296"/>
      <c r="AO289" s="296"/>
      <c r="AP289" s="296"/>
      <c r="AQ289" s="296"/>
      <c r="AR289" s="296"/>
      <c r="AS289" s="296"/>
      <c r="AT289" s="296"/>
      <c r="AU289" s="296"/>
      <c r="AV289" s="296"/>
      <c r="AW289" s="296"/>
      <c r="AX289" s="296"/>
      <c r="AY289" s="296"/>
      <c r="AZ289" s="296"/>
      <c r="BA289" s="296"/>
      <c r="BB289" s="296"/>
      <c r="BC289" s="296"/>
      <c r="BD289" s="296"/>
      <c r="BE289" s="296"/>
      <c r="BF289" s="296"/>
      <c r="BG289" s="296"/>
      <c r="BH289" s="296"/>
      <c r="BI289" s="296"/>
      <c r="BJ289" s="296"/>
      <c r="BK289" s="296"/>
      <c r="BL289" s="296"/>
    </row>
    <row r="290" spans="1:64">
      <c r="A290" s="296"/>
      <c r="B290" s="296"/>
      <c r="C290" s="296"/>
      <c r="D290" s="296"/>
      <c r="E290" s="296"/>
      <c r="F290" s="296"/>
      <c r="G290" s="296"/>
      <c r="H290" s="296"/>
      <c r="I290" s="296"/>
      <c r="N290" s="296"/>
      <c r="O290" s="296"/>
      <c r="P290" s="296"/>
      <c r="Q290" s="296"/>
      <c r="R290" s="296"/>
      <c r="S290" s="296"/>
      <c r="T290" s="296"/>
      <c r="U290" s="296"/>
      <c r="V290" s="296"/>
      <c r="W290" s="296"/>
      <c r="X290" s="296"/>
      <c r="Y290" s="296"/>
      <c r="Z290" s="296"/>
      <c r="AA290" s="296"/>
      <c r="AB290" s="296"/>
      <c r="AC290" s="296"/>
      <c r="AD290" s="296"/>
      <c r="AE290" s="296"/>
      <c r="AF290" s="296"/>
      <c r="AG290" s="296"/>
      <c r="AH290" s="296"/>
      <c r="AI290" s="296"/>
      <c r="AJ290" s="296"/>
      <c r="AK290" s="296"/>
      <c r="AL290" s="296"/>
      <c r="AM290" s="296"/>
      <c r="AN290" s="296"/>
      <c r="AO290" s="296"/>
      <c r="AP290" s="296"/>
      <c r="AQ290" s="296"/>
      <c r="AR290" s="296"/>
      <c r="AS290" s="296"/>
      <c r="AT290" s="296"/>
      <c r="AU290" s="296"/>
      <c r="AV290" s="296"/>
      <c r="AW290" s="296"/>
      <c r="AX290" s="296"/>
      <c r="AY290" s="296"/>
      <c r="AZ290" s="296"/>
      <c r="BA290" s="296"/>
      <c r="BB290" s="296"/>
      <c r="BC290" s="296"/>
      <c r="BD290" s="296"/>
      <c r="BE290" s="296"/>
      <c r="BF290" s="296"/>
      <c r="BG290" s="296"/>
      <c r="BH290" s="296"/>
      <c r="BI290" s="296"/>
      <c r="BJ290" s="296"/>
      <c r="BK290" s="296"/>
      <c r="BL290" s="296"/>
    </row>
    <row r="291" spans="1:64">
      <c r="A291" s="296"/>
      <c r="B291" s="296"/>
      <c r="C291" s="296"/>
      <c r="D291" s="296"/>
      <c r="E291" s="296"/>
      <c r="F291" s="296"/>
      <c r="G291" s="296"/>
      <c r="H291" s="296"/>
      <c r="I291" s="296"/>
      <c r="N291" s="296"/>
      <c r="O291" s="296"/>
      <c r="P291" s="296"/>
      <c r="Q291" s="296"/>
      <c r="R291" s="296"/>
      <c r="S291" s="296"/>
      <c r="T291" s="296"/>
      <c r="U291" s="296"/>
      <c r="V291" s="296"/>
      <c r="W291" s="296"/>
      <c r="X291" s="296"/>
      <c r="Y291" s="296"/>
      <c r="Z291" s="296"/>
      <c r="AA291" s="296"/>
      <c r="AB291" s="296"/>
      <c r="AC291" s="296"/>
      <c r="AD291" s="296"/>
      <c r="AE291" s="296"/>
      <c r="AF291" s="296"/>
      <c r="AG291" s="296"/>
      <c r="AH291" s="296"/>
      <c r="AI291" s="296"/>
      <c r="AJ291" s="296"/>
      <c r="AK291" s="296"/>
      <c r="AL291" s="296"/>
      <c r="AM291" s="296"/>
      <c r="AN291" s="296"/>
      <c r="AO291" s="296"/>
      <c r="AP291" s="296"/>
      <c r="AQ291" s="296"/>
      <c r="AR291" s="296"/>
      <c r="AS291" s="296"/>
      <c r="AT291" s="296"/>
      <c r="AU291" s="296"/>
      <c r="AV291" s="296"/>
      <c r="AW291" s="296"/>
      <c r="AX291" s="296"/>
      <c r="AY291" s="296"/>
      <c r="AZ291" s="296"/>
      <c r="BA291" s="296"/>
      <c r="BB291" s="296"/>
      <c r="BC291" s="296"/>
      <c r="BD291" s="296"/>
      <c r="BE291" s="296"/>
      <c r="BF291" s="296"/>
      <c r="BG291" s="296"/>
      <c r="BH291" s="296"/>
      <c r="BI291" s="296"/>
      <c r="BJ291" s="296"/>
      <c r="BK291" s="296"/>
      <c r="BL291" s="296"/>
    </row>
    <row r="292" spans="1:64">
      <c r="A292" s="296"/>
      <c r="B292" s="296"/>
      <c r="C292" s="296"/>
      <c r="D292" s="296"/>
      <c r="E292" s="296"/>
      <c r="F292" s="296"/>
      <c r="G292" s="296"/>
      <c r="H292" s="296"/>
      <c r="I292" s="296"/>
      <c r="N292" s="296"/>
      <c r="O292" s="296"/>
      <c r="P292" s="296"/>
      <c r="Q292" s="296"/>
      <c r="R292" s="296"/>
      <c r="S292" s="296"/>
      <c r="T292" s="296"/>
      <c r="U292" s="296"/>
      <c r="V292" s="296"/>
      <c r="W292" s="296"/>
      <c r="X292" s="296"/>
      <c r="Y292" s="296"/>
      <c r="Z292" s="296"/>
      <c r="AA292" s="296"/>
      <c r="AB292" s="296"/>
      <c r="AC292" s="296"/>
      <c r="AD292" s="296"/>
      <c r="AE292" s="296"/>
      <c r="AF292" s="296"/>
      <c r="AG292" s="296"/>
      <c r="AH292" s="296"/>
      <c r="AI292" s="296"/>
      <c r="AJ292" s="296"/>
      <c r="AK292" s="296"/>
      <c r="AL292" s="296"/>
      <c r="AM292" s="296"/>
      <c r="AN292" s="296"/>
      <c r="AO292" s="296"/>
      <c r="AP292" s="296"/>
      <c r="AQ292" s="296"/>
      <c r="AR292" s="296"/>
      <c r="AS292" s="296"/>
      <c r="AT292" s="296"/>
      <c r="AU292" s="296"/>
      <c r="AV292" s="296"/>
      <c r="AW292" s="296"/>
      <c r="AX292" s="296"/>
      <c r="AY292" s="296"/>
      <c r="AZ292" s="296"/>
      <c r="BA292" s="296"/>
      <c r="BB292" s="296"/>
      <c r="BC292" s="296"/>
      <c r="BD292" s="296"/>
      <c r="BE292" s="296"/>
      <c r="BF292" s="296"/>
      <c r="BG292" s="296"/>
      <c r="BH292" s="296"/>
      <c r="BI292" s="296"/>
      <c r="BJ292" s="296"/>
      <c r="BK292" s="296"/>
      <c r="BL292" s="296"/>
    </row>
    <row r="293" spans="1:64">
      <c r="A293" s="296"/>
      <c r="B293" s="296"/>
      <c r="C293" s="296"/>
      <c r="D293" s="296"/>
      <c r="E293" s="296"/>
      <c r="F293" s="296"/>
      <c r="G293" s="296"/>
      <c r="H293" s="296"/>
      <c r="I293" s="296"/>
      <c r="N293" s="296"/>
      <c r="O293" s="296"/>
      <c r="P293" s="296"/>
      <c r="Q293" s="296"/>
      <c r="R293" s="296"/>
      <c r="S293" s="296"/>
      <c r="T293" s="296"/>
      <c r="U293" s="296"/>
      <c r="V293" s="296"/>
      <c r="W293" s="296"/>
      <c r="X293" s="296"/>
      <c r="Y293" s="296"/>
      <c r="Z293" s="296"/>
      <c r="AA293" s="296"/>
      <c r="AB293" s="296"/>
      <c r="AC293" s="296"/>
      <c r="AD293" s="296"/>
      <c r="AE293" s="296"/>
      <c r="AF293" s="296"/>
      <c r="AG293" s="296"/>
      <c r="AH293" s="296"/>
      <c r="AI293" s="296"/>
      <c r="AJ293" s="296"/>
      <c r="AK293" s="296"/>
      <c r="AL293" s="296"/>
      <c r="AM293" s="296"/>
      <c r="AN293" s="296"/>
      <c r="AO293" s="296"/>
      <c r="AP293" s="296"/>
      <c r="AQ293" s="296"/>
      <c r="AR293" s="296"/>
      <c r="AS293" s="296"/>
      <c r="AT293" s="296"/>
      <c r="AU293" s="296"/>
      <c r="AV293" s="296"/>
      <c r="AW293" s="296"/>
      <c r="AX293" s="296"/>
      <c r="AY293" s="296"/>
      <c r="AZ293" s="296"/>
      <c r="BA293" s="296"/>
      <c r="BB293" s="296"/>
      <c r="BC293" s="296"/>
      <c r="BD293" s="296"/>
      <c r="BE293" s="296"/>
      <c r="BF293" s="296"/>
      <c r="BG293" s="296"/>
      <c r="BH293" s="296"/>
      <c r="BI293" s="296"/>
      <c r="BJ293" s="296"/>
      <c r="BK293" s="296"/>
      <c r="BL293" s="296"/>
    </row>
    <row r="294" spans="1:64">
      <c r="A294" s="296"/>
      <c r="B294" s="296"/>
      <c r="C294" s="296"/>
      <c r="D294" s="296"/>
      <c r="E294" s="296"/>
      <c r="F294" s="296"/>
      <c r="G294" s="296"/>
      <c r="H294" s="296"/>
      <c r="I294" s="296"/>
      <c r="N294" s="296"/>
      <c r="O294" s="296"/>
      <c r="P294" s="296"/>
      <c r="Q294" s="296"/>
      <c r="R294" s="296"/>
      <c r="S294" s="296"/>
      <c r="T294" s="296"/>
      <c r="U294" s="296"/>
      <c r="V294" s="296"/>
      <c r="W294" s="296"/>
      <c r="X294" s="296"/>
      <c r="Y294" s="296"/>
      <c r="Z294" s="296"/>
      <c r="AA294" s="296"/>
      <c r="AB294" s="296"/>
      <c r="AC294" s="296"/>
      <c r="AD294" s="296"/>
      <c r="AE294" s="296"/>
      <c r="AF294" s="296"/>
      <c r="AG294" s="296"/>
      <c r="AH294" s="296"/>
      <c r="AI294" s="296"/>
      <c r="AJ294" s="296"/>
      <c r="AK294" s="296"/>
      <c r="AL294" s="296"/>
      <c r="AM294" s="296"/>
      <c r="AN294" s="296"/>
      <c r="AO294" s="296"/>
      <c r="AP294" s="296"/>
      <c r="AQ294" s="296"/>
      <c r="AR294" s="296"/>
      <c r="AS294" s="296"/>
      <c r="AT294" s="296"/>
      <c r="AU294" s="296"/>
      <c r="AV294" s="296"/>
      <c r="AW294" s="296"/>
      <c r="AX294" s="296"/>
      <c r="AY294" s="296"/>
      <c r="AZ294" s="296"/>
      <c r="BA294" s="296"/>
      <c r="BB294" s="296"/>
      <c r="BC294" s="296"/>
      <c r="BD294" s="296"/>
      <c r="BE294" s="296"/>
      <c r="BF294" s="296"/>
      <c r="BG294" s="296"/>
      <c r="BH294" s="296"/>
      <c r="BI294" s="296"/>
      <c r="BJ294" s="296"/>
      <c r="BK294" s="296"/>
      <c r="BL294" s="296"/>
    </row>
    <row r="295" spans="1:64">
      <c r="A295" s="296"/>
      <c r="B295" s="296"/>
      <c r="C295" s="296"/>
      <c r="D295" s="296"/>
      <c r="E295" s="296"/>
      <c r="F295" s="296"/>
      <c r="G295" s="296"/>
      <c r="H295" s="296"/>
      <c r="I295" s="296"/>
      <c r="N295" s="296"/>
      <c r="O295" s="296"/>
      <c r="P295" s="296"/>
      <c r="Q295" s="296"/>
      <c r="R295" s="296"/>
      <c r="S295" s="296"/>
      <c r="T295" s="296"/>
      <c r="U295" s="296"/>
      <c r="V295" s="296"/>
      <c r="W295" s="296"/>
      <c r="X295" s="296"/>
      <c r="Y295" s="296"/>
      <c r="Z295" s="296"/>
      <c r="AA295" s="296"/>
      <c r="AB295" s="296"/>
      <c r="AC295" s="296"/>
      <c r="AD295" s="296"/>
      <c r="AE295" s="296"/>
      <c r="AF295" s="296"/>
      <c r="AG295" s="296"/>
      <c r="AH295" s="296"/>
      <c r="AI295" s="296"/>
      <c r="AJ295" s="296"/>
      <c r="AK295" s="296"/>
      <c r="AL295" s="296"/>
      <c r="AM295" s="296"/>
      <c r="AN295" s="296"/>
      <c r="AO295" s="296"/>
      <c r="AP295" s="296"/>
      <c r="AQ295" s="296"/>
      <c r="AR295" s="296"/>
      <c r="AS295" s="296"/>
      <c r="AT295" s="296"/>
      <c r="AU295" s="296"/>
      <c r="AV295" s="296"/>
      <c r="AW295" s="296"/>
      <c r="AX295" s="296"/>
      <c r="AY295" s="296"/>
      <c r="AZ295" s="296"/>
      <c r="BA295" s="296"/>
      <c r="BB295" s="296"/>
      <c r="BC295" s="296"/>
      <c r="BD295" s="296"/>
      <c r="BE295" s="296"/>
      <c r="BF295" s="296"/>
      <c r="BG295" s="296"/>
      <c r="BH295" s="296"/>
      <c r="BI295" s="296"/>
      <c r="BJ295" s="296"/>
      <c r="BK295" s="296"/>
      <c r="BL295" s="296"/>
    </row>
    <row r="296" spans="1:64">
      <c r="A296" s="296"/>
      <c r="B296" s="296"/>
      <c r="C296" s="296"/>
      <c r="D296" s="296"/>
      <c r="E296" s="296"/>
      <c r="F296" s="296"/>
      <c r="G296" s="296"/>
      <c r="H296" s="296"/>
      <c r="I296" s="296"/>
      <c r="N296" s="296"/>
      <c r="O296" s="296"/>
      <c r="P296" s="296"/>
      <c r="Q296" s="296"/>
      <c r="R296" s="296"/>
      <c r="S296" s="296"/>
      <c r="T296" s="296"/>
      <c r="U296" s="296"/>
      <c r="V296" s="296"/>
      <c r="W296" s="296"/>
      <c r="X296" s="296"/>
      <c r="Y296" s="296"/>
      <c r="Z296" s="296"/>
      <c r="AA296" s="296"/>
      <c r="AB296" s="296"/>
      <c r="AC296" s="296"/>
      <c r="AD296" s="296"/>
      <c r="AE296" s="296"/>
      <c r="AF296" s="296"/>
      <c r="AG296" s="296"/>
      <c r="AH296" s="296"/>
      <c r="AI296" s="296"/>
      <c r="AJ296" s="296"/>
      <c r="AK296" s="296"/>
      <c r="AL296" s="296"/>
      <c r="AM296" s="296"/>
      <c r="AN296" s="296"/>
      <c r="AO296" s="296"/>
      <c r="AP296" s="296"/>
      <c r="AQ296" s="296"/>
      <c r="AR296" s="296"/>
      <c r="AS296" s="296"/>
      <c r="AT296" s="296"/>
      <c r="AU296" s="296"/>
      <c r="AV296" s="296"/>
      <c r="AW296" s="296"/>
      <c r="AX296" s="296"/>
      <c r="AY296" s="296"/>
      <c r="AZ296" s="296"/>
      <c r="BA296" s="296"/>
      <c r="BB296" s="296"/>
      <c r="BC296" s="296"/>
      <c r="BD296" s="296"/>
      <c r="BE296" s="296"/>
      <c r="BF296" s="296"/>
      <c r="BG296" s="296"/>
      <c r="BH296" s="296"/>
      <c r="BI296" s="296"/>
      <c r="BJ296" s="296"/>
      <c r="BK296" s="296"/>
      <c r="BL296" s="296"/>
    </row>
    <row r="297" spans="1:64">
      <c r="A297" s="296"/>
      <c r="B297" s="296"/>
      <c r="C297" s="296"/>
      <c r="D297" s="296"/>
      <c r="E297" s="296"/>
      <c r="F297" s="296"/>
      <c r="G297" s="296"/>
      <c r="H297" s="296"/>
      <c r="I297" s="296"/>
      <c r="N297" s="296"/>
      <c r="O297" s="296"/>
      <c r="P297" s="296"/>
      <c r="Q297" s="296"/>
      <c r="R297" s="296"/>
      <c r="S297" s="296"/>
      <c r="T297" s="296"/>
      <c r="U297" s="296"/>
      <c r="V297" s="296"/>
      <c r="W297" s="296"/>
      <c r="X297" s="296"/>
      <c r="Y297" s="296"/>
      <c r="Z297" s="296"/>
      <c r="AA297" s="296"/>
      <c r="AB297" s="296"/>
      <c r="AC297" s="296"/>
      <c r="AD297" s="296"/>
      <c r="AE297" s="296"/>
      <c r="AF297" s="296"/>
      <c r="AG297" s="296"/>
      <c r="AH297" s="296"/>
      <c r="AI297" s="296"/>
      <c r="AJ297" s="296"/>
      <c r="AK297" s="296"/>
      <c r="AL297" s="296"/>
      <c r="AM297" s="296"/>
      <c r="AN297" s="296"/>
      <c r="AO297" s="296"/>
      <c r="AP297" s="296"/>
      <c r="AQ297" s="296"/>
      <c r="AR297" s="296"/>
      <c r="AS297" s="296"/>
      <c r="AT297" s="296"/>
      <c r="AU297" s="296"/>
      <c r="AV297" s="296"/>
      <c r="AW297" s="296"/>
      <c r="AX297" s="296"/>
      <c r="AY297" s="296"/>
      <c r="AZ297" s="296"/>
      <c r="BA297" s="296"/>
      <c r="BB297" s="296"/>
      <c r="BC297" s="296"/>
      <c r="BD297" s="296"/>
      <c r="BE297" s="296"/>
      <c r="BF297" s="296"/>
      <c r="BG297" s="296"/>
      <c r="BH297" s="296"/>
      <c r="BI297" s="296"/>
      <c r="BJ297" s="296"/>
      <c r="BK297" s="296"/>
      <c r="BL297" s="296"/>
    </row>
    <row r="298" spans="1:64">
      <c r="A298" s="296"/>
      <c r="B298" s="296"/>
      <c r="C298" s="296"/>
      <c r="D298" s="296"/>
      <c r="E298" s="296"/>
      <c r="F298" s="296"/>
      <c r="G298" s="296"/>
      <c r="H298" s="296"/>
      <c r="I298" s="296"/>
      <c r="N298" s="296"/>
      <c r="O298" s="296"/>
      <c r="P298" s="296"/>
      <c r="Q298" s="296"/>
      <c r="R298" s="296"/>
      <c r="S298" s="296"/>
      <c r="T298" s="296"/>
      <c r="U298" s="296"/>
      <c r="V298" s="296"/>
      <c r="W298" s="296"/>
      <c r="X298" s="296"/>
      <c r="Y298" s="296"/>
      <c r="Z298" s="296"/>
      <c r="AA298" s="296"/>
      <c r="AB298" s="296"/>
      <c r="AC298" s="296"/>
      <c r="AD298" s="296"/>
      <c r="AE298" s="296"/>
      <c r="AF298" s="296"/>
      <c r="AG298" s="296"/>
      <c r="AH298" s="296"/>
      <c r="AI298" s="296"/>
      <c r="AJ298" s="296"/>
      <c r="AK298" s="296"/>
      <c r="AL298" s="296"/>
      <c r="AM298" s="296"/>
      <c r="AN298" s="296"/>
      <c r="AO298" s="296"/>
      <c r="AP298" s="296"/>
      <c r="AQ298" s="296"/>
      <c r="AR298" s="296"/>
      <c r="AS298" s="296"/>
      <c r="AT298" s="296"/>
      <c r="AU298" s="296"/>
      <c r="AV298" s="296"/>
      <c r="AW298" s="296"/>
      <c r="AX298" s="296"/>
      <c r="AY298" s="296"/>
      <c r="AZ298" s="296"/>
      <c r="BA298" s="296"/>
      <c r="BB298" s="296"/>
      <c r="BC298" s="296"/>
      <c r="BD298" s="296"/>
      <c r="BE298" s="296"/>
      <c r="BF298" s="296"/>
      <c r="BG298" s="296"/>
      <c r="BH298" s="296"/>
      <c r="BI298" s="296"/>
      <c r="BJ298" s="296"/>
      <c r="BK298" s="296"/>
      <c r="BL298" s="296"/>
    </row>
    <row r="299" spans="1:64">
      <c r="A299" s="296"/>
      <c r="B299" s="296"/>
      <c r="C299" s="296"/>
      <c r="D299" s="296"/>
      <c r="E299" s="296"/>
      <c r="F299" s="296"/>
      <c r="G299" s="296"/>
      <c r="H299" s="296"/>
      <c r="I299" s="296"/>
      <c r="N299" s="296"/>
      <c r="O299" s="296"/>
      <c r="P299" s="296"/>
      <c r="Q299" s="296"/>
      <c r="R299" s="296"/>
      <c r="S299" s="296"/>
      <c r="T299" s="296"/>
      <c r="U299" s="296"/>
      <c r="V299" s="296"/>
      <c r="W299" s="296"/>
      <c r="X299" s="296"/>
      <c r="Y299" s="296"/>
      <c r="Z299" s="296"/>
      <c r="AA299" s="296"/>
      <c r="AB299" s="296"/>
      <c r="AC299" s="296"/>
      <c r="AD299" s="296"/>
      <c r="AE299" s="296"/>
      <c r="AF299" s="296"/>
      <c r="AG299" s="296"/>
      <c r="AH299" s="296"/>
      <c r="AI299" s="296"/>
      <c r="AJ299" s="296"/>
      <c r="AK299" s="296"/>
      <c r="AL299" s="296"/>
      <c r="AM299" s="296"/>
      <c r="AN299" s="296"/>
      <c r="AO299" s="296"/>
      <c r="AP299" s="296"/>
      <c r="AQ299" s="296"/>
      <c r="AR299" s="296"/>
      <c r="AS299" s="296"/>
      <c r="AT299" s="296"/>
      <c r="AU299" s="296"/>
      <c r="AV299" s="296"/>
      <c r="AW299" s="296"/>
      <c r="AX299" s="296"/>
      <c r="AY299" s="296"/>
      <c r="AZ299" s="296"/>
      <c r="BA299" s="296"/>
      <c r="BB299" s="296"/>
      <c r="BC299" s="296"/>
      <c r="BD299" s="296"/>
      <c r="BE299" s="296"/>
      <c r="BF299" s="296"/>
      <c r="BG299" s="296"/>
      <c r="BH299" s="296"/>
      <c r="BI299" s="296"/>
      <c r="BJ299" s="296"/>
      <c r="BK299" s="296"/>
      <c r="BL299" s="296"/>
    </row>
    <row r="300" spans="1:64">
      <c r="A300" s="296"/>
      <c r="B300" s="296"/>
      <c r="C300" s="296"/>
      <c r="D300" s="296"/>
      <c r="E300" s="296"/>
      <c r="F300" s="296"/>
      <c r="G300" s="296"/>
      <c r="H300" s="296"/>
      <c r="I300" s="296"/>
      <c r="N300" s="296"/>
      <c r="O300" s="296"/>
      <c r="P300" s="296"/>
      <c r="Q300" s="296"/>
      <c r="R300" s="296"/>
      <c r="S300" s="296"/>
      <c r="T300" s="296"/>
      <c r="U300" s="296"/>
      <c r="V300" s="296"/>
      <c r="W300" s="296"/>
      <c r="X300" s="296"/>
      <c r="Y300" s="296"/>
      <c r="Z300" s="296"/>
      <c r="AA300" s="296"/>
      <c r="AB300" s="296"/>
      <c r="AC300" s="296"/>
      <c r="AD300" s="296"/>
      <c r="AE300" s="296"/>
      <c r="AF300" s="296"/>
      <c r="AG300" s="296"/>
      <c r="AH300" s="296"/>
      <c r="AI300" s="296"/>
      <c r="AJ300" s="296"/>
      <c r="AK300" s="296"/>
      <c r="AL300" s="296"/>
      <c r="AM300" s="296"/>
      <c r="AN300" s="296"/>
      <c r="AO300" s="296"/>
      <c r="AP300" s="296"/>
      <c r="AQ300" s="296"/>
      <c r="AR300" s="296"/>
      <c r="AS300" s="296"/>
      <c r="AT300" s="296"/>
      <c r="AU300" s="296"/>
      <c r="AV300" s="296"/>
      <c r="AW300" s="296"/>
      <c r="AX300" s="296"/>
      <c r="AY300" s="296"/>
      <c r="AZ300" s="296"/>
      <c r="BA300" s="296"/>
      <c r="BB300" s="296"/>
      <c r="BC300" s="296"/>
      <c r="BD300" s="296"/>
      <c r="BE300" s="296"/>
      <c r="BF300" s="296"/>
      <c r="BG300" s="296"/>
      <c r="BH300" s="296"/>
      <c r="BI300" s="296"/>
      <c r="BJ300" s="296"/>
      <c r="BK300" s="296"/>
      <c r="BL300" s="296"/>
    </row>
    <row r="301" spans="1:64">
      <c r="A301" s="296"/>
      <c r="B301" s="296"/>
      <c r="C301" s="296"/>
      <c r="D301" s="296"/>
      <c r="E301" s="296"/>
      <c r="F301" s="296"/>
      <c r="G301" s="296"/>
      <c r="H301" s="296"/>
      <c r="I301" s="296"/>
      <c r="N301" s="296"/>
      <c r="O301" s="296"/>
      <c r="P301" s="296"/>
      <c r="Q301" s="296"/>
      <c r="R301" s="296"/>
      <c r="S301" s="296"/>
      <c r="T301" s="296"/>
      <c r="U301" s="296"/>
      <c r="V301" s="296"/>
      <c r="W301" s="296"/>
      <c r="X301" s="296"/>
      <c r="Y301" s="296"/>
      <c r="Z301" s="296"/>
      <c r="AA301" s="296"/>
      <c r="AB301" s="296"/>
      <c r="AC301" s="296"/>
      <c r="AD301" s="296"/>
      <c r="AE301" s="296"/>
      <c r="AF301" s="296"/>
      <c r="AG301" s="296"/>
      <c r="AH301" s="296"/>
      <c r="AI301" s="296"/>
      <c r="AJ301" s="296"/>
      <c r="AK301" s="296"/>
      <c r="AL301" s="296"/>
      <c r="AM301" s="296"/>
      <c r="AN301" s="296"/>
      <c r="AO301" s="296"/>
      <c r="AP301" s="296"/>
      <c r="AQ301" s="296"/>
      <c r="AR301" s="296"/>
      <c r="AS301" s="296"/>
      <c r="AT301" s="296"/>
      <c r="AU301" s="296"/>
      <c r="AV301" s="296"/>
      <c r="AW301" s="296"/>
      <c r="AX301" s="296"/>
      <c r="AY301" s="296"/>
      <c r="AZ301" s="296"/>
      <c r="BA301" s="296"/>
      <c r="BB301" s="296"/>
      <c r="BC301" s="296"/>
      <c r="BD301" s="296"/>
      <c r="BE301" s="296"/>
      <c r="BF301" s="296"/>
      <c r="BG301" s="296"/>
      <c r="BH301" s="296"/>
      <c r="BI301" s="296"/>
      <c r="BJ301" s="296"/>
      <c r="BK301" s="296"/>
      <c r="BL301" s="296"/>
    </row>
    <row r="302" spans="1:64">
      <c r="A302" s="296"/>
      <c r="B302" s="296"/>
      <c r="C302" s="296"/>
      <c r="D302" s="296"/>
      <c r="E302" s="296"/>
      <c r="F302" s="296"/>
      <c r="G302" s="296"/>
      <c r="H302" s="296"/>
      <c r="I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row>
    <row r="303" spans="1:64">
      <c r="A303" s="296"/>
      <c r="B303" s="296"/>
      <c r="C303" s="296"/>
      <c r="D303" s="296"/>
      <c r="E303" s="296"/>
      <c r="F303" s="296"/>
      <c r="G303" s="296"/>
      <c r="H303" s="296"/>
      <c r="I303" s="296"/>
      <c r="N303" s="296"/>
      <c r="O303" s="296"/>
      <c r="P303" s="296"/>
      <c r="Q303" s="296"/>
      <c r="R303" s="296"/>
      <c r="S303" s="296"/>
      <c r="T303" s="296"/>
      <c r="U303" s="296"/>
      <c r="V303" s="296"/>
      <c r="W303" s="296"/>
      <c r="X303" s="296"/>
      <c r="Y303" s="296"/>
      <c r="Z303" s="296"/>
      <c r="AA303" s="296"/>
      <c r="AB303" s="296"/>
      <c r="AC303" s="296"/>
      <c r="AD303" s="296"/>
      <c r="AE303" s="296"/>
      <c r="AF303" s="296"/>
      <c r="AG303" s="296"/>
      <c r="AH303" s="296"/>
      <c r="AI303" s="296"/>
      <c r="AJ303" s="296"/>
      <c r="AK303" s="296"/>
      <c r="AL303" s="296"/>
      <c r="AM303" s="296"/>
      <c r="AN303" s="296"/>
      <c r="AO303" s="296"/>
      <c r="AP303" s="296"/>
      <c r="AQ303" s="296"/>
      <c r="AR303" s="296"/>
      <c r="AS303" s="296"/>
      <c r="AT303" s="296"/>
      <c r="AU303" s="296"/>
      <c r="AV303" s="296"/>
      <c r="AW303" s="296"/>
      <c r="AX303" s="296"/>
      <c r="AY303" s="296"/>
      <c r="AZ303" s="296"/>
      <c r="BA303" s="296"/>
      <c r="BB303" s="296"/>
      <c r="BC303" s="296"/>
      <c r="BD303" s="296"/>
      <c r="BE303" s="296"/>
      <c r="BF303" s="296"/>
      <c r="BG303" s="296"/>
      <c r="BH303" s="296"/>
      <c r="BI303" s="296"/>
      <c r="BJ303" s="296"/>
      <c r="BK303" s="296"/>
      <c r="BL303" s="296"/>
    </row>
    <row r="304" spans="1:64">
      <c r="A304" s="296"/>
      <c r="B304" s="296"/>
      <c r="C304" s="296"/>
      <c r="D304" s="296"/>
      <c r="E304" s="296"/>
      <c r="F304" s="296"/>
      <c r="G304" s="296"/>
      <c r="H304" s="296"/>
      <c r="I304" s="296"/>
      <c r="N304" s="296"/>
      <c r="O304" s="296"/>
      <c r="P304" s="296"/>
      <c r="Q304" s="296"/>
      <c r="R304" s="296"/>
      <c r="S304" s="296"/>
      <c r="T304" s="296"/>
      <c r="U304" s="296"/>
      <c r="V304" s="296"/>
      <c r="W304" s="296"/>
      <c r="X304" s="296"/>
      <c r="Y304" s="296"/>
      <c r="Z304" s="296"/>
      <c r="AA304" s="296"/>
      <c r="AB304" s="296"/>
      <c r="AC304" s="296"/>
      <c r="AD304" s="296"/>
      <c r="AE304" s="296"/>
      <c r="AF304" s="296"/>
      <c r="AG304" s="296"/>
      <c r="AH304" s="296"/>
      <c r="AI304" s="296"/>
      <c r="AJ304" s="296"/>
      <c r="AK304" s="296"/>
      <c r="AL304" s="296"/>
      <c r="AM304" s="296"/>
      <c r="AN304" s="296"/>
      <c r="AO304" s="296"/>
      <c r="AP304" s="296"/>
      <c r="AQ304" s="296"/>
      <c r="AR304" s="296"/>
      <c r="AS304" s="296"/>
      <c r="AT304" s="296"/>
      <c r="AU304" s="296"/>
      <c r="AV304" s="296"/>
      <c r="AW304" s="296"/>
      <c r="AX304" s="296"/>
      <c r="AY304" s="296"/>
      <c r="AZ304" s="296"/>
      <c r="BA304" s="296"/>
      <c r="BB304" s="296"/>
      <c r="BC304" s="296"/>
      <c r="BD304" s="296"/>
      <c r="BE304" s="296"/>
      <c r="BF304" s="296"/>
      <c r="BG304" s="296"/>
      <c r="BH304" s="296"/>
      <c r="BI304" s="296"/>
      <c r="BJ304" s="296"/>
      <c r="BK304" s="296"/>
      <c r="BL304" s="296"/>
    </row>
    <row r="305" spans="1:64">
      <c r="A305" s="296"/>
      <c r="B305" s="296"/>
      <c r="C305" s="296"/>
      <c r="D305" s="296"/>
      <c r="E305" s="296"/>
      <c r="F305" s="296"/>
      <c r="G305" s="296"/>
      <c r="H305" s="296"/>
      <c r="I305" s="296"/>
      <c r="N305" s="296"/>
      <c r="O305" s="296"/>
      <c r="P305" s="296"/>
      <c r="Q305" s="296"/>
      <c r="R305" s="296"/>
      <c r="S305" s="296"/>
      <c r="T305" s="296"/>
      <c r="U305" s="296"/>
      <c r="V305" s="296"/>
      <c r="W305" s="296"/>
      <c r="X305" s="296"/>
      <c r="Y305" s="296"/>
      <c r="Z305" s="296"/>
      <c r="AA305" s="296"/>
      <c r="AB305" s="296"/>
      <c r="AC305" s="296"/>
      <c r="AD305" s="296"/>
      <c r="AE305" s="296"/>
      <c r="AF305" s="296"/>
      <c r="AG305" s="296"/>
      <c r="AH305" s="296"/>
      <c r="AI305" s="296"/>
      <c r="AJ305" s="296"/>
      <c r="AK305" s="296"/>
      <c r="AL305" s="296"/>
      <c r="AM305" s="296"/>
      <c r="AN305" s="296"/>
      <c r="AO305" s="296"/>
      <c r="AP305" s="296"/>
      <c r="AQ305" s="296"/>
      <c r="AR305" s="296"/>
      <c r="AS305" s="296"/>
      <c r="AT305" s="296"/>
      <c r="AU305" s="296"/>
      <c r="AV305" s="296"/>
      <c r="AW305" s="296"/>
      <c r="AX305" s="296"/>
      <c r="AY305" s="296"/>
      <c r="AZ305" s="296"/>
      <c r="BA305" s="296"/>
      <c r="BB305" s="296"/>
      <c r="BC305" s="296"/>
      <c r="BD305" s="296"/>
      <c r="BE305" s="296"/>
      <c r="BF305" s="296"/>
      <c r="BG305" s="296"/>
      <c r="BH305" s="296"/>
      <c r="BI305" s="296"/>
      <c r="BJ305" s="296"/>
      <c r="BK305" s="296"/>
      <c r="BL305" s="296"/>
    </row>
    <row r="306" spans="1:64">
      <c r="A306" s="296"/>
      <c r="B306" s="296"/>
      <c r="C306" s="296"/>
      <c r="D306" s="296"/>
      <c r="E306" s="296"/>
      <c r="F306" s="296"/>
      <c r="G306" s="296"/>
      <c r="H306" s="296"/>
      <c r="I306" s="296"/>
      <c r="N306" s="296"/>
      <c r="O306" s="296"/>
      <c r="P306" s="296"/>
      <c r="Q306" s="296"/>
      <c r="R306" s="296"/>
      <c r="S306" s="296"/>
      <c r="T306" s="296"/>
      <c r="U306" s="296"/>
      <c r="V306" s="296"/>
      <c r="W306" s="296"/>
      <c r="X306" s="296"/>
      <c r="Y306" s="296"/>
      <c r="Z306" s="296"/>
      <c r="AA306" s="296"/>
      <c r="AB306" s="296"/>
      <c r="AC306" s="296"/>
      <c r="AD306" s="296"/>
      <c r="AE306" s="296"/>
      <c r="AF306" s="296"/>
      <c r="AG306" s="296"/>
      <c r="AH306" s="296"/>
      <c r="AI306" s="296"/>
      <c r="AJ306" s="296"/>
      <c r="AK306" s="296"/>
      <c r="AL306" s="296"/>
      <c r="AM306" s="296"/>
      <c r="AN306" s="296"/>
      <c r="AO306" s="296"/>
      <c r="AP306" s="296"/>
      <c r="AQ306" s="296"/>
      <c r="AR306" s="296"/>
      <c r="AS306" s="296"/>
      <c r="AT306" s="296"/>
      <c r="AU306" s="296"/>
      <c r="AV306" s="296"/>
      <c r="AW306" s="296"/>
      <c r="AX306" s="296"/>
      <c r="AY306" s="296"/>
      <c r="AZ306" s="296"/>
      <c r="BA306" s="296"/>
      <c r="BB306" s="296"/>
      <c r="BC306" s="296"/>
      <c r="BD306" s="296"/>
      <c r="BE306" s="296"/>
      <c r="BF306" s="296"/>
      <c r="BG306" s="296"/>
      <c r="BH306" s="296"/>
      <c r="BI306" s="296"/>
      <c r="BJ306" s="296"/>
      <c r="BK306" s="296"/>
      <c r="BL306" s="296"/>
    </row>
    <row r="307" spans="1:64">
      <c r="A307" s="296"/>
      <c r="B307" s="296"/>
      <c r="C307" s="296"/>
      <c r="D307" s="296"/>
      <c r="E307" s="296"/>
      <c r="F307" s="296"/>
      <c r="G307" s="296"/>
      <c r="H307" s="296"/>
      <c r="I307" s="296"/>
      <c r="N307" s="296"/>
      <c r="O307" s="296"/>
      <c r="P307" s="296"/>
      <c r="Q307" s="296"/>
      <c r="R307" s="296"/>
      <c r="S307" s="296"/>
      <c r="T307" s="296"/>
      <c r="U307" s="296"/>
      <c r="V307" s="296"/>
      <c r="W307" s="296"/>
      <c r="X307" s="296"/>
      <c r="Y307" s="296"/>
      <c r="Z307" s="296"/>
      <c r="AA307" s="296"/>
      <c r="AB307" s="296"/>
      <c r="AC307" s="296"/>
      <c r="AD307" s="296"/>
      <c r="AE307" s="296"/>
      <c r="AF307" s="296"/>
      <c r="AG307" s="296"/>
      <c r="AH307" s="296"/>
      <c r="AI307" s="296"/>
      <c r="AJ307" s="296"/>
      <c r="AK307" s="296"/>
      <c r="AL307" s="296"/>
      <c r="AM307" s="296"/>
      <c r="AN307" s="296"/>
      <c r="AO307" s="296"/>
      <c r="AP307" s="296"/>
      <c r="AQ307" s="296"/>
      <c r="AR307" s="296"/>
      <c r="AS307" s="296"/>
      <c r="AT307" s="296"/>
      <c r="AU307" s="296"/>
      <c r="AV307" s="296"/>
      <c r="AW307" s="296"/>
      <c r="AX307" s="296"/>
      <c r="AY307" s="296"/>
      <c r="AZ307" s="296"/>
      <c r="BA307" s="296"/>
      <c r="BB307" s="296"/>
      <c r="BC307" s="296"/>
      <c r="BD307" s="296"/>
      <c r="BE307" s="296"/>
      <c r="BF307" s="296"/>
      <c r="BG307" s="296"/>
      <c r="BH307" s="296"/>
      <c r="BI307" s="296"/>
      <c r="BJ307" s="296"/>
      <c r="BK307" s="296"/>
      <c r="BL307" s="296"/>
    </row>
    <row r="308" spans="1:64">
      <c r="A308" s="296"/>
      <c r="B308" s="296"/>
      <c r="C308" s="296"/>
      <c r="D308" s="296"/>
      <c r="E308" s="296"/>
      <c r="F308" s="296"/>
      <c r="G308" s="296"/>
      <c r="H308" s="296"/>
      <c r="I308" s="296"/>
      <c r="N308" s="296"/>
      <c r="O308" s="296"/>
      <c r="P308" s="296"/>
      <c r="Q308" s="296"/>
      <c r="R308" s="296"/>
      <c r="S308" s="296"/>
      <c r="T308" s="296"/>
      <c r="U308" s="296"/>
      <c r="V308" s="296"/>
      <c r="W308" s="296"/>
      <c r="X308" s="296"/>
      <c r="Y308" s="296"/>
      <c r="Z308" s="296"/>
      <c r="AA308" s="296"/>
      <c r="AB308" s="296"/>
      <c r="AC308" s="296"/>
      <c r="AD308" s="296"/>
      <c r="AE308" s="296"/>
      <c r="AF308" s="296"/>
      <c r="AG308" s="296"/>
      <c r="AH308" s="296"/>
      <c r="AI308" s="296"/>
      <c r="AJ308" s="296"/>
      <c r="AK308" s="296"/>
      <c r="AL308" s="296"/>
      <c r="AM308" s="296"/>
      <c r="AN308" s="296"/>
      <c r="AO308" s="296"/>
      <c r="AP308" s="296"/>
      <c r="AQ308" s="296"/>
      <c r="AR308" s="296"/>
      <c r="AS308" s="296"/>
      <c r="AT308" s="296"/>
      <c r="AU308" s="296"/>
      <c r="AV308" s="296"/>
      <c r="AW308" s="296"/>
      <c r="AX308" s="296"/>
      <c r="AY308" s="296"/>
      <c r="AZ308" s="296"/>
      <c r="BA308" s="296"/>
      <c r="BB308" s="296"/>
      <c r="BC308" s="296"/>
      <c r="BD308" s="296"/>
      <c r="BE308" s="296"/>
      <c r="BF308" s="296"/>
      <c r="BG308" s="296"/>
      <c r="BH308" s="296"/>
      <c r="BI308" s="296"/>
      <c r="BJ308" s="296"/>
      <c r="BK308" s="296"/>
      <c r="BL308" s="296"/>
    </row>
    <row r="309" spans="1:64">
      <c r="A309" s="296"/>
      <c r="B309" s="296"/>
      <c r="C309" s="296"/>
      <c r="D309" s="296"/>
      <c r="E309" s="296"/>
      <c r="F309" s="296"/>
      <c r="G309" s="296"/>
      <c r="H309" s="296"/>
      <c r="I309" s="296"/>
      <c r="N309" s="296"/>
      <c r="O309" s="296"/>
      <c r="P309" s="296"/>
      <c r="Q309" s="296"/>
      <c r="R309" s="296"/>
      <c r="S309" s="296"/>
      <c r="T309" s="296"/>
      <c r="U309" s="296"/>
      <c r="V309" s="296"/>
      <c r="W309" s="296"/>
      <c r="X309" s="296"/>
      <c r="Y309" s="296"/>
      <c r="Z309" s="296"/>
      <c r="AA309" s="296"/>
      <c r="AB309" s="296"/>
      <c r="AC309" s="296"/>
      <c r="AD309" s="296"/>
      <c r="AE309" s="296"/>
      <c r="AF309" s="296"/>
      <c r="AG309" s="296"/>
      <c r="AH309" s="296"/>
      <c r="AI309" s="296"/>
      <c r="AJ309" s="296"/>
      <c r="AK309" s="296"/>
      <c r="AL309" s="296"/>
      <c r="AM309" s="296"/>
      <c r="AN309" s="296"/>
      <c r="AO309" s="296"/>
      <c r="AP309" s="296"/>
      <c r="AQ309" s="296"/>
      <c r="AR309" s="296"/>
      <c r="AS309" s="296"/>
      <c r="AT309" s="296"/>
      <c r="AU309" s="296"/>
      <c r="AV309" s="296"/>
      <c r="AW309" s="296"/>
      <c r="AX309" s="296"/>
      <c r="AY309" s="296"/>
      <c r="AZ309" s="296"/>
      <c r="BA309" s="296"/>
      <c r="BB309" s="296"/>
      <c r="BC309" s="296"/>
      <c r="BD309" s="296"/>
      <c r="BE309" s="296"/>
      <c r="BF309" s="296"/>
      <c r="BG309" s="296"/>
      <c r="BH309" s="296"/>
      <c r="BI309" s="296"/>
      <c r="BJ309" s="296"/>
      <c r="BK309" s="296"/>
      <c r="BL309" s="296"/>
    </row>
    <row r="310" spans="1:64">
      <c r="A310" s="296"/>
      <c r="B310" s="296"/>
      <c r="C310" s="296"/>
      <c r="D310" s="296"/>
      <c r="E310" s="296"/>
      <c r="F310" s="296"/>
      <c r="G310" s="296"/>
      <c r="H310" s="296"/>
      <c r="I310" s="296"/>
      <c r="N310" s="296"/>
      <c r="O310" s="296"/>
      <c r="P310" s="296"/>
      <c r="Q310" s="296"/>
      <c r="R310" s="296"/>
      <c r="S310" s="296"/>
      <c r="T310" s="296"/>
      <c r="U310" s="296"/>
      <c r="V310" s="296"/>
      <c r="W310" s="296"/>
      <c r="X310" s="296"/>
      <c r="Y310" s="296"/>
      <c r="Z310" s="296"/>
      <c r="AA310" s="296"/>
      <c r="AB310" s="296"/>
      <c r="AC310" s="296"/>
      <c r="AD310" s="296"/>
      <c r="AE310" s="296"/>
      <c r="AF310" s="296"/>
      <c r="AG310" s="296"/>
      <c r="AH310" s="296"/>
      <c r="AI310" s="296"/>
      <c r="AJ310" s="296"/>
      <c r="AK310" s="296"/>
      <c r="AL310" s="296"/>
      <c r="AM310" s="296"/>
      <c r="AN310" s="296"/>
      <c r="AO310" s="296"/>
      <c r="AP310" s="296"/>
      <c r="AQ310" s="296"/>
      <c r="AR310" s="296"/>
      <c r="AS310" s="296"/>
      <c r="AT310" s="296"/>
      <c r="AU310" s="296"/>
      <c r="AV310" s="296"/>
      <c r="AW310" s="296"/>
      <c r="AX310" s="296"/>
      <c r="AY310" s="296"/>
      <c r="AZ310" s="296"/>
      <c r="BA310" s="296"/>
      <c r="BB310" s="296"/>
      <c r="BC310" s="296"/>
      <c r="BD310" s="296"/>
      <c r="BE310" s="296"/>
      <c r="BF310" s="296"/>
      <c r="BG310" s="296"/>
      <c r="BH310" s="296"/>
      <c r="BI310" s="296"/>
      <c r="BJ310" s="296"/>
      <c r="BK310" s="296"/>
      <c r="BL310" s="296"/>
    </row>
    <row r="311" spans="1:64">
      <c r="A311" s="296"/>
      <c r="B311" s="296"/>
      <c r="C311" s="296"/>
      <c r="D311" s="296"/>
      <c r="E311" s="296"/>
      <c r="F311" s="296"/>
      <c r="G311" s="296"/>
      <c r="H311" s="296"/>
      <c r="I311" s="296"/>
      <c r="N311" s="296"/>
      <c r="O311" s="296"/>
      <c r="P311" s="296"/>
      <c r="Q311" s="296"/>
      <c r="R311" s="296"/>
      <c r="S311" s="296"/>
      <c r="T311" s="296"/>
      <c r="U311" s="296"/>
      <c r="V311" s="296"/>
      <c r="W311" s="296"/>
      <c r="X311" s="296"/>
      <c r="Y311" s="296"/>
      <c r="Z311" s="296"/>
      <c r="AA311" s="296"/>
      <c r="AB311" s="296"/>
      <c r="AC311" s="296"/>
      <c r="AD311" s="296"/>
      <c r="AE311" s="296"/>
      <c r="AF311" s="296"/>
      <c r="AG311" s="296"/>
      <c r="AH311" s="296"/>
      <c r="AI311" s="296"/>
      <c r="AJ311" s="296"/>
      <c r="AK311" s="296"/>
      <c r="AL311" s="296"/>
      <c r="AM311" s="296"/>
      <c r="AN311" s="296"/>
      <c r="AO311" s="296"/>
      <c r="AP311" s="296"/>
      <c r="AQ311" s="296"/>
      <c r="AR311" s="296"/>
      <c r="AS311" s="296"/>
      <c r="AT311" s="296"/>
      <c r="AU311" s="296"/>
      <c r="AV311" s="296"/>
      <c r="AW311" s="296"/>
      <c r="AX311" s="296"/>
      <c r="AY311" s="296"/>
      <c r="AZ311" s="296"/>
      <c r="BA311" s="296"/>
      <c r="BB311" s="296"/>
      <c r="BC311" s="296"/>
      <c r="BD311" s="296"/>
      <c r="BE311" s="296"/>
      <c r="BF311" s="296"/>
      <c r="BG311" s="296"/>
      <c r="BH311" s="296"/>
      <c r="BI311" s="296"/>
      <c r="BJ311" s="296"/>
      <c r="BK311" s="296"/>
      <c r="BL311" s="296"/>
    </row>
    <row r="312" spans="1:64">
      <c r="A312" s="296"/>
      <c r="B312" s="296"/>
      <c r="C312" s="296"/>
      <c r="D312" s="296"/>
      <c r="E312" s="296"/>
      <c r="F312" s="296"/>
      <c r="G312" s="296"/>
      <c r="H312" s="296"/>
      <c r="I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296"/>
      <c r="AV312" s="296"/>
      <c r="AW312" s="296"/>
      <c r="AX312" s="296"/>
      <c r="AY312" s="296"/>
      <c r="AZ312" s="296"/>
      <c r="BA312" s="296"/>
      <c r="BB312" s="296"/>
      <c r="BC312" s="296"/>
      <c r="BD312" s="296"/>
      <c r="BE312" s="296"/>
      <c r="BF312" s="296"/>
      <c r="BG312" s="296"/>
      <c r="BH312" s="296"/>
      <c r="BI312" s="296"/>
      <c r="BJ312" s="296"/>
      <c r="BK312" s="296"/>
      <c r="BL312" s="296"/>
    </row>
    <row r="313" spans="1:64">
      <c r="A313" s="296"/>
      <c r="B313" s="296"/>
      <c r="C313" s="296"/>
      <c r="D313" s="296"/>
      <c r="E313" s="296"/>
      <c r="F313" s="296"/>
      <c r="G313" s="296"/>
      <c r="H313" s="296"/>
      <c r="I313" s="296"/>
      <c r="N313" s="296"/>
      <c r="O313" s="296"/>
      <c r="P313" s="296"/>
      <c r="Q313" s="296"/>
      <c r="R313" s="296"/>
      <c r="S313" s="296"/>
      <c r="T313" s="296"/>
      <c r="U313" s="296"/>
      <c r="V313" s="296"/>
      <c r="W313" s="296"/>
      <c r="X313" s="296"/>
      <c r="Y313" s="296"/>
      <c r="Z313" s="296"/>
      <c r="AA313" s="296"/>
      <c r="AB313" s="296"/>
      <c r="AC313" s="296"/>
      <c r="AD313" s="296"/>
      <c r="AE313" s="296"/>
      <c r="AF313" s="296"/>
      <c r="AG313" s="296"/>
      <c r="AH313" s="296"/>
      <c r="AI313" s="296"/>
      <c r="AJ313" s="296"/>
      <c r="AK313" s="296"/>
      <c r="AL313" s="296"/>
      <c r="AM313" s="296"/>
      <c r="AN313" s="296"/>
      <c r="AO313" s="296"/>
      <c r="AP313" s="296"/>
      <c r="AQ313" s="296"/>
      <c r="AR313" s="296"/>
      <c r="AS313" s="296"/>
      <c r="AT313" s="296"/>
      <c r="AU313" s="296"/>
      <c r="AV313" s="296"/>
      <c r="AW313" s="296"/>
      <c r="AX313" s="296"/>
      <c r="AY313" s="296"/>
      <c r="AZ313" s="296"/>
      <c r="BA313" s="296"/>
      <c r="BB313" s="296"/>
      <c r="BC313" s="296"/>
      <c r="BD313" s="296"/>
      <c r="BE313" s="296"/>
      <c r="BF313" s="296"/>
      <c r="BG313" s="296"/>
      <c r="BH313" s="296"/>
      <c r="BI313" s="296"/>
      <c r="BJ313" s="296"/>
      <c r="BK313" s="296"/>
      <c r="BL313" s="296"/>
    </row>
    <row r="314" spans="1:64">
      <c r="A314" s="296"/>
      <c r="B314" s="296"/>
      <c r="C314" s="296"/>
      <c r="D314" s="296"/>
      <c r="E314" s="296"/>
      <c r="F314" s="296"/>
      <c r="G314" s="296"/>
      <c r="H314" s="296"/>
      <c r="I314" s="296"/>
      <c r="N314" s="296"/>
      <c r="O314" s="296"/>
      <c r="P314" s="296"/>
      <c r="Q314" s="296"/>
      <c r="R314" s="296"/>
      <c r="S314" s="296"/>
      <c r="T314" s="296"/>
      <c r="U314" s="296"/>
      <c r="V314" s="296"/>
      <c r="W314" s="296"/>
      <c r="X314" s="296"/>
      <c r="Y314" s="296"/>
      <c r="Z314" s="296"/>
      <c r="AA314" s="296"/>
      <c r="AB314" s="296"/>
      <c r="AC314" s="296"/>
      <c r="AD314" s="296"/>
      <c r="AE314" s="296"/>
      <c r="AF314" s="296"/>
      <c r="AG314" s="296"/>
      <c r="AH314" s="296"/>
      <c r="AI314" s="296"/>
      <c r="AJ314" s="296"/>
      <c r="AK314" s="296"/>
      <c r="AL314" s="296"/>
      <c r="AM314" s="296"/>
      <c r="AN314" s="296"/>
      <c r="AO314" s="296"/>
      <c r="AP314" s="296"/>
      <c r="AQ314" s="296"/>
      <c r="AR314" s="296"/>
      <c r="AS314" s="296"/>
      <c r="AT314" s="296"/>
      <c r="AU314" s="296"/>
      <c r="AV314" s="296"/>
      <c r="AW314" s="296"/>
      <c r="AX314" s="296"/>
      <c r="AY314" s="296"/>
      <c r="AZ314" s="296"/>
      <c r="BA314" s="296"/>
      <c r="BB314" s="296"/>
      <c r="BC314" s="296"/>
      <c r="BD314" s="296"/>
      <c r="BE314" s="296"/>
      <c r="BF314" s="296"/>
      <c r="BG314" s="296"/>
      <c r="BH314" s="296"/>
      <c r="BI314" s="296"/>
      <c r="BJ314" s="296"/>
      <c r="BK314" s="296"/>
      <c r="BL314" s="296"/>
    </row>
    <row r="315" spans="1:64">
      <c r="A315" s="296"/>
      <c r="B315" s="296"/>
      <c r="C315" s="296"/>
      <c r="D315" s="296"/>
      <c r="E315" s="296"/>
      <c r="F315" s="296"/>
      <c r="G315" s="296"/>
      <c r="H315" s="296"/>
      <c r="I315" s="296"/>
      <c r="N315" s="296"/>
      <c r="O315" s="296"/>
      <c r="P315" s="296"/>
      <c r="Q315" s="296"/>
      <c r="R315" s="296"/>
      <c r="S315" s="296"/>
      <c r="T315" s="296"/>
      <c r="U315" s="296"/>
      <c r="V315" s="296"/>
      <c r="W315" s="296"/>
      <c r="X315" s="296"/>
      <c r="Y315" s="296"/>
      <c r="Z315" s="296"/>
      <c r="AA315" s="296"/>
      <c r="AB315" s="296"/>
      <c r="AC315" s="296"/>
      <c r="AD315" s="296"/>
      <c r="AE315" s="296"/>
      <c r="AF315" s="296"/>
      <c r="AG315" s="296"/>
      <c r="AH315" s="296"/>
      <c r="AI315" s="296"/>
      <c r="AJ315" s="296"/>
      <c r="AK315" s="296"/>
      <c r="AL315" s="296"/>
      <c r="AM315" s="296"/>
      <c r="AN315" s="296"/>
      <c r="AO315" s="296"/>
      <c r="AP315" s="296"/>
      <c r="AQ315" s="296"/>
      <c r="AR315" s="296"/>
      <c r="AS315" s="296"/>
      <c r="AT315" s="296"/>
      <c r="AU315" s="296"/>
      <c r="AV315" s="296"/>
      <c r="AW315" s="296"/>
      <c r="AX315" s="296"/>
      <c r="AY315" s="296"/>
      <c r="AZ315" s="296"/>
      <c r="BA315" s="296"/>
      <c r="BB315" s="296"/>
      <c r="BC315" s="296"/>
      <c r="BD315" s="296"/>
      <c r="BE315" s="296"/>
      <c r="BF315" s="296"/>
      <c r="BG315" s="296"/>
      <c r="BH315" s="296"/>
      <c r="BI315" s="296"/>
      <c r="BJ315" s="296"/>
      <c r="BK315" s="296"/>
      <c r="BL315" s="296"/>
    </row>
    <row r="316" spans="1:64">
      <c r="A316" s="296"/>
      <c r="B316" s="296"/>
      <c r="C316" s="296"/>
      <c r="D316" s="296"/>
      <c r="E316" s="296"/>
      <c r="F316" s="296"/>
      <c r="G316" s="296"/>
      <c r="H316" s="296"/>
      <c r="I316" s="296"/>
      <c r="N316" s="296"/>
      <c r="O316" s="296"/>
      <c r="P316" s="296"/>
      <c r="Q316" s="296"/>
      <c r="R316" s="296"/>
      <c r="S316" s="296"/>
      <c r="T316" s="296"/>
      <c r="U316" s="296"/>
      <c r="V316" s="296"/>
      <c r="W316" s="296"/>
      <c r="X316" s="296"/>
      <c r="Y316" s="296"/>
      <c r="Z316" s="296"/>
      <c r="AA316" s="296"/>
      <c r="AB316" s="296"/>
      <c r="AC316" s="296"/>
      <c r="AD316" s="296"/>
      <c r="AE316" s="296"/>
      <c r="AF316" s="296"/>
      <c r="AG316" s="296"/>
      <c r="AH316" s="296"/>
      <c r="AI316" s="296"/>
      <c r="AJ316" s="296"/>
      <c r="AK316" s="296"/>
      <c r="AL316" s="296"/>
      <c r="AM316" s="296"/>
      <c r="AN316" s="296"/>
      <c r="AO316" s="296"/>
      <c r="AP316" s="296"/>
      <c r="AQ316" s="296"/>
      <c r="AR316" s="296"/>
      <c r="AS316" s="296"/>
      <c r="AT316" s="296"/>
      <c r="AU316" s="296"/>
      <c r="AV316" s="296"/>
      <c r="AW316" s="296"/>
      <c r="AX316" s="296"/>
      <c r="AY316" s="296"/>
      <c r="AZ316" s="296"/>
      <c r="BA316" s="296"/>
      <c r="BB316" s="296"/>
      <c r="BC316" s="296"/>
      <c r="BD316" s="296"/>
      <c r="BE316" s="296"/>
      <c r="BF316" s="296"/>
      <c r="BG316" s="296"/>
      <c r="BH316" s="296"/>
      <c r="BI316" s="296"/>
      <c r="BJ316" s="296"/>
      <c r="BK316" s="296"/>
      <c r="BL316" s="296"/>
    </row>
    <row r="317" spans="1:64">
      <c r="A317" s="296"/>
      <c r="B317" s="296"/>
      <c r="C317" s="296"/>
      <c r="D317" s="296"/>
      <c r="E317" s="296"/>
      <c r="F317" s="296"/>
      <c r="G317" s="296"/>
      <c r="H317" s="296"/>
      <c r="I317" s="296"/>
      <c r="N317" s="296"/>
      <c r="O317" s="296"/>
      <c r="P317" s="296"/>
      <c r="Q317" s="296"/>
      <c r="R317" s="296"/>
      <c r="S317" s="296"/>
      <c r="T317" s="296"/>
      <c r="U317" s="296"/>
      <c r="V317" s="296"/>
      <c r="W317" s="296"/>
      <c r="X317" s="296"/>
      <c r="Y317" s="296"/>
      <c r="Z317" s="296"/>
      <c r="AA317" s="296"/>
      <c r="AB317" s="296"/>
      <c r="AC317" s="296"/>
      <c r="AD317" s="296"/>
      <c r="AE317" s="296"/>
      <c r="AF317" s="296"/>
      <c r="AG317" s="296"/>
      <c r="AH317" s="296"/>
      <c r="AI317" s="296"/>
      <c r="AJ317" s="296"/>
      <c r="AK317" s="296"/>
      <c r="AL317" s="296"/>
      <c r="AM317" s="296"/>
      <c r="AN317" s="296"/>
      <c r="AO317" s="296"/>
      <c r="AP317" s="296"/>
      <c r="AQ317" s="296"/>
      <c r="AR317" s="296"/>
      <c r="AS317" s="296"/>
      <c r="AT317" s="296"/>
      <c r="AU317" s="296"/>
      <c r="AV317" s="296"/>
      <c r="AW317" s="296"/>
      <c r="AX317" s="296"/>
      <c r="AY317" s="296"/>
      <c r="AZ317" s="296"/>
      <c r="BA317" s="296"/>
      <c r="BB317" s="296"/>
      <c r="BC317" s="296"/>
      <c r="BD317" s="296"/>
      <c r="BE317" s="296"/>
      <c r="BF317" s="296"/>
      <c r="BG317" s="296"/>
      <c r="BH317" s="296"/>
      <c r="BI317" s="296"/>
      <c r="BJ317" s="296"/>
      <c r="BK317" s="296"/>
      <c r="BL317" s="296"/>
    </row>
    <row r="318" spans="1:64">
      <c r="A318" s="296"/>
      <c r="B318" s="296"/>
      <c r="C318" s="296"/>
      <c r="D318" s="296"/>
      <c r="E318" s="296"/>
      <c r="F318" s="296"/>
      <c r="G318" s="296"/>
      <c r="H318" s="296"/>
      <c r="I318" s="296"/>
      <c r="N318" s="296"/>
      <c r="O318" s="296"/>
      <c r="P318" s="296"/>
      <c r="Q318" s="296"/>
      <c r="R318" s="296"/>
      <c r="S318" s="296"/>
      <c r="T318" s="296"/>
      <c r="U318" s="296"/>
      <c r="V318" s="296"/>
      <c r="W318" s="296"/>
      <c r="X318" s="296"/>
      <c r="Y318" s="296"/>
      <c r="Z318" s="296"/>
      <c r="AA318" s="296"/>
      <c r="AB318" s="296"/>
      <c r="AC318" s="296"/>
      <c r="AD318" s="296"/>
      <c r="AE318" s="296"/>
      <c r="AF318" s="296"/>
      <c r="AG318" s="296"/>
      <c r="AH318" s="296"/>
      <c r="AI318" s="296"/>
      <c r="AJ318" s="296"/>
      <c r="AK318" s="296"/>
      <c r="AL318" s="296"/>
      <c r="AM318" s="296"/>
      <c r="AN318" s="296"/>
      <c r="AO318" s="296"/>
      <c r="AP318" s="296"/>
      <c r="AQ318" s="296"/>
      <c r="AR318" s="296"/>
      <c r="AS318" s="296"/>
      <c r="AT318" s="296"/>
      <c r="AU318" s="296"/>
      <c r="AV318" s="296"/>
      <c r="AW318" s="296"/>
      <c r="AX318" s="296"/>
      <c r="AY318" s="296"/>
      <c r="AZ318" s="296"/>
      <c r="BA318" s="296"/>
      <c r="BB318" s="296"/>
      <c r="BC318" s="296"/>
      <c r="BD318" s="296"/>
      <c r="BE318" s="296"/>
      <c r="BF318" s="296"/>
      <c r="BG318" s="296"/>
      <c r="BH318" s="296"/>
      <c r="BI318" s="296"/>
      <c r="BJ318" s="296"/>
      <c r="BK318" s="296"/>
      <c r="BL318" s="296"/>
    </row>
    <row r="319" spans="1:64">
      <c r="A319" s="296"/>
      <c r="B319" s="296"/>
      <c r="C319" s="296"/>
      <c r="D319" s="296"/>
      <c r="E319" s="296"/>
      <c r="F319" s="296"/>
      <c r="G319" s="296"/>
      <c r="H319" s="296"/>
      <c r="I319" s="296"/>
      <c r="N319" s="296"/>
      <c r="O319" s="296"/>
      <c r="P319" s="296"/>
      <c r="Q319" s="296"/>
      <c r="R319" s="296"/>
      <c r="S319" s="296"/>
      <c r="T319" s="296"/>
      <c r="U319" s="296"/>
      <c r="V319" s="296"/>
      <c r="W319" s="296"/>
      <c r="X319" s="296"/>
      <c r="Y319" s="296"/>
      <c r="Z319" s="296"/>
      <c r="AA319" s="296"/>
      <c r="AB319" s="296"/>
      <c r="AC319" s="296"/>
      <c r="AD319" s="296"/>
      <c r="AE319" s="296"/>
      <c r="AF319" s="296"/>
      <c r="AG319" s="296"/>
      <c r="AH319" s="296"/>
      <c r="AI319" s="296"/>
      <c r="AJ319" s="296"/>
      <c r="AK319" s="296"/>
      <c r="AL319" s="296"/>
      <c r="AM319" s="296"/>
      <c r="AN319" s="296"/>
      <c r="AO319" s="296"/>
      <c r="AP319" s="296"/>
      <c r="AQ319" s="296"/>
      <c r="AR319" s="296"/>
      <c r="AS319" s="296"/>
      <c r="AT319" s="296"/>
      <c r="AU319" s="296"/>
      <c r="AV319" s="296"/>
      <c r="AW319" s="296"/>
      <c r="AX319" s="296"/>
      <c r="AY319" s="296"/>
      <c r="AZ319" s="296"/>
      <c r="BA319" s="296"/>
      <c r="BB319" s="296"/>
      <c r="BC319" s="296"/>
      <c r="BD319" s="296"/>
      <c r="BE319" s="296"/>
      <c r="BF319" s="296"/>
      <c r="BG319" s="296"/>
      <c r="BH319" s="296"/>
      <c r="BI319" s="296"/>
      <c r="BJ319" s="296"/>
      <c r="BK319" s="296"/>
      <c r="BL319" s="296"/>
    </row>
    <row r="320" spans="1:64">
      <c r="A320" s="296"/>
      <c r="B320" s="296"/>
      <c r="C320" s="296"/>
      <c r="D320" s="296"/>
      <c r="E320" s="296"/>
      <c r="F320" s="296"/>
      <c r="G320" s="296"/>
      <c r="H320" s="296"/>
      <c r="I320" s="296"/>
      <c r="N320" s="296"/>
      <c r="O320" s="296"/>
      <c r="P320" s="296"/>
      <c r="Q320" s="296"/>
      <c r="R320" s="296"/>
      <c r="S320" s="296"/>
      <c r="T320" s="296"/>
      <c r="U320" s="296"/>
      <c r="V320" s="296"/>
      <c r="W320" s="296"/>
      <c r="X320" s="296"/>
      <c r="Y320" s="296"/>
      <c r="Z320" s="296"/>
      <c r="AA320" s="296"/>
      <c r="AB320" s="296"/>
      <c r="AC320" s="296"/>
      <c r="AD320" s="296"/>
      <c r="AE320" s="296"/>
      <c r="AF320" s="296"/>
      <c r="AG320" s="296"/>
      <c r="AH320" s="296"/>
      <c r="AI320" s="296"/>
      <c r="AJ320" s="296"/>
      <c r="AK320" s="296"/>
      <c r="AL320" s="296"/>
      <c r="AM320" s="296"/>
      <c r="AN320" s="296"/>
      <c r="AO320" s="296"/>
      <c r="AP320" s="296"/>
      <c r="AQ320" s="296"/>
      <c r="AR320" s="296"/>
      <c r="AS320" s="296"/>
      <c r="AT320" s="296"/>
      <c r="AU320" s="296"/>
      <c r="AV320" s="296"/>
      <c r="AW320" s="296"/>
      <c r="AX320" s="296"/>
      <c r="AY320" s="296"/>
      <c r="AZ320" s="296"/>
      <c r="BA320" s="296"/>
      <c r="BB320" s="296"/>
      <c r="BC320" s="296"/>
      <c r="BD320" s="296"/>
      <c r="BE320" s="296"/>
      <c r="BF320" s="296"/>
      <c r="BG320" s="296"/>
      <c r="BH320" s="296"/>
      <c r="BI320" s="296"/>
      <c r="BJ320" s="296"/>
      <c r="BK320" s="296"/>
      <c r="BL320" s="296"/>
    </row>
    <row r="321" spans="1:64">
      <c r="A321" s="296"/>
      <c r="B321" s="296"/>
      <c r="C321" s="296"/>
      <c r="D321" s="296"/>
      <c r="E321" s="296"/>
      <c r="F321" s="296"/>
      <c r="G321" s="296"/>
      <c r="H321" s="296"/>
      <c r="I321" s="296"/>
      <c r="N321" s="296"/>
      <c r="O321" s="296"/>
      <c r="P321" s="296"/>
      <c r="Q321" s="296"/>
      <c r="R321" s="296"/>
      <c r="S321" s="296"/>
      <c r="T321" s="296"/>
      <c r="U321" s="296"/>
      <c r="V321" s="296"/>
      <c r="W321" s="296"/>
      <c r="X321" s="296"/>
      <c r="Y321" s="296"/>
      <c r="Z321" s="296"/>
      <c r="AA321" s="296"/>
      <c r="AB321" s="296"/>
      <c r="AC321" s="296"/>
      <c r="AD321" s="296"/>
      <c r="AE321" s="296"/>
      <c r="AF321" s="296"/>
      <c r="AG321" s="296"/>
      <c r="AH321" s="296"/>
      <c r="AI321" s="296"/>
      <c r="AJ321" s="296"/>
      <c r="AK321" s="296"/>
      <c r="AL321" s="296"/>
      <c r="AM321" s="296"/>
      <c r="AN321" s="296"/>
      <c r="AO321" s="296"/>
      <c r="AP321" s="296"/>
      <c r="AQ321" s="296"/>
      <c r="AR321" s="296"/>
      <c r="AS321" s="296"/>
      <c r="AT321" s="296"/>
      <c r="AU321" s="296"/>
      <c r="AV321" s="296"/>
      <c r="AW321" s="296"/>
      <c r="AX321" s="296"/>
      <c r="AY321" s="296"/>
      <c r="AZ321" s="296"/>
      <c r="BA321" s="296"/>
      <c r="BB321" s="296"/>
      <c r="BC321" s="296"/>
      <c r="BD321" s="296"/>
      <c r="BE321" s="296"/>
      <c r="BF321" s="296"/>
      <c r="BG321" s="296"/>
      <c r="BH321" s="296"/>
      <c r="BI321" s="296"/>
      <c r="BJ321" s="296"/>
      <c r="BK321" s="296"/>
      <c r="BL321" s="296"/>
    </row>
    <row r="322" spans="1:64">
      <c r="A322" s="296"/>
      <c r="B322" s="296"/>
      <c r="C322" s="296"/>
      <c r="D322" s="296"/>
      <c r="E322" s="296"/>
      <c r="F322" s="296"/>
      <c r="G322" s="296"/>
      <c r="H322" s="296"/>
      <c r="I322" s="296"/>
      <c r="N322" s="296"/>
      <c r="O322" s="296"/>
      <c r="P322" s="296"/>
      <c r="Q322" s="296"/>
      <c r="R322" s="296"/>
      <c r="S322" s="296"/>
      <c r="T322" s="296"/>
      <c r="U322" s="296"/>
      <c r="V322" s="296"/>
      <c r="W322" s="296"/>
      <c r="X322" s="296"/>
      <c r="Y322" s="296"/>
      <c r="Z322" s="296"/>
      <c r="AA322" s="296"/>
      <c r="AB322" s="296"/>
      <c r="AC322" s="296"/>
      <c r="AD322" s="296"/>
      <c r="AE322" s="296"/>
      <c r="AF322" s="296"/>
      <c r="AG322" s="296"/>
      <c r="AH322" s="296"/>
      <c r="AI322" s="296"/>
      <c r="AJ322" s="296"/>
      <c r="AK322" s="296"/>
      <c r="AL322" s="296"/>
      <c r="AM322" s="296"/>
      <c r="AN322" s="296"/>
      <c r="AO322" s="296"/>
      <c r="AP322" s="296"/>
      <c r="AQ322" s="296"/>
      <c r="AR322" s="296"/>
      <c r="AS322" s="296"/>
      <c r="AT322" s="296"/>
      <c r="AU322" s="296"/>
      <c r="AV322" s="296"/>
      <c r="AW322" s="296"/>
      <c r="AX322" s="296"/>
      <c r="AY322" s="296"/>
      <c r="AZ322" s="296"/>
      <c r="BA322" s="296"/>
      <c r="BB322" s="296"/>
      <c r="BC322" s="296"/>
      <c r="BD322" s="296"/>
      <c r="BE322" s="296"/>
      <c r="BF322" s="296"/>
      <c r="BG322" s="296"/>
      <c r="BH322" s="296"/>
      <c r="BI322" s="296"/>
      <c r="BJ322" s="296"/>
      <c r="BK322" s="296"/>
      <c r="BL322" s="296"/>
    </row>
    <row r="323" spans="1:64">
      <c r="A323" s="296"/>
      <c r="B323" s="296"/>
      <c r="C323" s="296"/>
      <c r="D323" s="296"/>
      <c r="E323" s="296"/>
      <c r="F323" s="296"/>
      <c r="G323" s="296"/>
      <c r="H323" s="296"/>
      <c r="I323" s="296"/>
      <c r="N323" s="296"/>
      <c r="O323" s="296"/>
      <c r="P323" s="296"/>
      <c r="Q323" s="296"/>
      <c r="R323" s="296"/>
      <c r="S323" s="296"/>
      <c r="T323" s="296"/>
      <c r="U323" s="296"/>
      <c r="V323" s="296"/>
      <c r="W323" s="296"/>
      <c r="X323" s="296"/>
      <c r="Y323" s="296"/>
      <c r="Z323" s="296"/>
      <c r="AA323" s="296"/>
      <c r="AB323" s="296"/>
      <c r="AC323" s="296"/>
      <c r="AD323" s="296"/>
      <c r="AE323" s="296"/>
      <c r="AF323" s="296"/>
      <c r="AG323" s="296"/>
      <c r="AH323" s="296"/>
      <c r="AI323" s="296"/>
      <c r="AJ323" s="296"/>
      <c r="AK323" s="296"/>
      <c r="AL323" s="296"/>
      <c r="AM323" s="296"/>
      <c r="AN323" s="296"/>
      <c r="AO323" s="296"/>
      <c r="AP323" s="296"/>
      <c r="AQ323" s="296"/>
      <c r="AR323" s="296"/>
      <c r="AS323" s="296"/>
      <c r="AT323" s="296"/>
      <c r="AU323" s="296"/>
      <c r="AV323" s="296"/>
      <c r="AW323" s="296"/>
      <c r="AX323" s="296"/>
      <c r="AY323" s="296"/>
      <c r="AZ323" s="296"/>
      <c r="BA323" s="296"/>
      <c r="BB323" s="296"/>
      <c r="BC323" s="296"/>
      <c r="BD323" s="296"/>
      <c r="BE323" s="296"/>
      <c r="BF323" s="296"/>
      <c r="BG323" s="296"/>
      <c r="BH323" s="296"/>
      <c r="BI323" s="296"/>
      <c r="BJ323" s="296"/>
      <c r="BK323" s="296"/>
      <c r="BL323" s="296"/>
    </row>
    <row r="324" spans="1:64">
      <c r="A324" s="296"/>
      <c r="B324" s="296"/>
      <c r="C324" s="296"/>
      <c r="D324" s="296"/>
      <c r="E324" s="296"/>
      <c r="F324" s="296"/>
      <c r="G324" s="296"/>
      <c r="H324" s="296"/>
      <c r="I324" s="296"/>
      <c r="N324" s="296"/>
      <c r="O324" s="296"/>
      <c r="P324" s="296"/>
      <c r="Q324" s="296"/>
      <c r="R324" s="296"/>
      <c r="S324" s="296"/>
      <c r="T324" s="296"/>
      <c r="U324" s="296"/>
      <c r="V324" s="296"/>
      <c r="W324" s="296"/>
      <c r="X324" s="296"/>
      <c r="Y324" s="296"/>
      <c r="Z324" s="296"/>
      <c r="AA324" s="296"/>
      <c r="AB324" s="296"/>
      <c r="AC324" s="296"/>
      <c r="AD324" s="296"/>
      <c r="AE324" s="296"/>
      <c r="AF324" s="296"/>
      <c r="AG324" s="296"/>
      <c r="AH324" s="296"/>
      <c r="AI324" s="296"/>
      <c r="AJ324" s="296"/>
      <c r="AK324" s="296"/>
      <c r="AL324" s="296"/>
      <c r="AM324" s="296"/>
      <c r="AN324" s="296"/>
      <c r="AO324" s="296"/>
      <c r="AP324" s="296"/>
      <c r="AQ324" s="296"/>
      <c r="AR324" s="296"/>
      <c r="AS324" s="296"/>
      <c r="AT324" s="296"/>
      <c r="AU324" s="296"/>
      <c r="AV324" s="296"/>
      <c r="AW324" s="296"/>
      <c r="AX324" s="296"/>
      <c r="AY324" s="296"/>
      <c r="AZ324" s="296"/>
      <c r="BA324" s="296"/>
      <c r="BB324" s="296"/>
      <c r="BC324" s="296"/>
      <c r="BD324" s="296"/>
      <c r="BE324" s="296"/>
      <c r="BF324" s="296"/>
      <c r="BG324" s="296"/>
      <c r="BH324" s="296"/>
      <c r="BI324" s="296"/>
      <c r="BJ324" s="296"/>
      <c r="BK324" s="296"/>
      <c r="BL324" s="296"/>
    </row>
  </sheetData>
  <mergeCells count="1">
    <mergeCell ref="A6:A7"/>
  </mergeCells>
  <hyperlinks>
    <hyperlink ref="A24" location="Inhaltsverzeichnis!A1" display="Zurück zum Inhaltsverzeichnis"/>
  </hyperlinks>
  <printOptions horizontalCentered="1"/>
  <pageMargins left="3.937007874015748E-2" right="3.937007874015748E-2" top="0.19685039370078741" bottom="0.19685039370078741" header="0.19685039370078741" footer="0.19685039370078741"/>
  <pageSetup paperSize="9" orientation="portrait" horizontalDpi="1200" verticalDpi="1200" r:id="rId1"/>
  <headerFooter alignWithMargins="0">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C000"/>
    <pageSetUpPr fitToPage="1"/>
  </sheetPr>
  <dimension ref="A1:BE48"/>
  <sheetViews>
    <sheetView zoomScale="120" zoomScaleNormal="120" workbookViewId="0">
      <pane ySplit="5" topLeftCell="A21" activePane="bottomLeft" state="frozen"/>
      <selection activeCell="B6" sqref="B6:R6"/>
      <selection pane="bottomLeft"/>
    </sheetView>
  </sheetViews>
  <sheetFormatPr baseColWidth="10" defaultRowHeight="12.75"/>
  <cols>
    <col min="1" max="1" width="12.140625" style="320" customWidth="1"/>
    <col min="2" max="2" width="7.7109375" style="318" bestFit="1" customWidth="1"/>
    <col min="3" max="3" width="7.7109375" style="318" customWidth="1"/>
    <col min="4" max="5" width="7" style="318" customWidth="1"/>
    <col min="6" max="6" width="8" style="318" customWidth="1"/>
    <col min="7" max="7" width="7.85546875" style="318" bestFit="1" customWidth="1"/>
    <col min="8" max="8" width="5.5703125" style="319" customWidth="1"/>
    <col min="9" max="9" width="6.85546875" style="318" customWidth="1"/>
    <col min="10" max="10" width="7" style="318" customWidth="1"/>
    <col min="11" max="12" width="6.7109375" style="318" customWidth="1"/>
    <col min="13" max="15" width="6.85546875" style="318" customWidth="1"/>
    <col min="16" max="16" width="6.7109375" style="318" customWidth="1"/>
    <col min="17" max="18" width="6.85546875" style="318" customWidth="1"/>
    <col min="19" max="19" width="8.140625" style="318" customWidth="1"/>
    <col min="20" max="20" width="7" style="318" customWidth="1"/>
    <col min="21" max="22" width="6.7109375" style="318" customWidth="1"/>
    <col min="23" max="23" width="7" style="318" customWidth="1"/>
    <col min="24" max="25" width="6.7109375" style="318" customWidth="1"/>
    <col min="26" max="16384" width="11.42578125" style="318"/>
  </cols>
  <sheetData>
    <row r="1" spans="1:57" s="338" customFormat="1" ht="15.75" customHeight="1">
      <c r="A1" s="381" t="s">
        <v>216</v>
      </c>
      <c r="B1" s="380"/>
      <c r="C1" s="377"/>
      <c r="D1" s="377"/>
      <c r="E1" s="377"/>
      <c r="F1" s="379"/>
      <c r="G1" s="377"/>
      <c r="H1" s="378"/>
      <c r="I1" s="377"/>
      <c r="J1" s="377"/>
      <c r="K1" s="377"/>
      <c r="L1" s="377"/>
      <c r="M1" s="377"/>
      <c r="N1" s="377"/>
      <c r="O1" s="377"/>
      <c r="AJ1" s="376"/>
      <c r="AV1" s="375"/>
    </row>
    <row r="2" spans="1:57" s="371" customFormat="1" ht="15.75" customHeight="1">
      <c r="A2" s="374" t="s">
        <v>215</v>
      </c>
      <c r="B2" s="374"/>
      <c r="C2" s="374"/>
      <c r="D2" s="374"/>
      <c r="E2" s="374"/>
      <c r="F2" s="374"/>
      <c r="G2" s="374"/>
      <c r="H2" s="374"/>
      <c r="I2" s="374"/>
      <c r="J2" s="374"/>
      <c r="K2" s="374"/>
      <c r="L2" s="374"/>
      <c r="M2" s="374"/>
      <c r="N2" s="374"/>
      <c r="O2" s="374"/>
    </row>
    <row r="3" spans="1:57" s="371" customFormat="1" ht="25.5" customHeight="1">
      <c r="A3" s="372" t="s">
        <v>214</v>
      </c>
      <c r="B3" s="372"/>
      <c r="C3" s="372"/>
      <c r="D3" s="372"/>
      <c r="E3" s="372"/>
      <c r="F3" s="373"/>
      <c r="G3" s="372"/>
      <c r="H3" s="372"/>
      <c r="I3" s="372"/>
      <c r="J3" s="372"/>
      <c r="K3" s="372"/>
      <c r="L3" s="372"/>
      <c r="M3" s="372"/>
      <c r="N3" s="372"/>
      <c r="O3" s="372"/>
    </row>
    <row r="4" spans="1:57" ht="37.5" customHeight="1">
      <c r="A4" s="2670" t="s">
        <v>139</v>
      </c>
      <c r="B4" s="370" t="s">
        <v>190</v>
      </c>
      <c r="C4" s="368"/>
      <c r="D4" s="367" t="s">
        <v>191</v>
      </c>
      <c r="E4" s="368"/>
      <c r="F4" s="367" t="s">
        <v>192</v>
      </c>
      <c r="G4" s="367"/>
      <c r="H4" s="369"/>
      <c r="I4" s="367" t="s">
        <v>190</v>
      </c>
      <c r="J4" s="368"/>
      <c r="K4" s="367" t="s">
        <v>191</v>
      </c>
      <c r="L4" s="368"/>
      <c r="M4" s="367" t="s">
        <v>192</v>
      </c>
      <c r="N4" s="367"/>
      <c r="O4" s="366"/>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c r="AX4" s="338"/>
      <c r="AY4" s="338"/>
      <c r="AZ4" s="338"/>
      <c r="BA4" s="338"/>
      <c r="BB4" s="338"/>
      <c r="BC4" s="338"/>
      <c r="BD4" s="338"/>
      <c r="BE4" s="338"/>
    </row>
    <row r="5" spans="1:57" s="337" customFormat="1" ht="28.5" customHeight="1">
      <c r="A5" s="2671"/>
      <c r="B5" s="364">
        <v>2023</v>
      </c>
      <c r="C5" s="364">
        <v>2024</v>
      </c>
      <c r="D5" s="364">
        <v>2023</v>
      </c>
      <c r="E5" s="364">
        <v>2024</v>
      </c>
      <c r="F5" s="364">
        <v>2023</v>
      </c>
      <c r="G5" s="364">
        <v>2024</v>
      </c>
      <c r="H5" s="365" t="s">
        <v>213</v>
      </c>
      <c r="I5" s="364">
        <v>2023</v>
      </c>
      <c r="J5" s="364">
        <v>2024</v>
      </c>
      <c r="K5" s="364">
        <v>2023</v>
      </c>
      <c r="L5" s="364">
        <v>2024</v>
      </c>
      <c r="M5" s="364">
        <v>2023</v>
      </c>
      <c r="N5" s="364">
        <v>2024</v>
      </c>
      <c r="O5" s="363" t="s">
        <v>213</v>
      </c>
      <c r="Q5" s="338"/>
      <c r="R5" s="338"/>
      <c r="S5" s="338"/>
      <c r="T5" s="338"/>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row>
    <row r="6" spans="1:57" s="357" customFormat="1" ht="24.95" customHeight="1">
      <c r="A6" s="362"/>
      <c r="B6" s="359"/>
      <c r="C6" s="359"/>
      <c r="D6" s="350" t="s">
        <v>212</v>
      </c>
      <c r="E6" s="359"/>
      <c r="F6" s="361"/>
      <c r="G6" s="359"/>
      <c r="H6" s="360"/>
      <c r="I6" s="359"/>
      <c r="J6" s="359"/>
      <c r="K6" s="350" t="s">
        <v>104</v>
      </c>
      <c r="L6" s="359"/>
      <c r="M6" s="349"/>
      <c r="N6" s="349"/>
      <c r="O6" s="35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c r="AT6" s="338"/>
      <c r="AU6" s="338"/>
      <c r="AV6" s="338"/>
      <c r="AW6" s="338"/>
      <c r="AX6" s="338"/>
      <c r="AY6" s="338"/>
      <c r="AZ6" s="338"/>
      <c r="BA6" s="338"/>
      <c r="BB6" s="338"/>
      <c r="BC6" s="338"/>
      <c r="BD6" s="338"/>
      <c r="BE6" s="338"/>
    </row>
    <row r="7" spans="1:57" ht="9.9499999999999993" customHeight="1">
      <c r="A7" s="346">
        <v>35065</v>
      </c>
      <c r="B7" s="345">
        <v>81.5</v>
      </c>
      <c r="C7" s="345">
        <v>85.2</v>
      </c>
      <c r="D7" s="345">
        <v>0.8</v>
      </c>
      <c r="E7" s="345">
        <v>0.7</v>
      </c>
      <c r="F7" s="345">
        <v>82.3</v>
      </c>
      <c r="G7" s="345">
        <v>85.9</v>
      </c>
      <c r="H7" s="344">
        <v>4.3742405832320808</v>
      </c>
      <c r="I7" s="354">
        <v>3.4</v>
      </c>
      <c r="J7" s="354">
        <v>3.6</v>
      </c>
      <c r="K7" s="354">
        <v>0</v>
      </c>
      <c r="L7" s="354">
        <v>0</v>
      </c>
      <c r="M7" s="354">
        <v>3.4</v>
      </c>
      <c r="N7" s="354">
        <v>3.6</v>
      </c>
      <c r="O7" s="344">
        <v>5.8823529411764719</v>
      </c>
      <c r="Q7" s="338"/>
      <c r="R7" s="338"/>
      <c r="S7" s="338"/>
      <c r="T7" s="338"/>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c r="AT7" s="338"/>
      <c r="AU7" s="338"/>
      <c r="AV7" s="338"/>
      <c r="AW7" s="338"/>
      <c r="AX7" s="338"/>
      <c r="AY7" s="338"/>
      <c r="AZ7" s="338"/>
      <c r="BA7" s="338"/>
      <c r="BB7" s="338"/>
      <c r="BC7" s="338"/>
      <c r="BD7" s="338"/>
      <c r="BE7" s="338"/>
    </row>
    <row r="8" spans="1:57" ht="9.9499999999999993" customHeight="1">
      <c r="A8" s="346">
        <v>35096</v>
      </c>
      <c r="B8" s="345">
        <v>71.900000000000006</v>
      </c>
      <c r="C8" s="345">
        <v>83.7</v>
      </c>
      <c r="D8" s="345">
        <v>0.7</v>
      </c>
      <c r="E8" s="345">
        <v>0.7</v>
      </c>
      <c r="F8" s="345">
        <v>72.600000000000009</v>
      </c>
      <c r="G8" s="345">
        <v>84.4</v>
      </c>
      <c r="H8" s="344">
        <v>16.253443526170798</v>
      </c>
      <c r="I8" s="354">
        <v>3.4</v>
      </c>
      <c r="J8" s="354">
        <v>3.7</v>
      </c>
      <c r="K8" s="354">
        <v>0</v>
      </c>
      <c r="L8" s="354">
        <v>0</v>
      </c>
      <c r="M8" s="354">
        <v>3.4</v>
      </c>
      <c r="N8" s="354">
        <v>3.7</v>
      </c>
      <c r="O8" s="344">
        <v>8.8235294117647189</v>
      </c>
      <c r="Q8" s="338"/>
      <c r="R8" s="338"/>
      <c r="S8" s="338"/>
      <c r="T8" s="338"/>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c r="AY8" s="338"/>
      <c r="AZ8" s="338"/>
      <c r="BA8" s="338"/>
      <c r="BB8" s="338"/>
      <c r="BC8" s="338"/>
      <c r="BD8" s="338"/>
      <c r="BE8" s="338"/>
    </row>
    <row r="9" spans="1:57" ht="9.9499999999999993" customHeight="1">
      <c r="A9" s="346">
        <v>35125</v>
      </c>
      <c r="B9" s="356">
        <v>95.7</v>
      </c>
      <c r="C9" s="345">
        <v>87</v>
      </c>
      <c r="D9" s="356">
        <v>0.8</v>
      </c>
      <c r="E9" s="356">
        <v>0.7</v>
      </c>
      <c r="F9" s="356">
        <v>96.5</v>
      </c>
      <c r="G9" s="356">
        <v>87.7</v>
      </c>
      <c r="H9" s="344">
        <v>-9.119170984455959</v>
      </c>
      <c r="I9" s="354">
        <v>4.0999999999999996</v>
      </c>
      <c r="J9" s="354">
        <v>3.9</v>
      </c>
      <c r="K9" s="354">
        <v>0</v>
      </c>
      <c r="L9" s="354">
        <v>0</v>
      </c>
      <c r="M9" s="354">
        <v>4.0999999999999996</v>
      </c>
      <c r="N9" s="354">
        <v>3.9</v>
      </c>
      <c r="O9" s="344">
        <v>-4.8780487804877986</v>
      </c>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338"/>
      <c r="AV9" s="338"/>
      <c r="AW9" s="338"/>
      <c r="AX9" s="338"/>
      <c r="AY9" s="338"/>
      <c r="AZ9" s="338"/>
      <c r="BA9" s="338"/>
      <c r="BB9" s="338"/>
      <c r="BC9" s="338"/>
      <c r="BD9" s="338"/>
      <c r="BE9" s="338"/>
    </row>
    <row r="10" spans="1:57" ht="9.9499999999999993" customHeight="1">
      <c r="A10" s="346">
        <v>35156</v>
      </c>
      <c r="B10" s="345">
        <v>71.900000000000006</v>
      </c>
      <c r="C10" s="355">
        <v>85</v>
      </c>
      <c r="D10" s="345">
        <v>0.5</v>
      </c>
      <c r="E10" s="355">
        <v>0.5</v>
      </c>
      <c r="F10" s="345">
        <v>72.400000000000006</v>
      </c>
      <c r="G10" s="356">
        <v>85.5</v>
      </c>
      <c r="H10" s="344">
        <v>18.093922651933703</v>
      </c>
      <c r="I10" s="354">
        <v>3.3</v>
      </c>
      <c r="J10" s="354">
        <v>4</v>
      </c>
      <c r="K10" s="354">
        <v>0</v>
      </c>
      <c r="L10" s="354">
        <v>0.1</v>
      </c>
      <c r="M10" s="354">
        <v>3.3</v>
      </c>
      <c r="N10" s="354">
        <v>4.0999999999999996</v>
      </c>
      <c r="O10" s="344">
        <v>24.242424242424242</v>
      </c>
      <c r="Q10" s="338"/>
      <c r="R10" s="338"/>
      <c r="S10" s="338"/>
      <c r="T10" s="338"/>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c r="AT10" s="338"/>
      <c r="AU10" s="338"/>
      <c r="AV10" s="338"/>
      <c r="AW10" s="338"/>
      <c r="AX10" s="338"/>
      <c r="AY10" s="338"/>
      <c r="AZ10" s="338"/>
      <c r="BA10" s="338"/>
      <c r="BB10" s="338"/>
      <c r="BC10" s="338"/>
      <c r="BD10" s="338"/>
      <c r="BE10" s="338"/>
    </row>
    <row r="11" spans="1:57" ht="9.9499999999999993" customHeight="1">
      <c r="A11" s="346">
        <v>35186</v>
      </c>
      <c r="B11" s="345">
        <v>81.3</v>
      </c>
      <c r="C11" s="355"/>
      <c r="D11" s="345">
        <v>0.4</v>
      </c>
      <c r="E11" s="355"/>
      <c r="F11" s="345">
        <v>81.7</v>
      </c>
      <c r="G11" s="355"/>
      <c r="H11" s="344"/>
      <c r="I11" s="354">
        <v>3.9</v>
      </c>
      <c r="J11" s="354"/>
      <c r="K11" s="354">
        <v>0</v>
      </c>
      <c r="L11" s="354"/>
      <c r="M11" s="354">
        <v>3.9</v>
      </c>
      <c r="N11" s="354"/>
      <c r="O11" s="344"/>
      <c r="Q11" s="338"/>
      <c r="R11" s="338"/>
      <c r="S11" s="338"/>
      <c r="T11" s="338"/>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c r="AT11" s="338"/>
      <c r="AU11" s="338"/>
      <c r="AV11" s="338"/>
      <c r="AW11" s="338"/>
      <c r="AX11" s="338"/>
      <c r="AY11" s="338"/>
      <c r="AZ11" s="338"/>
      <c r="BA11" s="338"/>
      <c r="BB11" s="338"/>
      <c r="BC11" s="338"/>
      <c r="BD11" s="338"/>
      <c r="BE11" s="338"/>
    </row>
    <row r="12" spans="1:57" ht="9.9499999999999993" customHeight="1">
      <c r="A12" s="346">
        <v>35217</v>
      </c>
      <c r="B12" s="345">
        <v>79.2</v>
      </c>
      <c r="C12" s="355"/>
      <c r="D12" s="345">
        <v>0.3</v>
      </c>
      <c r="E12" s="355"/>
      <c r="F12" s="345">
        <v>79.5</v>
      </c>
      <c r="G12" s="355"/>
      <c r="H12" s="344"/>
      <c r="I12" s="354">
        <v>3.8</v>
      </c>
      <c r="J12" s="354"/>
      <c r="K12" s="354">
        <v>0</v>
      </c>
      <c r="L12" s="354"/>
      <c r="M12" s="354">
        <v>3.8</v>
      </c>
      <c r="N12" s="354"/>
      <c r="O12" s="344"/>
      <c r="Q12" s="338"/>
      <c r="R12" s="338"/>
      <c r="S12" s="338"/>
      <c r="T12" s="338"/>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c r="AT12" s="338"/>
      <c r="AU12" s="338"/>
      <c r="AV12" s="338"/>
      <c r="AW12" s="338"/>
      <c r="AX12" s="338"/>
      <c r="AY12" s="338"/>
      <c r="AZ12" s="338"/>
      <c r="BA12" s="338"/>
      <c r="BB12" s="338"/>
      <c r="BC12" s="338"/>
      <c r="BD12" s="338"/>
      <c r="BE12" s="338"/>
    </row>
    <row r="13" spans="1:57" ht="9.9499999999999993" customHeight="1">
      <c r="A13" s="346">
        <v>35247</v>
      </c>
      <c r="B13" s="345">
        <v>73.2</v>
      </c>
      <c r="C13" s="355"/>
      <c r="D13" s="345">
        <v>0.2</v>
      </c>
      <c r="E13" s="355"/>
      <c r="F13" s="345">
        <v>73.400000000000006</v>
      </c>
      <c r="G13" s="355"/>
      <c r="H13" s="344"/>
      <c r="I13" s="354">
        <v>3.6</v>
      </c>
      <c r="J13" s="354"/>
      <c r="K13" s="354">
        <v>0</v>
      </c>
      <c r="L13" s="354"/>
      <c r="M13" s="354">
        <v>3.6</v>
      </c>
      <c r="N13" s="354"/>
      <c r="O13" s="344"/>
      <c r="Q13" s="338"/>
      <c r="R13" s="338"/>
      <c r="S13" s="338"/>
      <c r="T13" s="338"/>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c r="AT13" s="338"/>
      <c r="AU13" s="338"/>
      <c r="AV13" s="338"/>
      <c r="AW13" s="338"/>
      <c r="AX13" s="338"/>
      <c r="AY13" s="338"/>
      <c r="AZ13" s="338"/>
      <c r="BA13" s="338"/>
      <c r="BB13" s="338"/>
      <c r="BC13" s="338"/>
      <c r="BD13" s="338"/>
      <c r="BE13" s="338"/>
    </row>
    <row r="14" spans="1:57" ht="15" customHeight="1">
      <c r="A14" s="346">
        <v>35278</v>
      </c>
      <c r="B14" s="345">
        <v>80.5</v>
      </c>
      <c r="C14" s="355"/>
      <c r="D14" s="345">
        <v>0.2</v>
      </c>
      <c r="E14" s="355"/>
      <c r="F14" s="345">
        <v>80.7</v>
      </c>
      <c r="G14" s="355"/>
      <c r="H14" s="344"/>
      <c r="I14" s="354">
        <v>3.8</v>
      </c>
      <c r="J14" s="354"/>
      <c r="K14" s="354">
        <v>0</v>
      </c>
      <c r="L14" s="354"/>
      <c r="M14" s="354">
        <v>3.8</v>
      </c>
      <c r="N14" s="354"/>
      <c r="O14" s="344"/>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row>
    <row r="15" spans="1:57" ht="15" customHeight="1">
      <c r="A15" s="346">
        <v>35309</v>
      </c>
      <c r="B15" s="345">
        <v>83.4</v>
      </c>
      <c r="C15" s="355"/>
      <c r="D15" s="345">
        <v>0.2</v>
      </c>
      <c r="E15" s="355"/>
      <c r="F15" s="345">
        <v>83.600000000000009</v>
      </c>
      <c r="G15" s="355"/>
      <c r="H15" s="344"/>
      <c r="I15" s="354">
        <v>3.8</v>
      </c>
      <c r="J15" s="354"/>
      <c r="K15" s="354">
        <v>0</v>
      </c>
      <c r="L15" s="354"/>
      <c r="M15" s="354">
        <v>3.8</v>
      </c>
      <c r="N15" s="354"/>
      <c r="O15" s="344"/>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338"/>
      <c r="AV15" s="338"/>
      <c r="AW15" s="338"/>
      <c r="AX15" s="338"/>
      <c r="AY15" s="338"/>
      <c r="AZ15" s="338"/>
      <c r="BA15" s="338"/>
      <c r="BB15" s="338"/>
      <c r="BC15" s="338"/>
      <c r="BD15" s="338"/>
      <c r="BE15" s="338"/>
    </row>
    <row r="16" spans="1:57" ht="15" customHeight="1">
      <c r="A16" s="346">
        <v>35339</v>
      </c>
      <c r="B16" s="345">
        <v>89.5</v>
      </c>
      <c r="C16" s="355"/>
      <c r="D16" s="345">
        <v>0.6</v>
      </c>
      <c r="E16" s="355"/>
      <c r="F16" s="345">
        <v>90.1</v>
      </c>
      <c r="G16" s="355"/>
      <c r="H16" s="344"/>
      <c r="I16" s="354">
        <v>4</v>
      </c>
      <c r="J16" s="354"/>
      <c r="K16" s="354">
        <v>0</v>
      </c>
      <c r="L16" s="354"/>
      <c r="M16" s="354">
        <v>4</v>
      </c>
      <c r="N16" s="354"/>
      <c r="O16" s="344"/>
      <c r="Q16" s="338"/>
      <c r="R16" s="338"/>
      <c r="S16" s="338"/>
      <c r="T16" s="338"/>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c r="AT16" s="338"/>
      <c r="AU16" s="338"/>
      <c r="AV16" s="338"/>
      <c r="AW16" s="338"/>
      <c r="AX16" s="338"/>
      <c r="AY16" s="338"/>
      <c r="AZ16" s="338"/>
      <c r="BA16" s="338"/>
      <c r="BB16" s="338"/>
      <c r="BC16" s="338"/>
      <c r="BD16" s="338"/>
      <c r="BE16" s="338"/>
    </row>
    <row r="17" spans="1:57" ht="15" customHeight="1">
      <c r="A17" s="346">
        <v>35370</v>
      </c>
      <c r="B17" s="345">
        <v>101.4</v>
      </c>
      <c r="C17" s="355"/>
      <c r="D17" s="345">
        <v>1.1000000000000001</v>
      </c>
      <c r="E17" s="355"/>
      <c r="F17" s="345">
        <v>102.5</v>
      </c>
      <c r="G17" s="355"/>
      <c r="H17" s="344"/>
      <c r="I17" s="354">
        <v>3.8</v>
      </c>
      <c r="J17" s="354"/>
      <c r="K17" s="354">
        <v>0</v>
      </c>
      <c r="L17" s="354"/>
      <c r="M17" s="354">
        <v>3.8</v>
      </c>
      <c r="N17" s="354"/>
      <c r="O17" s="344"/>
      <c r="Q17" s="338"/>
      <c r="R17" s="338"/>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38"/>
      <c r="AS17" s="338"/>
      <c r="AT17" s="338"/>
      <c r="AU17" s="338"/>
      <c r="AV17" s="338"/>
      <c r="AW17" s="338"/>
      <c r="AX17" s="338"/>
      <c r="AY17" s="338"/>
      <c r="AZ17" s="338"/>
      <c r="BA17" s="338"/>
      <c r="BB17" s="338"/>
      <c r="BC17" s="338"/>
      <c r="BD17" s="338"/>
      <c r="BE17" s="338"/>
    </row>
    <row r="18" spans="1:57" ht="15" customHeight="1">
      <c r="A18" s="346">
        <v>35400</v>
      </c>
      <c r="B18" s="345">
        <v>83.5</v>
      </c>
      <c r="C18" s="355"/>
      <c r="D18" s="345">
        <v>0.9</v>
      </c>
      <c r="E18" s="355"/>
      <c r="F18" s="345">
        <v>84.4</v>
      </c>
      <c r="G18" s="355"/>
      <c r="H18" s="344"/>
      <c r="I18" s="354">
        <v>3.7</v>
      </c>
      <c r="J18" s="354"/>
      <c r="K18" s="354">
        <v>0</v>
      </c>
      <c r="L18" s="354"/>
      <c r="M18" s="354">
        <v>3.7</v>
      </c>
      <c r="N18" s="354"/>
      <c r="O18" s="344"/>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38"/>
      <c r="AS18" s="338"/>
      <c r="AT18" s="338"/>
      <c r="AU18" s="338"/>
      <c r="AV18" s="338"/>
      <c r="AW18" s="338"/>
      <c r="AX18" s="338"/>
      <c r="AY18" s="338"/>
      <c r="AZ18" s="338"/>
      <c r="BA18" s="338"/>
      <c r="BB18" s="338"/>
      <c r="BC18" s="338"/>
      <c r="BD18" s="338"/>
      <c r="BE18" s="338"/>
    </row>
    <row r="19" spans="1:57" s="337" customFormat="1" ht="15" customHeight="1">
      <c r="A19" s="353" t="s">
        <v>211</v>
      </c>
      <c r="B19" s="341">
        <v>321</v>
      </c>
      <c r="C19" s="341">
        <v>340.9</v>
      </c>
      <c r="D19" s="341">
        <v>2.8</v>
      </c>
      <c r="E19" s="341">
        <v>2.5999999999999996</v>
      </c>
      <c r="F19" s="341">
        <v>323.8</v>
      </c>
      <c r="G19" s="341">
        <v>343.5</v>
      </c>
      <c r="H19" s="340">
        <v>6.0840024706608986</v>
      </c>
      <c r="I19" s="341">
        <v>14.2</v>
      </c>
      <c r="J19" s="341">
        <v>15.200000000000001</v>
      </c>
      <c r="K19" s="341">
        <v>0</v>
      </c>
      <c r="L19" s="341">
        <v>0.1</v>
      </c>
      <c r="M19" s="341">
        <v>14.2</v>
      </c>
      <c r="N19" s="341">
        <v>15.3</v>
      </c>
      <c r="O19" s="340">
        <v>-7.1895424836601389</v>
      </c>
      <c r="Q19" s="338"/>
      <c r="R19" s="338"/>
      <c r="S19" s="338"/>
      <c r="T19" s="338"/>
      <c r="U19" s="338"/>
      <c r="V19" s="338"/>
      <c r="W19" s="338"/>
      <c r="X19" s="338"/>
      <c r="Y19" s="338"/>
      <c r="Z19" s="338"/>
      <c r="AA19" s="338"/>
      <c r="AB19" s="338"/>
      <c r="AC19" s="338"/>
      <c r="AD19" s="338"/>
      <c r="AE19" s="338"/>
      <c r="AF19" s="338"/>
      <c r="AG19" s="338"/>
      <c r="AH19" s="338"/>
      <c r="AI19" s="338"/>
      <c r="AJ19" s="338"/>
      <c r="AK19" s="338"/>
      <c r="AL19" s="338"/>
      <c r="AM19" s="338"/>
      <c r="AN19" s="338"/>
      <c r="AO19" s="338"/>
      <c r="AP19" s="338"/>
      <c r="AQ19" s="338"/>
      <c r="AR19" s="338"/>
      <c r="AS19" s="338"/>
      <c r="AT19" s="338"/>
      <c r="AU19" s="338"/>
      <c r="AV19" s="338"/>
      <c r="AW19" s="338"/>
      <c r="AX19" s="338"/>
      <c r="AY19" s="338"/>
      <c r="AZ19" s="338"/>
      <c r="BA19" s="338"/>
      <c r="BB19" s="338"/>
      <c r="BC19" s="338"/>
      <c r="BD19" s="338"/>
      <c r="BE19" s="338"/>
    </row>
    <row r="20" spans="1:57" s="347" customFormat="1" ht="24.95" customHeight="1">
      <c r="A20" s="352"/>
      <c r="B20" s="350" t="s">
        <v>105</v>
      </c>
      <c r="C20" s="350"/>
      <c r="D20" s="350"/>
      <c r="E20" s="350"/>
      <c r="F20" s="350"/>
      <c r="G20" s="350"/>
      <c r="H20" s="351"/>
      <c r="I20" s="350" t="s">
        <v>210</v>
      </c>
      <c r="J20" s="349"/>
      <c r="K20" s="349"/>
      <c r="L20" s="349"/>
      <c r="M20" s="349"/>
      <c r="N20" s="349"/>
      <c r="O20" s="348"/>
      <c r="Q20" s="338"/>
      <c r="R20" s="338"/>
      <c r="S20" s="338"/>
      <c r="T20" s="338"/>
      <c r="U20" s="338"/>
      <c r="V20" s="338"/>
      <c r="W20" s="338"/>
      <c r="X20" s="338"/>
      <c r="Y20" s="338"/>
      <c r="Z20" s="338"/>
      <c r="AA20" s="338"/>
      <c r="AB20" s="338"/>
      <c r="AC20" s="338"/>
      <c r="AD20" s="338"/>
      <c r="AE20" s="338"/>
      <c r="AF20" s="338"/>
      <c r="AG20" s="338"/>
      <c r="AH20" s="338"/>
      <c r="AI20" s="338"/>
      <c r="AJ20" s="338"/>
      <c r="AK20" s="338"/>
      <c r="AL20" s="338"/>
      <c r="AM20" s="338"/>
      <c r="AN20" s="338"/>
      <c r="AO20" s="338"/>
      <c r="AP20" s="338"/>
      <c r="AQ20" s="338"/>
      <c r="AR20" s="338"/>
      <c r="AS20" s="338"/>
      <c r="AT20" s="338"/>
      <c r="AU20" s="338"/>
      <c r="AV20" s="338"/>
      <c r="AW20" s="338"/>
      <c r="AX20" s="338"/>
      <c r="AY20" s="338"/>
      <c r="AZ20" s="338"/>
      <c r="BA20" s="338"/>
      <c r="BB20" s="338"/>
      <c r="BC20" s="338"/>
      <c r="BD20" s="338"/>
      <c r="BE20" s="338"/>
    </row>
    <row r="21" spans="1:57" ht="15" customHeight="1">
      <c r="A21" s="346">
        <v>35065</v>
      </c>
      <c r="B21" s="345">
        <v>361.1</v>
      </c>
      <c r="C21" s="345">
        <v>378.7</v>
      </c>
      <c r="D21" s="345">
        <v>0.7</v>
      </c>
      <c r="E21" s="345">
        <v>0.6</v>
      </c>
      <c r="F21" s="345">
        <v>361.8</v>
      </c>
      <c r="G21" s="345">
        <v>379.3</v>
      </c>
      <c r="H21" s="344">
        <v>4.8369264787175181</v>
      </c>
      <c r="I21" s="345">
        <v>444.1</v>
      </c>
      <c r="J21" s="345">
        <v>465.6</v>
      </c>
      <c r="K21" s="345">
        <v>2.1</v>
      </c>
      <c r="L21" s="345">
        <v>1.8</v>
      </c>
      <c r="M21" s="345">
        <v>446.20000000000005</v>
      </c>
      <c r="N21" s="345">
        <v>467.40000000000003</v>
      </c>
      <c r="O21" s="344">
        <v>4.7512326311071273</v>
      </c>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row>
    <row r="22" spans="1:57" ht="15" customHeight="1">
      <c r="A22" s="346">
        <v>35096</v>
      </c>
      <c r="B22" s="345">
        <v>320.8</v>
      </c>
      <c r="C22" s="345">
        <v>343.5</v>
      </c>
      <c r="D22" s="345">
        <v>0.6</v>
      </c>
      <c r="E22" s="345">
        <v>0.5</v>
      </c>
      <c r="F22" s="345">
        <v>321.40000000000003</v>
      </c>
      <c r="G22" s="345">
        <v>344</v>
      </c>
      <c r="H22" s="344">
        <v>7.0317361543248191</v>
      </c>
      <c r="I22" s="345">
        <v>394.2</v>
      </c>
      <c r="J22" s="345">
        <v>429</v>
      </c>
      <c r="K22" s="345">
        <v>1.9</v>
      </c>
      <c r="L22" s="345">
        <v>1.7</v>
      </c>
      <c r="M22" s="345">
        <v>396.09999999999997</v>
      </c>
      <c r="N22" s="345">
        <v>430.7</v>
      </c>
      <c r="O22" s="344">
        <v>8.7351678868972549</v>
      </c>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row>
    <row r="23" spans="1:57" ht="15" customHeight="1">
      <c r="A23" s="346">
        <v>35125</v>
      </c>
      <c r="B23" s="345">
        <v>376</v>
      </c>
      <c r="C23" s="345">
        <v>347</v>
      </c>
      <c r="D23" s="345">
        <v>0.5</v>
      </c>
      <c r="E23" s="345">
        <v>0.5</v>
      </c>
      <c r="F23" s="345">
        <v>376.5</v>
      </c>
      <c r="G23" s="345">
        <v>347.5</v>
      </c>
      <c r="H23" s="344">
        <v>-7.7025232403718498</v>
      </c>
      <c r="I23" s="345">
        <v>474.1</v>
      </c>
      <c r="J23" s="345">
        <v>436.8</v>
      </c>
      <c r="K23" s="345">
        <v>2</v>
      </c>
      <c r="L23" s="345">
        <v>1.7</v>
      </c>
      <c r="M23" s="345">
        <v>476.1</v>
      </c>
      <c r="N23" s="345">
        <v>438.5</v>
      </c>
      <c r="O23" s="344">
        <v>-7.8975005250997761</v>
      </c>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row>
    <row r="24" spans="1:57" ht="15" customHeight="1">
      <c r="A24" s="346">
        <v>35156</v>
      </c>
      <c r="B24" s="345">
        <v>326.89999999999998</v>
      </c>
      <c r="C24" s="345">
        <v>357.1</v>
      </c>
      <c r="D24" s="345">
        <v>0.5</v>
      </c>
      <c r="E24" s="345">
        <v>0.2</v>
      </c>
      <c r="F24" s="345">
        <v>327.39999999999998</v>
      </c>
      <c r="G24" s="345">
        <v>357.3</v>
      </c>
      <c r="H24" s="344">
        <v>9.1325595601710496</v>
      </c>
      <c r="I24" s="345">
        <v>401.2</v>
      </c>
      <c r="J24" s="345">
        <v>444</v>
      </c>
      <c r="K24" s="345">
        <v>1.7</v>
      </c>
      <c r="L24" s="345">
        <v>1.2</v>
      </c>
      <c r="M24" s="345">
        <v>402.9</v>
      </c>
      <c r="N24" s="345">
        <v>445.2</v>
      </c>
      <c r="O24" s="344">
        <v>10.49888309754281</v>
      </c>
      <c r="Q24" s="338"/>
      <c r="R24" s="338"/>
      <c r="S24" s="338"/>
      <c r="T24" s="338"/>
      <c r="U24" s="338"/>
      <c r="V24" s="338"/>
      <c r="W24" s="338"/>
      <c r="X24" s="338"/>
      <c r="Y24" s="338"/>
      <c r="Z24" s="338"/>
      <c r="AA24" s="338"/>
      <c r="AB24" s="338"/>
      <c r="AC24" s="338"/>
      <c r="AD24" s="338"/>
      <c r="AE24" s="338"/>
      <c r="AF24" s="338"/>
      <c r="AG24" s="338"/>
      <c r="AH24" s="338"/>
      <c r="AI24" s="338"/>
      <c r="AJ24" s="338"/>
      <c r="AK24" s="338"/>
      <c r="AL24" s="338"/>
      <c r="AM24" s="338"/>
      <c r="AN24" s="338"/>
      <c r="AO24" s="338"/>
      <c r="AP24" s="338"/>
      <c r="AQ24" s="338"/>
      <c r="AR24" s="338"/>
      <c r="AS24" s="338"/>
      <c r="AT24" s="338"/>
      <c r="AU24" s="338"/>
      <c r="AV24" s="338"/>
      <c r="AW24" s="338"/>
      <c r="AX24" s="338"/>
      <c r="AY24" s="338"/>
      <c r="AZ24" s="338"/>
      <c r="BA24" s="338"/>
      <c r="BB24" s="338"/>
      <c r="BC24" s="338"/>
      <c r="BD24" s="338"/>
      <c r="BE24" s="338"/>
    </row>
    <row r="25" spans="1:57" ht="15" customHeight="1">
      <c r="A25" s="346">
        <v>35186</v>
      </c>
      <c r="B25" s="345">
        <v>331.2</v>
      </c>
      <c r="C25" s="345"/>
      <c r="D25" s="345">
        <v>0.2</v>
      </c>
      <c r="E25" s="345"/>
      <c r="F25" s="345">
        <v>331.4</v>
      </c>
      <c r="G25" s="345"/>
      <c r="H25" s="344"/>
      <c r="I25" s="345">
        <v>413.4</v>
      </c>
      <c r="J25" s="345"/>
      <c r="K25" s="345">
        <v>1</v>
      </c>
      <c r="L25" s="345"/>
      <c r="M25" s="345">
        <v>414.4</v>
      </c>
      <c r="N25" s="345"/>
      <c r="O25" s="344"/>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338"/>
      <c r="AS25" s="338"/>
      <c r="AT25" s="338"/>
      <c r="AU25" s="338"/>
      <c r="AV25" s="338"/>
      <c r="AW25" s="338"/>
      <c r="AX25" s="338"/>
      <c r="AY25" s="338"/>
      <c r="AZ25" s="338"/>
      <c r="BA25" s="338"/>
      <c r="BB25" s="338"/>
      <c r="BC25" s="338"/>
      <c r="BD25" s="338"/>
      <c r="BE25" s="338"/>
    </row>
    <row r="26" spans="1:57" ht="15" customHeight="1">
      <c r="A26" s="346">
        <v>35217</v>
      </c>
      <c r="B26" s="345">
        <v>344.2</v>
      </c>
      <c r="C26" s="345"/>
      <c r="D26" s="345">
        <v>0.2</v>
      </c>
      <c r="E26" s="345"/>
      <c r="F26" s="345">
        <v>344.4</v>
      </c>
      <c r="G26" s="345"/>
      <c r="H26" s="344"/>
      <c r="I26" s="345">
        <v>425.9</v>
      </c>
      <c r="J26" s="345"/>
      <c r="K26" s="345">
        <v>0.9</v>
      </c>
      <c r="L26" s="345"/>
      <c r="M26" s="345">
        <v>426.79999999999995</v>
      </c>
      <c r="N26" s="345"/>
      <c r="O26" s="344"/>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c r="AX26" s="338"/>
      <c r="AY26" s="338"/>
      <c r="AZ26" s="338"/>
      <c r="BA26" s="338"/>
      <c r="BB26" s="338"/>
      <c r="BC26" s="338"/>
      <c r="BD26" s="338"/>
      <c r="BE26" s="338"/>
    </row>
    <row r="27" spans="1:57" ht="15" customHeight="1">
      <c r="A27" s="346">
        <v>35247</v>
      </c>
      <c r="B27" s="345">
        <v>330.3</v>
      </c>
      <c r="C27" s="345"/>
      <c r="D27" s="345">
        <v>0.1</v>
      </c>
      <c r="E27" s="345"/>
      <c r="F27" s="345">
        <v>330.40000000000003</v>
      </c>
      <c r="G27" s="345"/>
      <c r="H27" s="344"/>
      <c r="I27" s="345">
        <v>405</v>
      </c>
      <c r="J27" s="345"/>
      <c r="K27" s="345">
        <v>0.9</v>
      </c>
      <c r="L27" s="345"/>
      <c r="M27" s="345">
        <v>405.9</v>
      </c>
      <c r="N27" s="345"/>
      <c r="O27" s="344"/>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row>
    <row r="28" spans="1:57" ht="15" customHeight="1">
      <c r="A28" s="346">
        <v>35278</v>
      </c>
      <c r="B28" s="345">
        <v>360.1</v>
      </c>
      <c r="C28" s="345"/>
      <c r="D28" s="345">
        <v>0.1</v>
      </c>
      <c r="E28" s="345"/>
      <c r="F28" s="345">
        <v>360.20000000000005</v>
      </c>
      <c r="G28" s="345"/>
      <c r="H28" s="344"/>
      <c r="I28" s="345">
        <v>442.1</v>
      </c>
      <c r="J28" s="345"/>
      <c r="K28" s="345">
        <v>0.8</v>
      </c>
      <c r="L28" s="345"/>
      <c r="M28" s="345">
        <v>442.90000000000003</v>
      </c>
      <c r="N28" s="345"/>
      <c r="O28" s="344"/>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row>
    <row r="29" spans="1:57" ht="15" customHeight="1">
      <c r="A29" s="346">
        <v>35309</v>
      </c>
      <c r="B29" s="345">
        <v>349.4</v>
      </c>
      <c r="C29" s="345"/>
      <c r="D29" s="345">
        <v>0.1</v>
      </c>
      <c r="E29" s="345"/>
      <c r="F29" s="345">
        <v>349.5</v>
      </c>
      <c r="G29" s="345"/>
      <c r="H29" s="344"/>
      <c r="I29" s="345">
        <v>434.5</v>
      </c>
      <c r="J29" s="345"/>
      <c r="K29" s="345">
        <v>1</v>
      </c>
      <c r="L29" s="345"/>
      <c r="M29" s="345">
        <v>435.5</v>
      </c>
      <c r="N29" s="345"/>
      <c r="O29" s="344"/>
      <c r="Q29" s="338"/>
      <c r="R29" s="338"/>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row>
    <row r="30" spans="1:57" ht="15" customHeight="1">
      <c r="A30" s="346">
        <v>35339</v>
      </c>
      <c r="B30" s="345">
        <v>358.1</v>
      </c>
      <c r="C30" s="345"/>
      <c r="D30" s="345">
        <v>0.3</v>
      </c>
      <c r="E30" s="345"/>
      <c r="F30" s="345">
        <v>358.40000000000003</v>
      </c>
      <c r="H30" s="344"/>
      <c r="I30" s="345">
        <v>449.3</v>
      </c>
      <c r="J30" s="345"/>
      <c r="K30" s="345">
        <v>1.9</v>
      </c>
      <c r="L30" s="345"/>
      <c r="M30" s="345">
        <v>451.2</v>
      </c>
      <c r="N30" s="345"/>
      <c r="O30" s="344"/>
      <c r="Q30" s="338"/>
      <c r="R30" s="338"/>
      <c r="S30" s="338"/>
      <c r="T30" s="338"/>
      <c r="U30" s="338"/>
      <c r="V30" s="338"/>
      <c r="W30" s="338"/>
      <c r="X30" s="338"/>
      <c r="Y30" s="338"/>
      <c r="Z30" s="338"/>
      <c r="AA30" s="338"/>
      <c r="AB30" s="338"/>
      <c r="AC30" s="338"/>
      <c r="AD30" s="338"/>
      <c r="AE30" s="338"/>
      <c r="AF30" s="338"/>
      <c r="AG30" s="338"/>
      <c r="AH30" s="338"/>
      <c r="AI30" s="338"/>
      <c r="AJ30" s="338"/>
      <c r="AK30" s="338"/>
      <c r="AL30" s="338"/>
      <c r="AM30" s="338"/>
      <c r="AN30" s="338"/>
      <c r="AO30" s="338"/>
      <c r="AP30" s="338"/>
      <c r="AQ30" s="338"/>
      <c r="AR30" s="338"/>
      <c r="AS30" s="338"/>
      <c r="AT30" s="338"/>
      <c r="AU30" s="338"/>
      <c r="AV30" s="338"/>
      <c r="AW30" s="338"/>
      <c r="AX30" s="338"/>
      <c r="AY30" s="338"/>
      <c r="AZ30" s="338"/>
      <c r="BA30" s="338"/>
      <c r="BB30" s="338"/>
      <c r="BC30" s="338"/>
      <c r="BD30" s="338"/>
      <c r="BE30" s="338"/>
    </row>
    <row r="31" spans="1:57" ht="15" customHeight="1">
      <c r="A31" s="346">
        <v>35370</v>
      </c>
      <c r="B31" s="345">
        <v>382.8</v>
      </c>
      <c r="C31" s="345"/>
      <c r="D31" s="345">
        <v>0.7</v>
      </c>
      <c r="E31" s="345"/>
      <c r="F31" s="345">
        <v>383.5</v>
      </c>
      <c r="H31" s="344"/>
      <c r="I31" s="345">
        <v>486.1</v>
      </c>
      <c r="J31" s="345"/>
      <c r="K31" s="345">
        <v>3.2</v>
      </c>
      <c r="L31" s="345"/>
      <c r="M31" s="345">
        <v>489.3</v>
      </c>
      <c r="N31" s="345"/>
      <c r="O31" s="344"/>
      <c r="Q31" s="338"/>
      <c r="R31" s="338"/>
      <c r="S31" s="338"/>
      <c r="T31" s="338"/>
      <c r="U31" s="338"/>
      <c r="V31" s="338"/>
      <c r="W31" s="338"/>
      <c r="X31" s="338"/>
      <c r="Y31" s="338"/>
      <c r="Z31" s="338"/>
      <c r="AA31" s="338"/>
      <c r="AB31" s="338"/>
      <c r="AC31" s="338"/>
      <c r="AD31" s="338"/>
      <c r="AE31" s="338"/>
      <c r="AF31" s="338"/>
      <c r="AG31" s="338"/>
      <c r="AH31" s="338"/>
      <c r="AI31" s="338"/>
      <c r="AJ31" s="338"/>
      <c r="AK31" s="338"/>
      <c r="AL31" s="338"/>
      <c r="AM31" s="338"/>
      <c r="AN31" s="338"/>
      <c r="AO31" s="338"/>
      <c r="AP31" s="338"/>
      <c r="AQ31" s="338"/>
      <c r="AR31" s="338"/>
      <c r="AS31" s="338"/>
      <c r="AT31" s="338"/>
      <c r="AU31" s="338"/>
      <c r="AV31" s="338"/>
      <c r="AW31" s="338"/>
      <c r="AX31" s="338"/>
      <c r="AY31" s="338"/>
      <c r="AZ31" s="338"/>
      <c r="BA31" s="338"/>
      <c r="BB31" s="338"/>
      <c r="BC31" s="338"/>
      <c r="BD31" s="338"/>
      <c r="BE31" s="338"/>
    </row>
    <row r="32" spans="1:57" ht="15" customHeight="1">
      <c r="A32" s="346">
        <v>35400</v>
      </c>
      <c r="B32" s="345">
        <v>339.1</v>
      </c>
      <c r="C32" s="345"/>
      <c r="D32" s="345">
        <v>0.6</v>
      </c>
      <c r="E32" s="345"/>
      <c r="F32" s="345">
        <v>339.70000000000005</v>
      </c>
      <c r="H32" s="344"/>
      <c r="I32" s="345">
        <v>424.7</v>
      </c>
      <c r="J32" s="345"/>
      <c r="K32" s="345">
        <v>2.8</v>
      </c>
      <c r="L32" s="345"/>
      <c r="M32" s="345">
        <v>427.5</v>
      </c>
      <c r="N32" s="345"/>
      <c r="O32" s="344"/>
      <c r="P32" s="343"/>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c r="AQ32" s="338"/>
      <c r="AR32" s="338"/>
      <c r="AS32" s="338"/>
      <c r="AT32" s="338"/>
      <c r="AU32" s="338"/>
      <c r="AV32" s="338"/>
      <c r="AW32" s="338"/>
      <c r="AX32" s="338"/>
      <c r="AY32" s="338"/>
      <c r="AZ32" s="338"/>
      <c r="BA32" s="338"/>
      <c r="BB32" s="338"/>
      <c r="BC32" s="338"/>
      <c r="BD32" s="338"/>
      <c r="BE32" s="338"/>
    </row>
    <row r="33" spans="1:57" s="337" customFormat="1" ht="15" customHeight="1">
      <c r="A33" s="342" t="str">
        <f>A19</f>
        <v>Januar bis April</v>
      </c>
      <c r="B33" s="341">
        <v>1384.8000000000002</v>
      </c>
      <c r="C33" s="341">
        <v>1426.3000000000002</v>
      </c>
      <c r="D33" s="341">
        <v>2.2999999999999998</v>
      </c>
      <c r="E33" s="341">
        <v>1.8</v>
      </c>
      <c r="F33" s="341">
        <v>1387.1</v>
      </c>
      <c r="G33" s="341">
        <v>1428.1</v>
      </c>
      <c r="H33" s="340">
        <v>-2.8709474126461743</v>
      </c>
      <c r="I33" s="341">
        <v>1713.6000000000001</v>
      </c>
      <c r="J33" s="341">
        <v>1775.4</v>
      </c>
      <c r="K33" s="341">
        <v>7.7</v>
      </c>
      <c r="L33" s="341">
        <v>6.4</v>
      </c>
      <c r="M33" s="341">
        <v>1721.3000000000002</v>
      </c>
      <c r="N33" s="341">
        <v>1781.8</v>
      </c>
      <c r="O33" s="340">
        <v>-3.395442810640914</v>
      </c>
      <c r="P33" s="339"/>
      <c r="Q33" s="338"/>
      <c r="R33" s="338"/>
      <c r="S33" s="338"/>
      <c r="T33" s="338"/>
      <c r="U33" s="338"/>
      <c r="V33" s="338"/>
      <c r="W33" s="338"/>
      <c r="X33" s="338"/>
      <c r="Y33" s="338"/>
      <c r="Z33" s="338"/>
      <c r="AA33" s="338"/>
      <c r="AB33" s="338"/>
      <c r="AC33" s="338"/>
      <c r="AD33" s="338"/>
      <c r="AE33" s="338"/>
      <c r="AF33" s="338"/>
      <c r="AG33" s="338"/>
      <c r="AH33" s="338"/>
      <c r="AI33" s="338"/>
      <c r="AJ33" s="338"/>
      <c r="AK33" s="338"/>
      <c r="AL33" s="338"/>
      <c r="AM33" s="338"/>
      <c r="AN33" s="338"/>
      <c r="AO33" s="338"/>
      <c r="AP33" s="338"/>
      <c r="AQ33" s="338"/>
      <c r="AR33" s="338"/>
      <c r="AS33" s="338"/>
      <c r="AT33" s="338"/>
      <c r="AU33" s="338"/>
      <c r="AV33" s="338"/>
      <c r="AW33" s="338"/>
      <c r="AX33" s="338"/>
      <c r="AY33" s="338"/>
      <c r="AZ33" s="338"/>
      <c r="BA33" s="338"/>
      <c r="BB33" s="338"/>
      <c r="BC33" s="338"/>
      <c r="BD33" s="338"/>
      <c r="BE33" s="338"/>
    </row>
    <row r="34" spans="1:57" s="324" customFormat="1" ht="9.9499999999999993" customHeight="1">
      <c r="A34" s="336" t="s">
        <v>209</v>
      </c>
      <c r="B34" s="335"/>
      <c r="C34" s="334"/>
      <c r="D34" s="333"/>
      <c r="E34" s="333"/>
      <c r="F34" s="333"/>
      <c r="G34" s="333"/>
      <c r="H34" s="333"/>
      <c r="I34" s="333"/>
      <c r="J34" s="333"/>
      <c r="K34" s="332"/>
      <c r="L34" s="332"/>
      <c r="M34" s="333"/>
      <c r="N34" s="332"/>
      <c r="O34" s="332"/>
      <c r="P34" s="326"/>
      <c r="Q34" s="325"/>
      <c r="R34" s="325"/>
      <c r="S34" s="325"/>
      <c r="T34" s="325"/>
      <c r="U34" s="325"/>
      <c r="V34" s="325"/>
      <c r="W34" s="325"/>
      <c r="X34" s="325"/>
      <c r="Y34" s="325"/>
      <c r="Z34" s="325"/>
      <c r="AA34" s="325"/>
      <c r="AB34" s="325"/>
      <c r="AC34" s="325"/>
      <c r="AD34" s="325"/>
      <c r="AE34" s="325"/>
      <c r="AF34" s="325"/>
      <c r="AG34" s="325"/>
      <c r="AH34" s="325"/>
      <c r="AJ34" s="318"/>
      <c r="AK34" s="318"/>
      <c r="AL34" s="318"/>
      <c r="AM34" s="318"/>
      <c r="AN34" s="318"/>
      <c r="AO34" s="318"/>
      <c r="AP34" s="318"/>
      <c r="AQ34" s="318"/>
      <c r="AR34" s="318"/>
      <c r="AS34" s="318"/>
      <c r="AT34" s="318"/>
      <c r="AU34" s="318"/>
      <c r="AV34" s="318"/>
      <c r="AW34" s="318"/>
      <c r="AX34" s="318"/>
      <c r="AY34" s="318"/>
      <c r="AZ34" s="318"/>
      <c r="BA34" s="318"/>
      <c r="BB34" s="318"/>
      <c r="BC34" s="318"/>
      <c r="BD34" s="318"/>
    </row>
    <row r="35" spans="1:57" s="324" customFormat="1" ht="9.9499999999999993" customHeight="1">
      <c r="A35" s="327" t="s">
        <v>208</v>
      </c>
      <c r="C35" s="334"/>
      <c r="D35" s="333"/>
      <c r="E35" s="333"/>
      <c r="F35" s="333"/>
      <c r="G35" s="333"/>
      <c r="H35" s="333"/>
      <c r="I35" s="333"/>
      <c r="J35" s="333"/>
      <c r="K35" s="332"/>
      <c r="L35" s="332"/>
      <c r="M35" s="333"/>
      <c r="N35" s="332"/>
      <c r="O35" s="332"/>
      <c r="P35" s="326"/>
      <c r="Q35" s="325"/>
      <c r="R35" s="325"/>
      <c r="S35" s="325"/>
      <c r="T35" s="325"/>
      <c r="U35" s="325"/>
      <c r="V35" s="325"/>
      <c r="W35" s="325"/>
      <c r="X35" s="325"/>
      <c r="Y35" s="325"/>
      <c r="Z35" s="325"/>
      <c r="AA35" s="325"/>
      <c r="AB35" s="325"/>
      <c r="AC35" s="325"/>
      <c r="AD35" s="325"/>
      <c r="AE35" s="325"/>
      <c r="AF35" s="325"/>
      <c r="AG35" s="325"/>
      <c r="AH35" s="325"/>
      <c r="AJ35" s="318"/>
      <c r="AK35" s="318"/>
      <c r="AL35" s="318"/>
      <c r="AM35" s="318"/>
      <c r="AN35" s="318"/>
      <c r="AO35" s="318"/>
      <c r="AP35" s="318"/>
      <c r="AQ35" s="318"/>
      <c r="AR35" s="318"/>
      <c r="AS35" s="318"/>
      <c r="AT35" s="318"/>
      <c r="AU35" s="318"/>
      <c r="AV35" s="318"/>
      <c r="AW35" s="318"/>
      <c r="AX35" s="318"/>
      <c r="AY35" s="318"/>
      <c r="AZ35" s="318"/>
      <c r="BA35" s="318"/>
      <c r="BB35" s="318"/>
      <c r="BC35" s="318"/>
      <c r="BD35" s="318"/>
    </row>
    <row r="36" spans="1:57" s="324" customFormat="1" ht="9.9499999999999993" customHeight="1">
      <c r="A36" s="327" t="s">
        <v>207</v>
      </c>
      <c r="C36" s="331"/>
      <c r="D36" s="329"/>
      <c r="E36" s="329"/>
      <c r="F36" s="329"/>
      <c r="G36" s="329"/>
      <c r="H36" s="330"/>
      <c r="I36" s="329"/>
      <c r="J36" s="329"/>
      <c r="K36" s="328"/>
      <c r="L36" s="328"/>
      <c r="M36" s="328"/>
      <c r="N36" s="328"/>
      <c r="O36" s="328"/>
      <c r="P36" s="326"/>
      <c r="Q36" s="325"/>
      <c r="R36" s="325"/>
      <c r="S36" s="325"/>
      <c r="T36" s="325"/>
      <c r="U36" s="325"/>
      <c r="V36" s="325"/>
      <c r="W36" s="325"/>
      <c r="X36" s="325"/>
      <c r="Y36" s="325"/>
      <c r="Z36" s="325"/>
      <c r="AA36" s="325"/>
      <c r="AB36" s="325"/>
      <c r="AC36" s="325"/>
      <c r="AD36" s="325"/>
      <c r="AE36" s="325"/>
      <c r="AF36" s="325"/>
      <c r="AG36" s="325"/>
      <c r="AH36" s="325"/>
      <c r="AJ36" s="318"/>
      <c r="AK36" s="318"/>
      <c r="AL36" s="318"/>
      <c r="AM36" s="318"/>
      <c r="AN36" s="318"/>
      <c r="AO36" s="318"/>
      <c r="AP36" s="318"/>
      <c r="AQ36" s="318"/>
      <c r="AR36" s="318"/>
      <c r="AS36" s="318"/>
      <c r="AT36" s="318"/>
      <c r="AU36" s="318"/>
      <c r="AV36" s="318"/>
      <c r="AW36" s="318"/>
      <c r="AX36" s="318"/>
      <c r="AY36" s="318"/>
      <c r="AZ36" s="318"/>
      <c r="BA36" s="318"/>
      <c r="BB36" s="318"/>
      <c r="BC36" s="318"/>
      <c r="BD36" s="318"/>
    </row>
    <row r="37" spans="1:57" s="324" customFormat="1" ht="8.25" customHeight="1">
      <c r="A37" s="327"/>
      <c r="H37" s="323"/>
      <c r="K37" s="326"/>
      <c r="L37" s="326"/>
      <c r="M37" s="326"/>
      <c r="N37" s="326"/>
      <c r="O37" s="326"/>
      <c r="P37" s="326"/>
      <c r="Q37" s="325"/>
      <c r="R37" s="325"/>
      <c r="S37" s="325"/>
      <c r="T37" s="325"/>
      <c r="U37" s="325"/>
      <c r="V37" s="325"/>
      <c r="W37" s="325"/>
      <c r="X37" s="325"/>
      <c r="Y37" s="325"/>
      <c r="Z37" s="325"/>
      <c r="AA37" s="325"/>
      <c r="AB37" s="325"/>
      <c r="AC37" s="325"/>
      <c r="AD37" s="325"/>
      <c r="AE37" s="325"/>
      <c r="AF37" s="325"/>
      <c r="AG37" s="325"/>
      <c r="AH37" s="325"/>
      <c r="AJ37" s="318"/>
      <c r="AK37" s="318"/>
      <c r="AL37" s="318"/>
      <c r="AM37" s="318"/>
      <c r="AN37" s="318"/>
      <c r="AO37" s="318"/>
      <c r="AP37" s="318"/>
      <c r="AQ37" s="318"/>
      <c r="AR37" s="318"/>
      <c r="AS37" s="318"/>
      <c r="AT37" s="318"/>
      <c r="AU37" s="318"/>
      <c r="AV37" s="318"/>
      <c r="AW37" s="318"/>
      <c r="AX37" s="318"/>
      <c r="AY37" s="318"/>
      <c r="AZ37" s="318"/>
      <c r="BA37" s="318"/>
      <c r="BB37" s="318"/>
      <c r="BC37" s="318"/>
      <c r="BD37" s="318"/>
    </row>
    <row r="38" spans="1:57" ht="10.35" customHeight="1">
      <c r="A38" s="2518" t="s">
        <v>1019</v>
      </c>
      <c r="H38" s="323"/>
      <c r="I38" s="322"/>
      <c r="K38" s="322"/>
      <c r="M38" s="322"/>
      <c r="O38" s="321"/>
    </row>
    <row r="39" spans="1:57" ht="9.9499999999999993" customHeight="1"/>
    <row r="40" spans="1:57" ht="9.9499999999999993" customHeight="1"/>
    <row r="41" spans="1:57" ht="9.9499999999999993" customHeight="1"/>
    <row r="42" spans="1:57" ht="9.9499999999999993" customHeight="1"/>
    <row r="43" spans="1:57" ht="8.25" customHeight="1"/>
    <row r="44" spans="1:57" ht="8.25" customHeight="1"/>
    <row r="45" spans="1:57" ht="8.25" customHeight="1"/>
    <row r="46" spans="1:57" ht="8.25" customHeight="1"/>
    <row r="47" spans="1:57" ht="8.25" customHeight="1"/>
    <row r="48" spans="1:57" ht="8.25" customHeight="1"/>
  </sheetData>
  <mergeCells count="1">
    <mergeCell ref="A4:A5"/>
  </mergeCells>
  <hyperlinks>
    <hyperlink ref="A38"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J108"/>
  <sheetViews>
    <sheetView showGridLines="0" showZeros="0" zoomScale="140" zoomScaleNormal="140" workbookViewId="0">
      <pane ySplit="17" topLeftCell="A78" activePane="bottomLeft" state="frozen"/>
      <selection activeCell="B6" sqref="B6:R6"/>
      <selection pane="bottomLeft"/>
    </sheetView>
  </sheetViews>
  <sheetFormatPr baseColWidth="10" defaultColWidth="11.5703125" defaultRowHeight="8.25"/>
  <cols>
    <col min="1" max="1" width="1.85546875" style="2094" customWidth="1"/>
    <col min="2" max="2" width="8.28515625" style="2094" customWidth="1"/>
    <col min="3" max="3" width="15" style="2094" customWidth="1"/>
    <col min="4" max="4" width="10.85546875" style="2094" customWidth="1"/>
    <col min="5" max="5" width="10.5703125" style="2094" customWidth="1"/>
    <col min="6" max="6" width="9.7109375" style="2094" customWidth="1"/>
    <col min="7" max="7" width="10.85546875" style="2094" customWidth="1"/>
    <col min="8" max="16384" width="11.5703125" style="2094"/>
  </cols>
  <sheetData>
    <row r="9" spans="2:10" ht="18" customHeight="1">
      <c r="B9" s="2093" t="s">
        <v>1081</v>
      </c>
      <c r="C9" s="2093"/>
      <c r="D9" s="2093"/>
      <c r="E9" s="2093"/>
      <c r="F9" s="2093"/>
      <c r="G9" s="2093"/>
      <c r="H9" s="2093"/>
      <c r="I9" s="2093"/>
    </row>
    <row r="10" spans="2:10" ht="12">
      <c r="B10" s="2093" t="s">
        <v>1082</v>
      </c>
      <c r="C10" s="2093"/>
      <c r="D10" s="2093"/>
      <c r="E10" s="2093"/>
      <c r="F10" s="2093"/>
      <c r="G10" s="2093"/>
      <c r="H10" s="2093"/>
      <c r="I10" s="2093"/>
    </row>
    <row r="11" spans="2:10" ht="2.4500000000000002" customHeight="1">
      <c r="B11" s="2095"/>
      <c r="C11" s="2096"/>
      <c r="D11" s="2096"/>
      <c r="E11" s="2096"/>
      <c r="F11" s="2096"/>
      <c r="G11" s="2096"/>
      <c r="H11" s="2096"/>
      <c r="I11" s="2096"/>
    </row>
    <row r="12" spans="2:10" ht="9">
      <c r="B12" s="2097" t="s">
        <v>218</v>
      </c>
      <c r="C12" s="2098">
        <v>45482</v>
      </c>
      <c r="I12" s="2097" t="s">
        <v>1083</v>
      </c>
      <c r="J12" s="2099"/>
    </row>
    <row r="13" spans="2:10" ht="3" customHeight="1"/>
    <row r="14" spans="2:10" ht="13.15" customHeight="1">
      <c r="B14" s="2100" t="s">
        <v>1084</v>
      </c>
      <c r="C14" s="2101"/>
      <c r="D14" s="2672" t="s">
        <v>1085</v>
      </c>
      <c r="E14" s="2672" t="s">
        <v>148</v>
      </c>
      <c r="F14" s="2672" t="s">
        <v>7</v>
      </c>
      <c r="G14" s="2672" t="s">
        <v>8</v>
      </c>
      <c r="H14" s="2672" t="s">
        <v>9</v>
      </c>
      <c r="I14" s="2674" t="s">
        <v>10</v>
      </c>
    </row>
    <row r="15" spans="2:10" ht="7.9" customHeight="1">
      <c r="B15" s="2676" t="s">
        <v>1086</v>
      </c>
      <c r="C15" s="2679" t="s">
        <v>1087</v>
      </c>
      <c r="D15" s="2673"/>
      <c r="E15" s="2673"/>
      <c r="F15" s="2673"/>
      <c r="G15" s="2673"/>
      <c r="H15" s="2673"/>
      <c r="I15" s="2675"/>
    </row>
    <row r="16" spans="2:10" ht="12.75" customHeight="1">
      <c r="B16" s="2677"/>
      <c r="C16" s="2680"/>
      <c r="D16" s="2102" t="s">
        <v>54</v>
      </c>
      <c r="E16" s="2103"/>
      <c r="F16" s="2103"/>
      <c r="G16" s="2103"/>
      <c r="H16" s="2103"/>
      <c r="I16" s="2104"/>
    </row>
    <row r="17" spans="2:9" ht="7.15" customHeight="1">
      <c r="B17" s="2678"/>
      <c r="C17" s="2673"/>
      <c r="D17" s="2102" t="s">
        <v>1088</v>
      </c>
      <c r="E17" s="2103"/>
      <c r="F17" s="2103"/>
      <c r="G17" s="2103"/>
      <c r="H17" s="2103"/>
      <c r="I17" s="2104"/>
    </row>
    <row r="18" spans="2:9" ht="3" customHeight="1">
      <c r="B18" s="2105"/>
      <c r="C18" s="2106"/>
      <c r="D18" s="2107"/>
      <c r="E18" s="2106"/>
      <c r="F18" s="2106"/>
      <c r="G18" s="2106"/>
      <c r="H18" s="2106"/>
      <c r="I18" s="2108"/>
    </row>
    <row r="19" spans="2:9">
      <c r="B19" s="2109" t="s">
        <v>1089</v>
      </c>
      <c r="C19" s="2110" t="s">
        <v>1090</v>
      </c>
      <c r="D19" s="2111" t="s">
        <v>62</v>
      </c>
      <c r="E19" s="2111" t="s">
        <v>62</v>
      </c>
      <c r="F19" s="2111" t="s">
        <v>62</v>
      </c>
      <c r="G19" s="2111" t="s">
        <v>62</v>
      </c>
      <c r="H19" s="2112" t="s">
        <v>62</v>
      </c>
      <c r="I19" s="2113" t="s">
        <v>62</v>
      </c>
    </row>
    <row r="20" spans="2:9">
      <c r="B20" s="2109" t="s">
        <v>1091</v>
      </c>
      <c r="C20" s="2110" t="s">
        <v>1092</v>
      </c>
      <c r="D20" s="2111" t="s">
        <v>62</v>
      </c>
      <c r="E20" s="2111" t="s">
        <v>62</v>
      </c>
      <c r="F20" s="2111" t="s">
        <v>62</v>
      </c>
      <c r="G20" s="2111" t="s">
        <v>62</v>
      </c>
      <c r="H20" s="2112" t="s">
        <v>62</v>
      </c>
      <c r="I20" s="2113" t="s">
        <v>62</v>
      </c>
    </row>
    <row r="21" spans="2:9">
      <c r="B21" s="2109" t="s">
        <v>1093</v>
      </c>
      <c r="C21" s="2110" t="s">
        <v>1094</v>
      </c>
      <c r="D21" s="2111" t="s">
        <v>62</v>
      </c>
      <c r="E21" s="2111" t="s">
        <v>62</v>
      </c>
      <c r="F21" s="2111" t="s">
        <v>62</v>
      </c>
      <c r="G21" s="2111" t="s">
        <v>62</v>
      </c>
      <c r="H21" s="2112" t="s">
        <v>62</v>
      </c>
      <c r="I21" s="2113" t="s">
        <v>62</v>
      </c>
    </row>
    <row r="22" spans="2:9">
      <c r="B22" s="2109" t="s">
        <v>1095</v>
      </c>
      <c r="C22" s="2110" t="s">
        <v>1096</v>
      </c>
      <c r="D22" s="2111" t="s">
        <v>62</v>
      </c>
      <c r="E22" s="2111" t="s">
        <v>62</v>
      </c>
      <c r="F22" s="2111" t="s">
        <v>62</v>
      </c>
      <c r="G22" s="2111" t="s">
        <v>62</v>
      </c>
      <c r="H22" s="2112" t="s">
        <v>62</v>
      </c>
      <c r="I22" s="2113" t="s">
        <v>62</v>
      </c>
    </row>
    <row r="23" spans="2:9">
      <c r="B23" s="2109" t="s">
        <v>1097</v>
      </c>
      <c r="C23" s="2110" t="s">
        <v>1098</v>
      </c>
      <c r="D23" s="2111">
        <v>25606390</v>
      </c>
      <c r="E23" s="2111">
        <v>24326009</v>
      </c>
      <c r="F23" s="2111">
        <v>26107074</v>
      </c>
      <c r="G23" s="2111">
        <v>25613989</v>
      </c>
      <c r="H23" s="2112">
        <v>26783880</v>
      </c>
      <c r="I23" s="2113" t="s">
        <v>62</v>
      </c>
    </row>
    <row r="24" spans="2:9">
      <c r="B24" s="2109" t="s">
        <v>1099</v>
      </c>
      <c r="C24" s="2110" t="s">
        <v>1100</v>
      </c>
      <c r="D24" s="2111">
        <v>5391156</v>
      </c>
      <c r="E24" s="2111">
        <v>5124553</v>
      </c>
      <c r="F24" s="2111">
        <v>5603308</v>
      </c>
      <c r="G24" s="2111">
        <v>5430014</v>
      </c>
      <c r="H24" s="2112">
        <v>5602369</v>
      </c>
      <c r="I24" s="2113" t="s">
        <v>62</v>
      </c>
    </row>
    <row r="25" spans="2:9">
      <c r="B25" s="2109" t="s">
        <v>1101</v>
      </c>
      <c r="C25" s="2110" t="s">
        <v>1102</v>
      </c>
      <c r="D25" s="2111">
        <v>46663303</v>
      </c>
      <c r="E25" s="2111">
        <v>44351532</v>
      </c>
      <c r="F25" s="2111">
        <v>47643606</v>
      </c>
      <c r="G25" s="2111">
        <v>46717370</v>
      </c>
      <c r="H25" s="2112">
        <v>48849273</v>
      </c>
      <c r="I25" s="2113" t="s">
        <v>62</v>
      </c>
    </row>
    <row r="26" spans="2:9">
      <c r="B26" s="2109" t="s">
        <v>1103</v>
      </c>
      <c r="C26" s="2110" t="s">
        <v>1104</v>
      </c>
      <c r="D26" s="2111">
        <v>5471674</v>
      </c>
      <c r="E26" s="2111">
        <v>5194675</v>
      </c>
      <c r="F26" s="2111">
        <v>5685596</v>
      </c>
      <c r="G26" s="2111">
        <v>5535899</v>
      </c>
      <c r="H26" s="2112">
        <v>5744196</v>
      </c>
      <c r="I26" s="2113" t="s">
        <v>62</v>
      </c>
    </row>
    <row r="27" spans="2:9">
      <c r="B27" s="2109" t="s">
        <v>1105</v>
      </c>
      <c r="C27" s="2110" t="s">
        <v>1106</v>
      </c>
      <c r="D27" s="2111" t="s">
        <v>62</v>
      </c>
      <c r="E27" s="2111" t="s">
        <v>62</v>
      </c>
      <c r="F27" s="2111" t="s">
        <v>62</v>
      </c>
      <c r="G27" s="2111" t="s">
        <v>62</v>
      </c>
      <c r="H27" s="2112" t="s">
        <v>62</v>
      </c>
      <c r="I27" s="2113" t="s">
        <v>62</v>
      </c>
    </row>
    <row r="28" spans="2:9">
      <c r="B28" s="2109" t="s">
        <v>1107</v>
      </c>
      <c r="C28" s="2110" t="s">
        <v>1108</v>
      </c>
      <c r="D28" s="2111">
        <v>12669955</v>
      </c>
      <c r="E28" s="2111">
        <v>11988762</v>
      </c>
      <c r="F28" s="2111">
        <v>13054038</v>
      </c>
      <c r="G28" s="2111">
        <v>12717811</v>
      </c>
      <c r="H28" s="2112">
        <v>13137743</v>
      </c>
      <c r="I28" s="2113" t="s">
        <v>62</v>
      </c>
    </row>
    <row r="29" spans="2:9">
      <c r="B29" s="2109" t="s">
        <v>1109</v>
      </c>
      <c r="C29" s="2110" t="s">
        <v>1110</v>
      </c>
      <c r="D29" s="2111">
        <v>53088025</v>
      </c>
      <c r="E29" s="2111">
        <v>50730293</v>
      </c>
      <c r="F29" s="2111">
        <v>54453681</v>
      </c>
      <c r="G29" s="2111">
        <v>53331244</v>
      </c>
      <c r="H29" s="2112">
        <v>56166955</v>
      </c>
      <c r="I29" s="2113" t="s">
        <v>62</v>
      </c>
    </row>
    <row r="30" spans="2:9">
      <c r="B30" s="2109" t="s">
        <v>1111</v>
      </c>
      <c r="C30" s="2110" t="s">
        <v>1112</v>
      </c>
      <c r="D30" s="2111">
        <v>46458828</v>
      </c>
      <c r="E30" s="2111">
        <v>43991922</v>
      </c>
      <c r="F30" s="2111">
        <v>47744910</v>
      </c>
      <c r="G30" s="2111">
        <v>46558994</v>
      </c>
      <c r="H30" s="2112">
        <v>48381149</v>
      </c>
      <c r="I30" s="2113" t="s">
        <v>62</v>
      </c>
    </row>
    <row r="31" spans="2:9">
      <c r="B31" s="2109" t="s">
        <v>1113</v>
      </c>
      <c r="C31" s="2110" t="s">
        <v>1114</v>
      </c>
      <c r="D31" s="2111">
        <v>16324372</v>
      </c>
      <c r="E31" s="2111">
        <v>15580442</v>
      </c>
      <c r="F31" s="2111">
        <v>16889687</v>
      </c>
      <c r="G31" s="2111">
        <v>16520215</v>
      </c>
      <c r="H31" s="2112">
        <v>17221424</v>
      </c>
      <c r="I31" s="2113" t="s">
        <v>62</v>
      </c>
    </row>
    <row r="32" spans="2:9">
      <c r="B32" s="2109" t="s">
        <v>1115</v>
      </c>
      <c r="C32" s="2110" t="s">
        <v>1116</v>
      </c>
      <c r="D32" s="2111">
        <v>24832171</v>
      </c>
      <c r="E32" s="2111">
        <v>23822540</v>
      </c>
      <c r="F32" s="2111">
        <v>25528640</v>
      </c>
      <c r="G32" s="2111">
        <v>25140345</v>
      </c>
      <c r="H32" s="2112">
        <v>26406899</v>
      </c>
      <c r="I32" s="2113" t="s">
        <v>62</v>
      </c>
    </row>
    <row r="33" spans="2:9">
      <c r="B33" s="2109" t="s">
        <v>1117</v>
      </c>
      <c r="C33" s="2110" t="s">
        <v>1118</v>
      </c>
      <c r="D33" s="2111">
        <v>6323847</v>
      </c>
      <c r="E33" s="2111">
        <v>6077226</v>
      </c>
      <c r="F33" s="2111">
        <v>6458287</v>
      </c>
      <c r="G33" s="2111">
        <v>6296811</v>
      </c>
      <c r="H33" s="2112">
        <v>6590560</v>
      </c>
      <c r="I33" s="2113" t="s">
        <v>62</v>
      </c>
    </row>
    <row r="34" spans="2:9">
      <c r="B34" s="2109" t="s">
        <v>1119</v>
      </c>
      <c r="C34" s="2110" t="s">
        <v>620</v>
      </c>
      <c r="D34" s="2111" t="s">
        <v>62</v>
      </c>
      <c r="E34" s="2111" t="s">
        <v>62</v>
      </c>
      <c r="F34" s="2111" t="s">
        <v>62</v>
      </c>
      <c r="G34" s="2111" t="s">
        <v>62</v>
      </c>
      <c r="H34" s="2112" t="s">
        <v>62</v>
      </c>
      <c r="I34" s="2113" t="s">
        <v>62</v>
      </c>
    </row>
    <row r="35" spans="2:9">
      <c r="B35" s="2109" t="s">
        <v>1120</v>
      </c>
      <c r="C35" s="2110" t="s">
        <v>1121</v>
      </c>
      <c r="D35" s="2111" t="s">
        <v>62</v>
      </c>
      <c r="E35" s="2111" t="s">
        <v>62</v>
      </c>
      <c r="F35" s="2111" t="s">
        <v>62</v>
      </c>
      <c r="G35" s="2111" t="s">
        <v>62</v>
      </c>
      <c r="H35" s="2112" t="s">
        <v>62</v>
      </c>
      <c r="I35" s="2113" t="s">
        <v>62</v>
      </c>
    </row>
    <row r="36" spans="2:9">
      <c r="B36" s="2109" t="s">
        <v>1122</v>
      </c>
      <c r="C36" s="2110" t="s">
        <v>1123</v>
      </c>
      <c r="D36" s="2111" t="s">
        <v>62</v>
      </c>
      <c r="E36" s="2111" t="s">
        <v>62</v>
      </c>
      <c r="F36" s="2111" t="s">
        <v>62</v>
      </c>
      <c r="G36" s="2111" t="s">
        <v>62</v>
      </c>
      <c r="H36" s="2112" t="s">
        <v>62</v>
      </c>
      <c r="I36" s="2113" t="s">
        <v>62</v>
      </c>
    </row>
    <row r="37" spans="2:9">
      <c r="B37" s="2109" t="s">
        <v>1124</v>
      </c>
      <c r="C37" s="2110" t="s">
        <v>1125</v>
      </c>
      <c r="D37" s="2111" t="s">
        <v>62</v>
      </c>
      <c r="E37" s="2111" t="s">
        <v>62</v>
      </c>
      <c r="F37" s="2111" t="s">
        <v>62</v>
      </c>
      <c r="G37" s="2111" t="s">
        <v>62</v>
      </c>
      <c r="H37" s="2112" t="s">
        <v>62</v>
      </c>
      <c r="I37" s="2113" t="s">
        <v>62</v>
      </c>
    </row>
    <row r="38" spans="2:9">
      <c r="B38" s="2109" t="s">
        <v>1126</v>
      </c>
      <c r="C38" s="2110" t="s">
        <v>1127</v>
      </c>
      <c r="D38" s="2111">
        <v>3914793</v>
      </c>
      <c r="E38" s="2111">
        <v>3738318</v>
      </c>
      <c r="F38" s="2111">
        <v>4042361</v>
      </c>
      <c r="G38" s="2111">
        <v>4028316</v>
      </c>
      <c r="H38" s="2112">
        <v>4179191</v>
      </c>
      <c r="I38" s="2113" t="s">
        <v>62</v>
      </c>
    </row>
    <row r="39" spans="2:9">
      <c r="B39" s="2109" t="s">
        <v>1128</v>
      </c>
      <c r="C39" s="2110" t="s">
        <v>1129</v>
      </c>
      <c r="D39" s="2111" t="s">
        <v>62</v>
      </c>
      <c r="E39" s="2111" t="s">
        <v>62</v>
      </c>
      <c r="F39" s="2111" t="s">
        <v>62</v>
      </c>
      <c r="G39" s="2111" t="s">
        <v>62</v>
      </c>
      <c r="H39" s="2112" t="s">
        <v>62</v>
      </c>
      <c r="I39" s="2113" t="s">
        <v>62</v>
      </c>
    </row>
    <row r="40" spans="2:9">
      <c r="B40" s="2109" t="s">
        <v>1130</v>
      </c>
      <c r="C40" s="2110" t="s">
        <v>1131</v>
      </c>
      <c r="D40" s="2111" t="s">
        <v>62</v>
      </c>
      <c r="E40" s="2111" t="s">
        <v>62</v>
      </c>
      <c r="F40" s="2111" t="s">
        <v>62</v>
      </c>
      <c r="G40" s="2111" t="s">
        <v>62</v>
      </c>
      <c r="H40" s="2112" t="s">
        <v>62</v>
      </c>
      <c r="I40" s="2113" t="s">
        <v>62</v>
      </c>
    </row>
    <row r="41" spans="2:9">
      <c r="B41" s="2109" t="s">
        <v>1132</v>
      </c>
      <c r="C41" s="2110" t="s">
        <v>1133</v>
      </c>
      <c r="D41" s="2111" t="s">
        <v>62</v>
      </c>
      <c r="E41" s="2111" t="s">
        <v>62</v>
      </c>
      <c r="F41" s="2111" t="s">
        <v>62</v>
      </c>
      <c r="G41" s="2111" t="s">
        <v>62</v>
      </c>
      <c r="H41" s="2112" t="s">
        <v>62</v>
      </c>
      <c r="I41" s="2113" t="s">
        <v>62</v>
      </c>
    </row>
    <row r="42" spans="2:9">
      <c r="B42" s="2109" t="s">
        <v>1134</v>
      </c>
      <c r="C42" s="2110" t="s">
        <v>1135</v>
      </c>
      <c r="D42" s="2111" t="s">
        <v>62</v>
      </c>
      <c r="E42" s="2111" t="s">
        <v>62</v>
      </c>
      <c r="F42" s="2111" t="s">
        <v>62</v>
      </c>
      <c r="G42" s="2111" t="s">
        <v>62</v>
      </c>
      <c r="H42" s="2112" t="s">
        <v>62</v>
      </c>
      <c r="I42" s="2113" t="s">
        <v>62</v>
      </c>
    </row>
    <row r="43" spans="2:9">
      <c r="B43" s="2109" t="s">
        <v>1136</v>
      </c>
      <c r="C43" s="2110" t="s">
        <v>1137</v>
      </c>
      <c r="D43" s="2111" t="s">
        <v>62</v>
      </c>
      <c r="E43" s="2111" t="s">
        <v>62</v>
      </c>
      <c r="F43" s="2111" t="s">
        <v>62</v>
      </c>
      <c r="G43" s="2111" t="s">
        <v>62</v>
      </c>
      <c r="H43" s="2112" t="s">
        <v>62</v>
      </c>
      <c r="I43" s="2113" t="s">
        <v>62</v>
      </c>
    </row>
    <row r="44" spans="2:9">
      <c r="B44" s="2109" t="s">
        <v>1138</v>
      </c>
      <c r="C44" s="2110" t="s">
        <v>1139</v>
      </c>
      <c r="D44" s="2111" t="s">
        <v>62</v>
      </c>
      <c r="E44" s="2111" t="s">
        <v>62</v>
      </c>
      <c r="F44" s="2111" t="s">
        <v>62</v>
      </c>
      <c r="G44" s="2111" t="s">
        <v>62</v>
      </c>
      <c r="H44" s="2112" t="s">
        <v>62</v>
      </c>
      <c r="I44" s="2113" t="s">
        <v>62</v>
      </c>
    </row>
    <row r="45" spans="2:9">
      <c r="B45" s="2109" t="s">
        <v>1140</v>
      </c>
      <c r="C45" s="2110" t="s">
        <v>1141</v>
      </c>
      <c r="D45" s="2111" t="s">
        <v>62</v>
      </c>
      <c r="E45" s="2111" t="s">
        <v>62</v>
      </c>
      <c r="F45" s="2111" t="s">
        <v>62</v>
      </c>
      <c r="G45" s="2111" t="s">
        <v>62</v>
      </c>
      <c r="H45" s="2112" t="s">
        <v>62</v>
      </c>
      <c r="I45" s="2113" t="s">
        <v>62</v>
      </c>
    </row>
    <row r="46" spans="2:9">
      <c r="B46" s="2109" t="s">
        <v>1142</v>
      </c>
      <c r="C46" s="2110" t="s">
        <v>1143</v>
      </c>
      <c r="D46" s="2111" t="s">
        <v>62</v>
      </c>
      <c r="E46" s="2111" t="s">
        <v>62</v>
      </c>
      <c r="F46" s="2111" t="s">
        <v>62</v>
      </c>
      <c r="G46" s="2111" t="s">
        <v>62</v>
      </c>
      <c r="H46" s="2112" t="s">
        <v>62</v>
      </c>
      <c r="I46" s="2113" t="s">
        <v>62</v>
      </c>
    </row>
    <row r="47" spans="2:9">
      <c r="B47" s="2109" t="s">
        <v>1144</v>
      </c>
      <c r="C47" s="2110" t="s">
        <v>1145</v>
      </c>
      <c r="D47" s="2111">
        <v>28870218</v>
      </c>
      <c r="E47" s="2111">
        <v>27874190</v>
      </c>
      <c r="F47" s="2111">
        <v>30019995</v>
      </c>
      <c r="G47" s="2111">
        <v>29301125</v>
      </c>
      <c r="H47" s="2112">
        <v>30807528</v>
      </c>
      <c r="I47" s="2113" t="s">
        <v>62</v>
      </c>
    </row>
    <row r="48" spans="2:9">
      <c r="B48" s="2109" t="s">
        <v>1146</v>
      </c>
      <c r="C48" s="2110" t="s">
        <v>1147</v>
      </c>
      <c r="D48" s="2111">
        <v>1422686</v>
      </c>
      <c r="E48" s="2111">
        <v>1337110</v>
      </c>
      <c r="F48" s="2111">
        <v>1463465</v>
      </c>
      <c r="G48" s="2111">
        <v>1417427</v>
      </c>
      <c r="H48" s="2112">
        <v>1472955</v>
      </c>
      <c r="I48" s="2113" t="s">
        <v>62</v>
      </c>
    </row>
    <row r="49" spans="2:9">
      <c r="B49" s="2109" t="s">
        <v>1148</v>
      </c>
      <c r="C49" s="2110" t="s">
        <v>1149</v>
      </c>
      <c r="D49" s="2111" t="s">
        <v>62</v>
      </c>
      <c r="E49" s="2111" t="s">
        <v>62</v>
      </c>
      <c r="F49" s="2111" t="s">
        <v>62</v>
      </c>
      <c r="G49" s="2111" t="s">
        <v>62</v>
      </c>
      <c r="H49" s="2112" t="s">
        <v>62</v>
      </c>
      <c r="I49" s="2113" t="s">
        <v>62</v>
      </c>
    </row>
    <row r="50" spans="2:9">
      <c r="B50" s="2109" t="s">
        <v>1150</v>
      </c>
      <c r="C50" s="2110" t="s">
        <v>1151</v>
      </c>
      <c r="D50" s="2111">
        <v>3592429</v>
      </c>
      <c r="E50" s="2111">
        <v>3544234</v>
      </c>
      <c r="F50" s="2111">
        <v>3769362</v>
      </c>
      <c r="G50" s="2111">
        <v>3682139</v>
      </c>
      <c r="H50" s="2112">
        <v>3903355</v>
      </c>
      <c r="I50" s="2113" t="s">
        <v>62</v>
      </c>
    </row>
    <row r="51" spans="2:9">
      <c r="B51" s="2109" t="s">
        <v>1152</v>
      </c>
      <c r="C51" s="2110" t="s">
        <v>1153</v>
      </c>
      <c r="D51" s="2111">
        <v>11310627</v>
      </c>
      <c r="E51" s="2111">
        <v>11055038</v>
      </c>
      <c r="F51" s="2111">
        <v>11826364</v>
      </c>
      <c r="G51" s="2111">
        <v>11485108</v>
      </c>
      <c r="H51" s="2112">
        <v>12046903</v>
      </c>
      <c r="I51" s="2113" t="s">
        <v>62</v>
      </c>
    </row>
    <row r="52" spans="2:9">
      <c r="B52" s="2109" t="s">
        <v>1154</v>
      </c>
      <c r="C52" s="2110" t="s">
        <v>1155</v>
      </c>
      <c r="D52" s="2111">
        <v>2602968</v>
      </c>
      <c r="E52" s="2111">
        <v>2423299</v>
      </c>
      <c r="F52" s="2111">
        <v>2703416</v>
      </c>
      <c r="G52" s="2111">
        <v>2664189</v>
      </c>
      <c r="H52" s="2112">
        <v>2760686</v>
      </c>
      <c r="I52" s="2113" t="s">
        <v>62</v>
      </c>
    </row>
    <row r="53" spans="2:9">
      <c r="B53" s="2109" t="s">
        <v>1156</v>
      </c>
      <c r="C53" s="2110" t="s">
        <v>1157</v>
      </c>
      <c r="D53" s="2111">
        <v>6925811</v>
      </c>
      <c r="E53" s="2111">
        <v>6789274</v>
      </c>
      <c r="F53" s="2111">
        <v>7120989</v>
      </c>
      <c r="G53" s="2111">
        <v>7037606</v>
      </c>
      <c r="H53" s="2112">
        <v>7404908</v>
      </c>
      <c r="I53" s="2113" t="s">
        <v>62</v>
      </c>
    </row>
    <row r="54" spans="2:9">
      <c r="B54" s="2109" t="s">
        <v>1158</v>
      </c>
      <c r="C54" s="2110" t="s">
        <v>1159</v>
      </c>
      <c r="D54" s="2111">
        <v>82700432</v>
      </c>
      <c r="E54" s="2111">
        <v>79742085</v>
      </c>
      <c r="F54" s="2111">
        <v>85749495</v>
      </c>
      <c r="G54" s="2111">
        <v>83348131</v>
      </c>
      <c r="H54" s="2112">
        <v>86869494</v>
      </c>
      <c r="I54" s="2113" t="s">
        <v>62</v>
      </c>
    </row>
    <row r="55" spans="2:9">
      <c r="B55" s="2109" t="s">
        <v>1160</v>
      </c>
      <c r="C55" s="2110" t="s">
        <v>1161</v>
      </c>
      <c r="D55" s="2111">
        <v>10046832</v>
      </c>
      <c r="E55" s="2111">
        <v>9724568</v>
      </c>
      <c r="F55" s="2111">
        <v>10387887</v>
      </c>
      <c r="G55" s="2111">
        <v>10067991</v>
      </c>
      <c r="H55" s="2112">
        <v>10548133</v>
      </c>
      <c r="I55" s="2113" t="s">
        <v>62</v>
      </c>
    </row>
    <row r="56" spans="2:9">
      <c r="B56" s="2109" t="s">
        <v>1162</v>
      </c>
      <c r="C56" s="2110" t="s">
        <v>1163</v>
      </c>
      <c r="D56" s="2111" t="s">
        <v>62</v>
      </c>
      <c r="E56" s="2111" t="s">
        <v>62</v>
      </c>
      <c r="F56" s="2111" t="s">
        <v>62</v>
      </c>
      <c r="G56" s="2111" t="s">
        <v>62</v>
      </c>
      <c r="H56" s="2112" t="s">
        <v>62</v>
      </c>
      <c r="I56" s="2113" t="s">
        <v>62</v>
      </c>
    </row>
    <row r="57" spans="2:9">
      <c r="B57" s="2109" t="s">
        <v>1164</v>
      </c>
      <c r="C57" s="2110" t="s">
        <v>1165</v>
      </c>
      <c r="D57" s="2111">
        <v>7451383</v>
      </c>
      <c r="E57" s="2111">
        <v>7091366</v>
      </c>
      <c r="F57" s="2111">
        <v>7553282</v>
      </c>
      <c r="G57" s="2111">
        <v>7435578</v>
      </c>
      <c r="H57" s="2112">
        <v>7819730</v>
      </c>
      <c r="I57" s="2113" t="s">
        <v>62</v>
      </c>
    </row>
    <row r="58" spans="2:9">
      <c r="B58" s="2109" t="s">
        <v>1166</v>
      </c>
      <c r="C58" s="2110" t="s">
        <v>1167</v>
      </c>
      <c r="D58" s="2111">
        <v>18387712</v>
      </c>
      <c r="E58" s="2111">
        <v>17607822</v>
      </c>
      <c r="F58" s="2111">
        <v>19132454</v>
      </c>
      <c r="G58" s="2111">
        <v>18622462</v>
      </c>
      <c r="H58" s="2112">
        <v>19507474</v>
      </c>
      <c r="I58" s="2113" t="s">
        <v>62</v>
      </c>
    </row>
    <row r="59" spans="2:9">
      <c r="B59" s="2109" t="s">
        <v>1168</v>
      </c>
      <c r="C59" s="2110" t="s">
        <v>1169</v>
      </c>
      <c r="D59" s="2111">
        <v>51756171</v>
      </c>
      <c r="E59" s="2111">
        <v>49793151</v>
      </c>
      <c r="F59" s="2111">
        <v>53623449</v>
      </c>
      <c r="G59" s="2111">
        <v>51984761</v>
      </c>
      <c r="H59" s="2112">
        <v>54308509</v>
      </c>
      <c r="I59" s="2113" t="s">
        <v>62</v>
      </c>
    </row>
    <row r="60" spans="2:9">
      <c r="B60" s="2109" t="s">
        <v>1170</v>
      </c>
      <c r="C60" s="2110" t="s">
        <v>1171</v>
      </c>
      <c r="D60" s="2111">
        <v>10165934</v>
      </c>
      <c r="E60" s="2111">
        <v>9819339</v>
      </c>
      <c r="F60" s="2111">
        <v>10496530</v>
      </c>
      <c r="G60" s="2111">
        <v>10334979</v>
      </c>
      <c r="H60" s="2112">
        <v>10832435</v>
      </c>
      <c r="I60" s="2113" t="s">
        <v>62</v>
      </c>
    </row>
    <row r="61" spans="2:9">
      <c r="B61" s="2109" t="s">
        <v>1172</v>
      </c>
      <c r="C61" s="2110" t="s">
        <v>1173</v>
      </c>
      <c r="D61" s="2111">
        <v>34150875</v>
      </c>
      <c r="E61" s="2111">
        <v>32905998</v>
      </c>
      <c r="F61" s="2111">
        <v>35610550</v>
      </c>
      <c r="G61" s="2111">
        <v>34706409</v>
      </c>
      <c r="H61" s="2112">
        <v>36294527</v>
      </c>
      <c r="I61" s="2113" t="s">
        <v>62</v>
      </c>
    </row>
    <row r="62" spans="2:9">
      <c r="B62" s="2109" t="s">
        <v>1174</v>
      </c>
      <c r="C62" s="2110" t="s">
        <v>1175</v>
      </c>
      <c r="D62" s="2111" t="s">
        <v>62</v>
      </c>
      <c r="E62" s="2111" t="s">
        <v>62</v>
      </c>
      <c r="F62" s="2111" t="s">
        <v>62</v>
      </c>
      <c r="G62" s="2111" t="s">
        <v>62</v>
      </c>
      <c r="H62" s="2112" t="s">
        <v>62</v>
      </c>
      <c r="I62" s="2113" t="s">
        <v>62</v>
      </c>
    </row>
    <row r="63" spans="2:9">
      <c r="B63" s="2109" t="s">
        <v>1176</v>
      </c>
      <c r="C63" s="2110" t="s">
        <v>1177</v>
      </c>
      <c r="D63" s="2111">
        <v>12631919</v>
      </c>
      <c r="E63" s="2111">
        <v>12041712</v>
      </c>
      <c r="F63" s="2111">
        <v>13043219</v>
      </c>
      <c r="G63" s="2111">
        <v>12726834</v>
      </c>
      <c r="H63" s="2112">
        <v>13245294</v>
      </c>
      <c r="I63" s="2113" t="s">
        <v>62</v>
      </c>
    </row>
    <row r="64" spans="2:9">
      <c r="B64" s="2109" t="s">
        <v>1178</v>
      </c>
      <c r="C64" s="2110" t="s">
        <v>1179</v>
      </c>
      <c r="D64" s="2111" t="s">
        <v>62</v>
      </c>
      <c r="E64" s="2111" t="s">
        <v>62</v>
      </c>
      <c r="F64" s="2111" t="s">
        <v>62</v>
      </c>
      <c r="G64" s="2111" t="s">
        <v>62</v>
      </c>
      <c r="H64" s="2112" t="s">
        <v>62</v>
      </c>
      <c r="I64" s="2113" t="s">
        <v>62</v>
      </c>
    </row>
    <row r="65" spans="2:9">
      <c r="B65" s="2109" t="s">
        <v>1180</v>
      </c>
      <c r="C65" s="2110" t="s">
        <v>1181</v>
      </c>
      <c r="D65" s="2111" t="s">
        <v>62</v>
      </c>
      <c r="E65" s="2111" t="s">
        <v>62</v>
      </c>
      <c r="F65" s="2111" t="s">
        <v>62</v>
      </c>
      <c r="G65" s="2111" t="s">
        <v>62</v>
      </c>
      <c r="H65" s="2112" t="s">
        <v>62</v>
      </c>
      <c r="I65" s="2113" t="s">
        <v>62</v>
      </c>
    </row>
    <row r="66" spans="2:9">
      <c r="B66" s="2109" t="s">
        <v>1182</v>
      </c>
      <c r="C66" s="2110" t="s">
        <v>1183</v>
      </c>
      <c r="D66" s="2111" t="s">
        <v>62</v>
      </c>
      <c r="E66" s="2111" t="s">
        <v>62</v>
      </c>
      <c r="F66" s="2111" t="s">
        <v>62</v>
      </c>
      <c r="G66" s="2111" t="s">
        <v>62</v>
      </c>
      <c r="H66" s="2112" t="s">
        <v>62</v>
      </c>
      <c r="I66" s="2113" t="s">
        <v>62</v>
      </c>
    </row>
    <row r="67" spans="2:9">
      <c r="B67" s="2109" t="s">
        <v>1184</v>
      </c>
      <c r="C67" s="2110" t="s">
        <v>1185</v>
      </c>
      <c r="D67" s="2111" t="s">
        <v>62</v>
      </c>
      <c r="E67" s="2111" t="s">
        <v>62</v>
      </c>
      <c r="F67" s="2111" t="s">
        <v>62</v>
      </c>
      <c r="G67" s="2111" t="s">
        <v>62</v>
      </c>
      <c r="H67" s="2112" t="s">
        <v>62</v>
      </c>
      <c r="I67" s="2113" t="s">
        <v>62</v>
      </c>
    </row>
    <row r="68" spans="2:9">
      <c r="B68" s="2109" t="s">
        <v>1186</v>
      </c>
      <c r="C68" s="2110" t="s">
        <v>1187</v>
      </c>
      <c r="D68" s="2111" t="s">
        <v>62</v>
      </c>
      <c r="E68" s="2111" t="s">
        <v>62</v>
      </c>
      <c r="F68" s="2111" t="s">
        <v>62</v>
      </c>
      <c r="G68" s="2111" t="s">
        <v>62</v>
      </c>
      <c r="H68" s="2112" t="s">
        <v>62</v>
      </c>
      <c r="I68" s="2113" t="s">
        <v>62</v>
      </c>
    </row>
    <row r="69" spans="2:9">
      <c r="B69" s="2109" t="s">
        <v>1188</v>
      </c>
      <c r="C69" s="2110" t="s">
        <v>1189</v>
      </c>
      <c r="D69" s="2111" t="s">
        <v>62</v>
      </c>
      <c r="E69" s="2111" t="s">
        <v>62</v>
      </c>
      <c r="F69" s="2111" t="s">
        <v>62</v>
      </c>
      <c r="G69" s="2111" t="s">
        <v>62</v>
      </c>
      <c r="H69" s="2112" t="s">
        <v>62</v>
      </c>
      <c r="I69" s="2113" t="s">
        <v>62</v>
      </c>
    </row>
    <row r="70" spans="2:9">
      <c r="B70" s="2109" t="s">
        <v>1190</v>
      </c>
      <c r="C70" s="2110" t="s">
        <v>1191</v>
      </c>
      <c r="D70" s="2111">
        <v>34439029</v>
      </c>
      <c r="E70" s="2111">
        <v>33003464</v>
      </c>
      <c r="F70" s="2111">
        <v>36066407</v>
      </c>
      <c r="G70" s="2111">
        <v>35485568</v>
      </c>
      <c r="H70" s="2112">
        <v>37241123</v>
      </c>
      <c r="I70" s="2113" t="s">
        <v>62</v>
      </c>
    </row>
    <row r="71" spans="2:9">
      <c r="B71" s="2109" t="s">
        <v>1192</v>
      </c>
      <c r="C71" s="2110" t="s">
        <v>1193</v>
      </c>
      <c r="D71" s="2111" t="s">
        <v>62</v>
      </c>
      <c r="E71" s="2111" t="s">
        <v>62</v>
      </c>
      <c r="F71" s="2111" t="s">
        <v>62</v>
      </c>
      <c r="G71" s="2111" t="s">
        <v>62</v>
      </c>
      <c r="H71" s="2112" t="s">
        <v>62</v>
      </c>
      <c r="I71" s="2113" t="s">
        <v>62</v>
      </c>
    </row>
    <row r="72" spans="2:9">
      <c r="B72" s="2109" t="s">
        <v>1194</v>
      </c>
      <c r="C72" s="2110" t="s">
        <v>1195</v>
      </c>
      <c r="D72" s="2111">
        <v>26421169</v>
      </c>
      <c r="E72" s="2111">
        <v>25018283</v>
      </c>
      <c r="F72" s="2111">
        <v>27231210</v>
      </c>
      <c r="G72" s="2111">
        <v>26381574</v>
      </c>
      <c r="H72" s="2112">
        <v>27348532</v>
      </c>
      <c r="I72" s="2113" t="s">
        <v>62</v>
      </c>
    </row>
    <row r="73" spans="2:9">
      <c r="B73" s="2109" t="s">
        <v>1196</v>
      </c>
      <c r="C73" s="2110" t="s">
        <v>1197</v>
      </c>
      <c r="D73" s="2111" t="s">
        <v>62</v>
      </c>
      <c r="E73" s="2111" t="s">
        <v>62</v>
      </c>
      <c r="F73" s="2111" t="s">
        <v>62</v>
      </c>
      <c r="G73" s="2111" t="s">
        <v>62</v>
      </c>
      <c r="H73" s="2112" t="s">
        <v>62</v>
      </c>
      <c r="I73" s="2113" t="s">
        <v>62</v>
      </c>
    </row>
    <row r="74" spans="2:9">
      <c r="B74" s="2109" t="s">
        <v>1198</v>
      </c>
      <c r="C74" s="2110" t="s">
        <v>1199</v>
      </c>
      <c r="D74" s="2111">
        <v>31355041</v>
      </c>
      <c r="E74" s="2111">
        <v>30263495</v>
      </c>
      <c r="F74" s="2111">
        <v>32562070</v>
      </c>
      <c r="G74" s="2111">
        <v>31617387</v>
      </c>
      <c r="H74" s="2112">
        <v>32995010</v>
      </c>
      <c r="I74" s="2113" t="s">
        <v>62</v>
      </c>
    </row>
    <row r="75" spans="2:9">
      <c r="B75" s="2109" t="s">
        <v>1200</v>
      </c>
      <c r="C75" s="2110" t="s">
        <v>1201</v>
      </c>
      <c r="D75" s="2111" t="s">
        <v>62</v>
      </c>
      <c r="E75" s="2111" t="s">
        <v>62</v>
      </c>
      <c r="F75" s="2111" t="s">
        <v>62</v>
      </c>
      <c r="G75" s="2111" t="s">
        <v>62</v>
      </c>
      <c r="H75" s="2112" t="s">
        <v>62</v>
      </c>
      <c r="I75" s="2113" t="s">
        <v>62</v>
      </c>
    </row>
    <row r="76" spans="2:9">
      <c r="B76" s="2109" t="s">
        <v>1202</v>
      </c>
      <c r="C76" s="2110" t="s">
        <v>1203</v>
      </c>
      <c r="D76" s="2111" t="s">
        <v>62</v>
      </c>
      <c r="E76" s="2111" t="s">
        <v>62</v>
      </c>
      <c r="F76" s="2111" t="s">
        <v>62</v>
      </c>
      <c r="G76" s="2111" t="s">
        <v>62</v>
      </c>
      <c r="H76" s="2112" t="s">
        <v>62</v>
      </c>
      <c r="I76" s="2113" t="s">
        <v>62</v>
      </c>
    </row>
    <row r="77" spans="2:9">
      <c r="B77" s="2109" t="s">
        <v>1204</v>
      </c>
      <c r="C77" s="2110" t="s">
        <v>1205</v>
      </c>
      <c r="D77" s="2111">
        <v>26386147</v>
      </c>
      <c r="E77" s="2111">
        <v>25418041</v>
      </c>
      <c r="F77" s="2111">
        <v>27211464</v>
      </c>
      <c r="G77" s="2111">
        <v>26510317</v>
      </c>
      <c r="H77" s="2112">
        <v>27822349</v>
      </c>
      <c r="I77" s="2113" t="s">
        <v>62</v>
      </c>
    </row>
    <row r="78" spans="2:9">
      <c r="B78" s="2109" t="s">
        <v>1206</v>
      </c>
      <c r="C78" s="2110" t="s">
        <v>1207</v>
      </c>
      <c r="D78" s="2111">
        <v>4991857</v>
      </c>
      <c r="E78" s="2111">
        <v>4815413</v>
      </c>
      <c r="F78" s="2111">
        <v>5174817</v>
      </c>
      <c r="G78" s="2111">
        <v>5132243</v>
      </c>
      <c r="H78" s="2112">
        <v>5347031</v>
      </c>
      <c r="I78" s="2113" t="s">
        <v>62</v>
      </c>
    </row>
    <row r="79" spans="2:9">
      <c r="B79" s="2109" t="s">
        <v>1208</v>
      </c>
      <c r="C79" s="2110" t="s">
        <v>1209</v>
      </c>
      <c r="D79" s="2111" t="s">
        <v>62</v>
      </c>
      <c r="E79" s="2111" t="s">
        <v>62</v>
      </c>
      <c r="F79" s="2111" t="s">
        <v>62</v>
      </c>
      <c r="G79" s="2111" t="s">
        <v>62</v>
      </c>
      <c r="H79" s="2112" t="s">
        <v>62</v>
      </c>
      <c r="I79" s="2113" t="s">
        <v>62</v>
      </c>
    </row>
    <row r="80" spans="2:9">
      <c r="B80" s="2109" t="s">
        <v>1210</v>
      </c>
      <c r="C80" s="2110" t="s">
        <v>1211</v>
      </c>
      <c r="D80" s="2111" t="s">
        <v>62</v>
      </c>
      <c r="E80" s="2111" t="s">
        <v>62</v>
      </c>
      <c r="F80" s="2111" t="s">
        <v>62</v>
      </c>
      <c r="G80" s="2111" t="s">
        <v>62</v>
      </c>
      <c r="H80" s="2112" t="s">
        <v>62</v>
      </c>
      <c r="I80" s="2113" t="s">
        <v>62</v>
      </c>
    </row>
    <row r="81" spans="2:9">
      <c r="B81" s="2109" t="s">
        <v>1212</v>
      </c>
      <c r="C81" s="2110" t="s">
        <v>619</v>
      </c>
      <c r="D81" s="2111" t="s">
        <v>62</v>
      </c>
      <c r="E81" s="2111" t="s">
        <v>62</v>
      </c>
      <c r="F81" s="2111">
        <v>2193606</v>
      </c>
      <c r="G81" s="2111">
        <v>2111494</v>
      </c>
      <c r="H81" s="2112" t="s">
        <v>62</v>
      </c>
      <c r="I81" s="2113" t="s">
        <v>62</v>
      </c>
    </row>
    <row r="82" spans="2:9">
      <c r="B82" s="2109" t="s">
        <v>1213</v>
      </c>
      <c r="C82" s="2110" t="s">
        <v>1214</v>
      </c>
      <c r="D82" s="2111" t="s">
        <v>62</v>
      </c>
      <c r="E82" s="2111" t="s">
        <v>62</v>
      </c>
      <c r="F82" s="2111" t="s">
        <v>62</v>
      </c>
      <c r="G82" s="2111" t="s">
        <v>62</v>
      </c>
      <c r="H82" s="2112" t="s">
        <v>62</v>
      </c>
      <c r="I82" s="2113" t="s">
        <v>62</v>
      </c>
    </row>
    <row r="83" spans="2:9">
      <c r="B83" s="2109" t="s">
        <v>1215</v>
      </c>
      <c r="C83" s="2110" t="s">
        <v>1216</v>
      </c>
      <c r="D83" s="2111" t="s">
        <v>62</v>
      </c>
      <c r="E83" s="2111" t="s">
        <v>62</v>
      </c>
      <c r="F83" s="2111" t="s">
        <v>62</v>
      </c>
      <c r="G83" s="2111" t="s">
        <v>62</v>
      </c>
      <c r="H83" s="2112" t="s">
        <v>62</v>
      </c>
      <c r="I83" s="2113" t="s">
        <v>62</v>
      </c>
    </row>
    <row r="84" spans="2:9">
      <c r="B84" s="2109" t="s">
        <v>1217</v>
      </c>
      <c r="C84" s="2110" t="s">
        <v>1218</v>
      </c>
      <c r="D84" s="2111" t="s">
        <v>62</v>
      </c>
      <c r="E84" s="2111" t="s">
        <v>62</v>
      </c>
      <c r="F84" s="2111" t="s">
        <v>62</v>
      </c>
      <c r="G84" s="2111" t="s">
        <v>62</v>
      </c>
      <c r="H84" s="2112" t="s">
        <v>62</v>
      </c>
      <c r="I84" s="2113" t="s">
        <v>62</v>
      </c>
    </row>
    <row r="85" spans="2:9">
      <c r="B85" s="2109" t="s">
        <v>1219</v>
      </c>
      <c r="C85" s="2110" t="s">
        <v>1220</v>
      </c>
      <c r="D85" s="2111" t="s">
        <v>62</v>
      </c>
      <c r="E85" s="2111" t="s">
        <v>62</v>
      </c>
      <c r="F85" s="2111" t="s">
        <v>62</v>
      </c>
      <c r="G85" s="2111" t="s">
        <v>62</v>
      </c>
      <c r="H85" s="2112" t="s">
        <v>62</v>
      </c>
      <c r="I85" s="2113" t="s">
        <v>62</v>
      </c>
    </row>
    <row r="86" spans="2:9">
      <c r="B86" s="2109" t="s">
        <v>1221</v>
      </c>
      <c r="C86" s="2110" t="s">
        <v>1222</v>
      </c>
      <c r="D86" s="2111" t="s">
        <v>62</v>
      </c>
      <c r="E86" s="2111" t="s">
        <v>62</v>
      </c>
      <c r="F86" s="2111" t="s">
        <v>62</v>
      </c>
      <c r="G86" s="2111" t="s">
        <v>62</v>
      </c>
      <c r="H86" s="2112" t="s">
        <v>62</v>
      </c>
      <c r="I86" s="2113" t="s">
        <v>62</v>
      </c>
    </row>
    <row r="87" spans="2:9">
      <c r="B87" s="2109" t="s">
        <v>1223</v>
      </c>
      <c r="C87" s="2110" t="s">
        <v>1224</v>
      </c>
      <c r="D87" s="2111" t="s">
        <v>62</v>
      </c>
      <c r="E87" s="2111" t="s">
        <v>62</v>
      </c>
      <c r="F87" s="2111" t="s">
        <v>62</v>
      </c>
      <c r="G87" s="2111" t="s">
        <v>62</v>
      </c>
      <c r="H87" s="2112" t="s">
        <v>62</v>
      </c>
      <c r="I87" s="2113" t="s">
        <v>62</v>
      </c>
    </row>
    <row r="88" spans="2:9">
      <c r="B88" s="2109" t="s">
        <v>1225</v>
      </c>
      <c r="C88" s="2110" t="s">
        <v>1226</v>
      </c>
      <c r="D88" s="2111" t="s">
        <v>62</v>
      </c>
      <c r="E88" s="2111" t="s">
        <v>62</v>
      </c>
      <c r="F88" s="2111" t="s">
        <v>62</v>
      </c>
      <c r="G88" s="2111" t="s">
        <v>62</v>
      </c>
      <c r="H88" s="2112" t="s">
        <v>62</v>
      </c>
      <c r="I88" s="2113" t="s">
        <v>62</v>
      </c>
    </row>
    <row r="89" spans="2:9">
      <c r="B89" s="2109" t="s">
        <v>1227</v>
      </c>
      <c r="C89" s="2110" t="s">
        <v>1228</v>
      </c>
      <c r="D89" s="2111" t="s">
        <v>62</v>
      </c>
      <c r="E89" s="2111" t="s">
        <v>62</v>
      </c>
      <c r="F89" s="2111" t="s">
        <v>62</v>
      </c>
      <c r="G89" s="2111" t="s">
        <v>62</v>
      </c>
      <c r="H89" s="2112" t="s">
        <v>62</v>
      </c>
      <c r="I89" s="2113" t="s">
        <v>62</v>
      </c>
    </row>
    <row r="90" spans="2:9">
      <c r="B90" s="2109" t="s">
        <v>1229</v>
      </c>
      <c r="C90" s="2110" t="s">
        <v>1230</v>
      </c>
      <c r="D90" s="2111" t="s">
        <v>62</v>
      </c>
      <c r="E90" s="2111" t="s">
        <v>62</v>
      </c>
      <c r="F90" s="2111" t="s">
        <v>62</v>
      </c>
      <c r="G90" s="2111" t="s">
        <v>62</v>
      </c>
      <c r="H90" s="2112" t="s">
        <v>62</v>
      </c>
      <c r="I90" s="2113" t="s">
        <v>62</v>
      </c>
    </row>
    <row r="91" spans="2:9">
      <c r="B91" s="2109" t="s">
        <v>1231</v>
      </c>
      <c r="C91" s="2110" t="s">
        <v>1232</v>
      </c>
      <c r="D91" s="2111" t="s">
        <v>62</v>
      </c>
      <c r="E91" s="2111" t="s">
        <v>62</v>
      </c>
      <c r="F91" s="2111" t="s">
        <v>62</v>
      </c>
      <c r="G91" s="2111" t="s">
        <v>62</v>
      </c>
      <c r="H91" s="2112" t="s">
        <v>62</v>
      </c>
      <c r="I91" s="2113" t="s">
        <v>62</v>
      </c>
    </row>
    <row r="92" spans="2:9">
      <c r="B92" s="2109" t="s">
        <v>1233</v>
      </c>
      <c r="C92" s="2110" t="s">
        <v>1234</v>
      </c>
      <c r="D92" s="2111" t="s">
        <v>62</v>
      </c>
      <c r="E92" s="2111" t="s">
        <v>62</v>
      </c>
      <c r="F92" s="2111" t="s">
        <v>62</v>
      </c>
      <c r="G92" s="2111" t="s">
        <v>62</v>
      </c>
      <c r="H92" s="2112" t="s">
        <v>62</v>
      </c>
      <c r="I92" s="2113" t="s">
        <v>62</v>
      </c>
    </row>
    <row r="93" spans="2:9">
      <c r="B93" s="2109" t="s">
        <v>1235</v>
      </c>
      <c r="C93" s="2110" t="s">
        <v>1236</v>
      </c>
      <c r="D93" s="2111">
        <v>43612863</v>
      </c>
      <c r="E93" s="2111">
        <v>41094441</v>
      </c>
      <c r="F93" s="2111">
        <v>44850112</v>
      </c>
      <c r="G93" s="2111">
        <v>43117881</v>
      </c>
      <c r="H93" s="2112">
        <v>44656365</v>
      </c>
      <c r="I93" s="2113" t="s">
        <v>62</v>
      </c>
    </row>
    <row r="94" spans="2:9">
      <c r="B94" s="2109" t="s">
        <v>1237</v>
      </c>
      <c r="C94" s="2110" t="s">
        <v>1238</v>
      </c>
      <c r="D94" s="2111" t="s">
        <v>62</v>
      </c>
      <c r="E94" s="2111" t="s">
        <v>62</v>
      </c>
      <c r="F94" s="2111" t="s">
        <v>62</v>
      </c>
      <c r="G94" s="2111" t="s">
        <v>62</v>
      </c>
      <c r="H94" s="2112" t="s">
        <v>62</v>
      </c>
      <c r="I94" s="2113" t="s">
        <v>62</v>
      </c>
    </row>
    <row r="95" spans="2:9">
      <c r="B95" s="2109" t="s">
        <v>1239</v>
      </c>
      <c r="C95" s="2110" t="s">
        <v>1240</v>
      </c>
      <c r="D95" s="2111">
        <v>1183495</v>
      </c>
      <c r="E95" s="2111">
        <v>1184001</v>
      </c>
      <c r="F95" s="2111">
        <v>1246200</v>
      </c>
      <c r="G95" s="2111">
        <v>1255333</v>
      </c>
      <c r="H95" s="2112">
        <v>1326995</v>
      </c>
      <c r="I95" s="2113" t="s">
        <v>62</v>
      </c>
    </row>
    <row r="96" spans="2:9">
      <c r="B96" s="2109" t="s">
        <v>1241</v>
      </c>
      <c r="C96" s="2110" t="s">
        <v>1242</v>
      </c>
      <c r="D96" s="2111" t="s">
        <v>62</v>
      </c>
      <c r="E96" s="2111" t="s">
        <v>62</v>
      </c>
      <c r="F96" s="2111" t="s">
        <v>62</v>
      </c>
      <c r="G96" s="2111" t="s">
        <v>62</v>
      </c>
      <c r="H96" s="2112" t="s">
        <v>62</v>
      </c>
      <c r="I96" s="2113" t="s">
        <v>62</v>
      </c>
    </row>
    <row r="97" spans="2:10">
      <c r="B97" s="2109" t="s">
        <v>1243</v>
      </c>
      <c r="C97" s="2110" t="s">
        <v>1244</v>
      </c>
      <c r="D97" s="2111">
        <v>20844394</v>
      </c>
      <c r="E97" s="2111">
        <v>20421003</v>
      </c>
      <c r="F97" s="2111">
        <v>22067241</v>
      </c>
      <c r="G97" s="2111">
        <v>21493040</v>
      </c>
      <c r="H97" s="2112">
        <v>22564447</v>
      </c>
      <c r="I97" s="2113" t="s">
        <v>62</v>
      </c>
    </row>
    <row r="98" spans="2:10">
      <c r="B98" s="2109" t="s">
        <v>1245</v>
      </c>
      <c r="C98" s="2110" t="s">
        <v>1246</v>
      </c>
      <c r="D98" s="2111" t="s">
        <v>62</v>
      </c>
      <c r="E98" s="2111" t="s">
        <v>62</v>
      </c>
      <c r="F98" s="2111" t="s">
        <v>62</v>
      </c>
      <c r="G98" s="2111" t="s">
        <v>62</v>
      </c>
      <c r="H98" s="2112" t="s">
        <v>62</v>
      </c>
      <c r="I98" s="2113" t="s">
        <v>62</v>
      </c>
    </row>
    <row r="99" spans="2:10">
      <c r="B99" s="2109" t="s">
        <v>1247</v>
      </c>
      <c r="C99" s="2110" t="s">
        <v>1248</v>
      </c>
      <c r="D99" s="2111" t="s">
        <v>62</v>
      </c>
      <c r="E99" s="2111" t="s">
        <v>62</v>
      </c>
      <c r="F99" s="2111" t="s">
        <v>62</v>
      </c>
      <c r="G99" s="2111" t="s">
        <v>62</v>
      </c>
      <c r="H99" s="2112" t="s">
        <v>62</v>
      </c>
      <c r="I99" s="2113" t="s">
        <v>62</v>
      </c>
    </row>
    <row r="100" spans="2:10" ht="2.4500000000000002" customHeight="1">
      <c r="B100" s="2114"/>
      <c r="C100" s="2115"/>
      <c r="D100" s="2116" t="s">
        <v>62</v>
      </c>
      <c r="E100" s="2117" t="s">
        <v>62</v>
      </c>
      <c r="F100" s="2117" t="s">
        <v>62</v>
      </c>
      <c r="G100" s="2117" t="s">
        <v>62</v>
      </c>
      <c r="H100" s="2117" t="s">
        <v>62</v>
      </c>
      <c r="I100" s="2118" t="s">
        <v>62</v>
      </c>
    </row>
    <row r="101" spans="2:10">
      <c r="B101" s="2119" t="s">
        <v>1249</v>
      </c>
      <c r="C101" s="2119"/>
      <c r="D101" s="2119"/>
      <c r="E101" s="2119"/>
      <c r="F101" s="2119"/>
      <c r="G101" s="2119"/>
      <c r="H101" s="2119"/>
      <c r="I101" s="2119"/>
      <c r="J101" s="2120"/>
    </row>
    <row r="102" spans="2:10">
      <c r="B102" s="2121" t="s">
        <v>1250</v>
      </c>
      <c r="C102" s="2121"/>
      <c r="D102" s="2121"/>
      <c r="E102" s="2121"/>
      <c r="F102" s="2121"/>
      <c r="G102" s="2121"/>
      <c r="H102" s="2121"/>
      <c r="I102" s="2121"/>
      <c r="J102" s="2121"/>
    </row>
    <row r="103" spans="2:10">
      <c r="B103" s="2121" t="s">
        <v>1251</v>
      </c>
      <c r="C103" s="2121"/>
      <c r="D103" s="2121"/>
      <c r="E103" s="2121"/>
      <c r="F103" s="2121"/>
      <c r="G103" s="2121"/>
      <c r="I103" s="2122"/>
      <c r="J103" s="2120"/>
    </row>
    <row r="104" spans="2:10">
      <c r="B104" s="2120" t="s">
        <v>1252</v>
      </c>
      <c r="C104" s="2120"/>
      <c r="D104" s="2120"/>
      <c r="E104" s="2120"/>
      <c r="F104" s="2120"/>
      <c r="G104" s="2120"/>
    </row>
    <row r="105" spans="2:10">
      <c r="B105" s="2120" t="s">
        <v>1253</v>
      </c>
    </row>
    <row r="108" spans="2:10" ht="15">
      <c r="B108" s="2533" t="s">
        <v>1019</v>
      </c>
    </row>
  </sheetData>
  <mergeCells count="8">
    <mergeCell ref="G14:G15"/>
    <mergeCell ref="H14:H15"/>
    <mergeCell ref="I14:I15"/>
    <mergeCell ref="B15:B17"/>
    <mergeCell ref="C15:C17"/>
    <mergeCell ref="D14:D15"/>
    <mergeCell ref="E14:E15"/>
    <mergeCell ref="F14:F15"/>
  </mergeCells>
  <hyperlinks>
    <hyperlink ref="B108" location="Inhaltsverzeichnis!A1" display="Zurück zum Inhaltsverzeichnis"/>
  </hyperlinks>
  <pageMargins left="0.78740157480314965" right="0.59055118110236227" top="0.39370078740157483" bottom="0.78740157480314965" header="0.31496062992125984" footer="0.31496062992125984"/>
  <pageSetup paperSize="9" scale="87" orientation="portrait" r:id="rId1"/>
  <headerFooter>
    <oddFooter>&amp;R&amp;A</oddFooter>
  </headerFooter>
  <rowBreaks count="1" manualBreakCount="1">
    <brk id="109" max="8"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0:J109"/>
  <sheetViews>
    <sheetView showGridLines="0" showZeros="0" topLeftCell="A62" zoomScale="140" zoomScaleNormal="140" workbookViewId="0"/>
  </sheetViews>
  <sheetFormatPr baseColWidth="10" defaultColWidth="11.5703125" defaultRowHeight="8.25"/>
  <cols>
    <col min="1" max="1" width="1.42578125" style="2094" customWidth="1"/>
    <col min="2" max="2" width="8.28515625" style="2094" customWidth="1"/>
    <col min="3" max="3" width="13.5703125" style="2094" customWidth="1"/>
    <col min="4" max="4" width="9.42578125" style="2094" customWidth="1"/>
    <col min="5" max="5" width="9.28515625" style="2094" customWidth="1"/>
    <col min="6" max="6" width="9" style="2094" customWidth="1"/>
    <col min="7" max="10" width="9.7109375" style="2094" customWidth="1"/>
    <col min="11" max="16384" width="11.5703125" style="2094"/>
  </cols>
  <sheetData>
    <row r="10" spans="2:10" ht="12.75">
      <c r="B10" s="2093" t="s">
        <v>1254</v>
      </c>
      <c r="C10" s="2123"/>
      <c r="D10" s="2123"/>
      <c r="E10" s="2123"/>
      <c r="F10" s="2123"/>
      <c r="G10" s="2123"/>
      <c r="H10" s="2123"/>
      <c r="I10" s="2123"/>
      <c r="J10" s="2093"/>
    </row>
    <row r="11" spans="2:10" ht="12.75">
      <c r="B11" s="2093" t="s">
        <v>1082</v>
      </c>
      <c r="C11" s="2123"/>
      <c r="D11" s="2123"/>
      <c r="E11" s="2123"/>
      <c r="F11" s="2123"/>
      <c r="G11" s="2123"/>
      <c r="H11" s="2123"/>
      <c r="I11" s="2123"/>
      <c r="J11" s="2093"/>
    </row>
    <row r="12" spans="2:10" ht="3" customHeight="1"/>
    <row r="13" spans="2:10" ht="9">
      <c r="B13" s="2097" t="s">
        <v>218</v>
      </c>
      <c r="C13" s="2098">
        <v>45482</v>
      </c>
      <c r="I13" s="2099"/>
      <c r="J13" s="2097" t="s">
        <v>1083</v>
      </c>
    </row>
    <row r="14" spans="2:10" ht="3" customHeight="1"/>
    <row r="15" spans="2:10" ht="12" customHeight="1">
      <c r="B15" s="2100" t="s">
        <v>1084</v>
      </c>
      <c r="C15" s="2101"/>
      <c r="D15" s="2672" t="s">
        <v>11</v>
      </c>
      <c r="E15" s="2672" t="s">
        <v>116</v>
      </c>
      <c r="F15" s="2672" t="s">
        <v>117</v>
      </c>
      <c r="G15" s="2672" t="s">
        <v>118</v>
      </c>
      <c r="H15" s="2672" t="s">
        <v>119</v>
      </c>
      <c r="I15" s="2683" t="s">
        <v>146</v>
      </c>
      <c r="J15" s="2681" t="s">
        <v>1255</v>
      </c>
    </row>
    <row r="16" spans="2:10" ht="7.9" customHeight="1">
      <c r="B16" s="2676" t="s">
        <v>1086</v>
      </c>
      <c r="C16" s="2679" t="s">
        <v>1087</v>
      </c>
      <c r="D16" s="2673"/>
      <c r="E16" s="2673"/>
      <c r="F16" s="2673"/>
      <c r="G16" s="2673"/>
      <c r="H16" s="2673"/>
      <c r="I16" s="2684"/>
      <c r="J16" s="2682"/>
    </row>
    <row r="17" spans="2:10" ht="12.75" customHeight="1">
      <c r="B17" s="2677"/>
      <c r="C17" s="2680"/>
      <c r="D17" s="2102" t="s">
        <v>54</v>
      </c>
      <c r="E17" s="2103"/>
      <c r="F17" s="2103"/>
      <c r="G17" s="2103"/>
      <c r="H17" s="2103"/>
      <c r="I17" s="2103"/>
      <c r="J17" s="2104"/>
    </row>
    <row r="18" spans="2:10" ht="7.9" customHeight="1">
      <c r="B18" s="2678"/>
      <c r="C18" s="2673"/>
      <c r="D18" s="2102" t="s">
        <v>1088</v>
      </c>
      <c r="E18" s="2103"/>
      <c r="F18" s="2103"/>
      <c r="G18" s="2103"/>
      <c r="H18" s="2103"/>
      <c r="I18" s="2103"/>
      <c r="J18" s="2124"/>
    </row>
    <row r="19" spans="2:10" ht="3" customHeight="1">
      <c r="B19" s="2105"/>
      <c r="C19" s="2106"/>
      <c r="D19" s="2107"/>
      <c r="E19" s="2106"/>
      <c r="F19" s="2106"/>
      <c r="G19" s="2106"/>
      <c r="H19" s="2106"/>
      <c r="I19" s="2106"/>
      <c r="J19" s="2125"/>
    </row>
    <row r="20" spans="2:10">
      <c r="B20" s="2109" t="s">
        <v>1089</v>
      </c>
      <c r="C20" s="2110" t="s">
        <v>1090</v>
      </c>
      <c r="D20" s="2126" t="s">
        <v>62</v>
      </c>
      <c r="E20" s="2127" t="s">
        <v>62</v>
      </c>
      <c r="F20" s="2127" t="s">
        <v>62</v>
      </c>
      <c r="G20" s="2127" t="s">
        <v>62</v>
      </c>
      <c r="H20" s="2127" t="s">
        <v>62</v>
      </c>
      <c r="I20" s="2127" t="s">
        <v>62</v>
      </c>
      <c r="J20" s="2128" t="s">
        <v>62</v>
      </c>
    </row>
    <row r="21" spans="2:10">
      <c r="B21" s="2109" t="s">
        <v>1091</v>
      </c>
      <c r="C21" s="2110" t="s">
        <v>1092</v>
      </c>
      <c r="D21" s="2126" t="s">
        <v>62</v>
      </c>
      <c r="E21" s="2127" t="s">
        <v>62</v>
      </c>
      <c r="F21" s="2127" t="s">
        <v>62</v>
      </c>
      <c r="G21" s="2127" t="s">
        <v>62</v>
      </c>
      <c r="H21" s="2127" t="s">
        <v>62</v>
      </c>
      <c r="I21" s="2127" t="s">
        <v>62</v>
      </c>
      <c r="J21" s="2128" t="s">
        <v>62</v>
      </c>
    </row>
    <row r="22" spans="2:10">
      <c r="B22" s="2109" t="s">
        <v>1093</v>
      </c>
      <c r="C22" s="2110" t="s">
        <v>1094</v>
      </c>
      <c r="D22" s="2126" t="s">
        <v>62</v>
      </c>
      <c r="E22" s="2127" t="s">
        <v>62</v>
      </c>
      <c r="F22" s="2127" t="s">
        <v>62</v>
      </c>
      <c r="G22" s="2127" t="s">
        <v>62</v>
      </c>
      <c r="H22" s="2127" t="s">
        <v>62</v>
      </c>
      <c r="I22" s="2127" t="s">
        <v>62</v>
      </c>
      <c r="J22" s="2128" t="s">
        <v>62</v>
      </c>
    </row>
    <row r="23" spans="2:10">
      <c r="B23" s="2109" t="s">
        <v>1095</v>
      </c>
      <c r="C23" s="2110" t="s">
        <v>1096</v>
      </c>
      <c r="D23" s="2126" t="s">
        <v>62</v>
      </c>
      <c r="E23" s="2127" t="s">
        <v>62</v>
      </c>
      <c r="F23" s="2127" t="s">
        <v>62</v>
      </c>
      <c r="G23" s="2127" t="s">
        <v>62</v>
      </c>
      <c r="H23" s="2127" t="s">
        <v>62</v>
      </c>
      <c r="I23" s="2127" t="s">
        <v>62</v>
      </c>
      <c r="J23" s="2128" t="s">
        <v>62</v>
      </c>
    </row>
    <row r="24" spans="2:10">
      <c r="B24" s="2109" t="s">
        <v>1097</v>
      </c>
      <c r="C24" s="2110" t="s">
        <v>1098</v>
      </c>
      <c r="D24" s="2126" t="s">
        <v>62</v>
      </c>
      <c r="E24" s="2127" t="s">
        <v>62</v>
      </c>
      <c r="F24" s="2127" t="s">
        <v>62</v>
      </c>
      <c r="G24" s="2127" t="s">
        <v>62</v>
      </c>
      <c r="H24" s="2127" t="s">
        <v>62</v>
      </c>
      <c r="I24" s="2127" t="s">
        <v>62</v>
      </c>
      <c r="J24" s="2128">
        <v>128437342</v>
      </c>
    </row>
    <row r="25" spans="2:10">
      <c r="B25" s="2109" t="s">
        <v>1099</v>
      </c>
      <c r="C25" s="2110" t="s">
        <v>1100</v>
      </c>
      <c r="D25" s="2126" t="s">
        <v>62</v>
      </c>
      <c r="E25" s="2127" t="s">
        <v>62</v>
      </c>
      <c r="F25" s="2127" t="s">
        <v>62</v>
      </c>
      <c r="G25" s="2127" t="s">
        <v>62</v>
      </c>
      <c r="H25" s="2127" t="s">
        <v>62</v>
      </c>
      <c r="I25" s="2127" t="s">
        <v>62</v>
      </c>
      <c r="J25" s="2128">
        <v>27151400</v>
      </c>
    </row>
    <row r="26" spans="2:10">
      <c r="B26" s="2109" t="s">
        <v>1101</v>
      </c>
      <c r="C26" s="2110" t="s">
        <v>1102</v>
      </c>
      <c r="D26" s="2126" t="s">
        <v>62</v>
      </c>
      <c r="E26" s="2127" t="s">
        <v>62</v>
      </c>
      <c r="F26" s="2127" t="s">
        <v>62</v>
      </c>
      <c r="G26" s="2127" t="s">
        <v>62</v>
      </c>
      <c r="H26" s="2127" t="s">
        <v>62</v>
      </c>
      <c r="I26" s="2127" t="s">
        <v>62</v>
      </c>
      <c r="J26" s="2128">
        <v>234225084</v>
      </c>
    </row>
    <row r="27" spans="2:10">
      <c r="B27" s="2109" t="s">
        <v>1103</v>
      </c>
      <c r="C27" s="2110" t="s">
        <v>1104</v>
      </c>
      <c r="D27" s="2126" t="s">
        <v>62</v>
      </c>
      <c r="E27" s="2127" t="s">
        <v>62</v>
      </c>
      <c r="F27" s="2127" t="s">
        <v>62</v>
      </c>
      <c r="G27" s="2127" t="s">
        <v>62</v>
      </c>
      <c r="H27" s="2127" t="s">
        <v>62</v>
      </c>
      <c r="I27" s="2127" t="s">
        <v>62</v>
      </c>
      <c r="J27" s="2128">
        <v>27632040</v>
      </c>
    </row>
    <row r="28" spans="2:10">
      <c r="B28" s="2109" t="s">
        <v>1105</v>
      </c>
      <c r="C28" s="2110" t="s">
        <v>1106</v>
      </c>
      <c r="D28" s="2126" t="s">
        <v>62</v>
      </c>
      <c r="E28" s="2127" t="s">
        <v>62</v>
      </c>
      <c r="F28" s="2127" t="s">
        <v>62</v>
      </c>
      <c r="G28" s="2127" t="s">
        <v>62</v>
      </c>
      <c r="H28" s="2127" t="s">
        <v>62</v>
      </c>
      <c r="I28" s="2127" t="s">
        <v>62</v>
      </c>
      <c r="J28" s="2128" t="s">
        <v>62</v>
      </c>
    </row>
    <row r="29" spans="2:10">
      <c r="B29" s="2109" t="s">
        <v>1107</v>
      </c>
      <c r="C29" s="2110" t="s">
        <v>1108</v>
      </c>
      <c r="D29" s="2126" t="s">
        <v>62</v>
      </c>
      <c r="E29" s="2127" t="s">
        <v>62</v>
      </c>
      <c r="F29" s="2127" t="s">
        <v>62</v>
      </c>
      <c r="G29" s="2127" t="s">
        <v>62</v>
      </c>
      <c r="H29" s="2127" t="s">
        <v>62</v>
      </c>
      <c r="I29" s="2127" t="s">
        <v>62</v>
      </c>
      <c r="J29" s="2128">
        <v>63568309</v>
      </c>
    </row>
    <row r="30" spans="2:10">
      <c r="B30" s="2109" t="s">
        <v>1109</v>
      </c>
      <c r="C30" s="2110" t="s">
        <v>1110</v>
      </c>
      <c r="D30" s="2126" t="s">
        <v>62</v>
      </c>
      <c r="E30" s="2127" t="s">
        <v>62</v>
      </c>
      <c r="F30" s="2127" t="s">
        <v>62</v>
      </c>
      <c r="G30" s="2127" t="s">
        <v>62</v>
      </c>
      <c r="H30" s="2127" t="s">
        <v>62</v>
      </c>
      <c r="I30" s="2127" t="s">
        <v>62</v>
      </c>
      <c r="J30" s="2128">
        <v>267770198</v>
      </c>
    </row>
    <row r="31" spans="2:10">
      <c r="B31" s="2109" t="s">
        <v>1111</v>
      </c>
      <c r="C31" s="2110" t="s">
        <v>1112</v>
      </c>
      <c r="D31" s="2126" t="s">
        <v>62</v>
      </c>
      <c r="E31" s="2127" t="s">
        <v>62</v>
      </c>
      <c r="F31" s="2127" t="s">
        <v>62</v>
      </c>
      <c r="G31" s="2127" t="s">
        <v>62</v>
      </c>
      <c r="H31" s="2127" t="s">
        <v>62</v>
      </c>
      <c r="I31" s="2127" t="s">
        <v>62</v>
      </c>
      <c r="J31" s="2128">
        <v>233135803</v>
      </c>
    </row>
    <row r="32" spans="2:10">
      <c r="B32" s="2109" t="s">
        <v>1113</v>
      </c>
      <c r="C32" s="2110" t="s">
        <v>1114</v>
      </c>
      <c r="D32" s="2126" t="s">
        <v>62</v>
      </c>
      <c r="E32" s="2127" t="s">
        <v>62</v>
      </c>
      <c r="F32" s="2127" t="s">
        <v>62</v>
      </c>
      <c r="G32" s="2127" t="s">
        <v>62</v>
      </c>
      <c r="H32" s="2127" t="s">
        <v>62</v>
      </c>
      <c r="I32" s="2127" t="s">
        <v>62</v>
      </c>
      <c r="J32" s="2128">
        <v>82536140</v>
      </c>
    </row>
    <row r="33" spans="2:10">
      <c r="B33" s="2109" t="s">
        <v>1115</v>
      </c>
      <c r="C33" s="2110" t="s">
        <v>1116</v>
      </c>
      <c r="D33" s="2126" t="s">
        <v>62</v>
      </c>
      <c r="E33" s="2127" t="s">
        <v>62</v>
      </c>
      <c r="F33" s="2127" t="s">
        <v>62</v>
      </c>
      <c r="G33" s="2127" t="s">
        <v>62</v>
      </c>
      <c r="H33" s="2127" t="s">
        <v>62</v>
      </c>
      <c r="I33" s="2127" t="s">
        <v>62</v>
      </c>
      <c r="J33" s="2128">
        <v>125730595</v>
      </c>
    </row>
    <row r="34" spans="2:10">
      <c r="B34" s="2109" t="s">
        <v>1117</v>
      </c>
      <c r="C34" s="2110" t="s">
        <v>1118</v>
      </c>
      <c r="D34" s="2126" t="s">
        <v>62</v>
      </c>
      <c r="E34" s="2127" t="s">
        <v>62</v>
      </c>
      <c r="F34" s="2127" t="s">
        <v>62</v>
      </c>
      <c r="G34" s="2127" t="s">
        <v>62</v>
      </c>
      <c r="H34" s="2127" t="s">
        <v>62</v>
      </c>
      <c r="I34" s="2127" t="s">
        <v>62</v>
      </c>
      <c r="J34" s="2128">
        <v>31746731</v>
      </c>
    </row>
    <row r="35" spans="2:10">
      <c r="B35" s="2109" t="s">
        <v>1119</v>
      </c>
      <c r="C35" s="2110" t="s">
        <v>620</v>
      </c>
      <c r="D35" s="2126" t="s">
        <v>62</v>
      </c>
      <c r="E35" s="2127" t="s">
        <v>62</v>
      </c>
      <c r="F35" s="2127" t="s">
        <v>62</v>
      </c>
      <c r="G35" s="2127" t="s">
        <v>62</v>
      </c>
      <c r="H35" s="2127" t="s">
        <v>62</v>
      </c>
      <c r="I35" s="2127" t="s">
        <v>62</v>
      </c>
      <c r="J35" s="2128" t="s">
        <v>62</v>
      </c>
    </row>
    <row r="36" spans="2:10">
      <c r="B36" s="2109" t="s">
        <v>1120</v>
      </c>
      <c r="C36" s="2110" t="s">
        <v>1121</v>
      </c>
      <c r="D36" s="2126" t="s">
        <v>62</v>
      </c>
      <c r="E36" s="2127" t="s">
        <v>62</v>
      </c>
      <c r="F36" s="2127" t="s">
        <v>62</v>
      </c>
      <c r="G36" s="2127" t="s">
        <v>62</v>
      </c>
      <c r="H36" s="2127" t="s">
        <v>62</v>
      </c>
      <c r="I36" s="2127" t="s">
        <v>62</v>
      </c>
      <c r="J36" s="2128" t="s">
        <v>62</v>
      </c>
    </row>
    <row r="37" spans="2:10">
      <c r="B37" s="2109" t="s">
        <v>1122</v>
      </c>
      <c r="C37" s="2110" t="s">
        <v>1123</v>
      </c>
      <c r="D37" s="2126" t="s">
        <v>62</v>
      </c>
      <c r="E37" s="2127" t="s">
        <v>62</v>
      </c>
      <c r="F37" s="2127" t="s">
        <v>62</v>
      </c>
      <c r="G37" s="2127" t="s">
        <v>62</v>
      </c>
      <c r="H37" s="2127" t="s">
        <v>62</v>
      </c>
      <c r="I37" s="2127" t="s">
        <v>62</v>
      </c>
      <c r="J37" s="2128" t="s">
        <v>62</v>
      </c>
    </row>
    <row r="38" spans="2:10">
      <c r="B38" s="2109" t="s">
        <v>1124</v>
      </c>
      <c r="C38" s="2110" t="s">
        <v>1125</v>
      </c>
      <c r="D38" s="2126" t="s">
        <v>62</v>
      </c>
      <c r="E38" s="2127" t="s">
        <v>62</v>
      </c>
      <c r="F38" s="2127" t="s">
        <v>62</v>
      </c>
      <c r="G38" s="2127" t="s">
        <v>62</v>
      </c>
      <c r="H38" s="2127" t="s">
        <v>62</v>
      </c>
      <c r="I38" s="2127" t="s">
        <v>62</v>
      </c>
      <c r="J38" s="2128" t="s">
        <v>62</v>
      </c>
    </row>
    <row r="39" spans="2:10">
      <c r="B39" s="2109" t="s">
        <v>1126</v>
      </c>
      <c r="C39" s="2110" t="s">
        <v>1127</v>
      </c>
      <c r="D39" s="2126" t="s">
        <v>62</v>
      </c>
      <c r="E39" s="2127" t="s">
        <v>62</v>
      </c>
      <c r="F39" s="2127" t="s">
        <v>62</v>
      </c>
      <c r="G39" s="2127" t="s">
        <v>62</v>
      </c>
      <c r="H39" s="2127" t="s">
        <v>62</v>
      </c>
      <c r="I39" s="2127" t="s">
        <v>62</v>
      </c>
      <c r="J39" s="2128">
        <v>19902979</v>
      </c>
    </row>
    <row r="40" spans="2:10">
      <c r="B40" s="2109" t="s">
        <v>1128</v>
      </c>
      <c r="C40" s="2110" t="s">
        <v>1129</v>
      </c>
      <c r="D40" s="2126" t="s">
        <v>62</v>
      </c>
      <c r="E40" s="2127" t="s">
        <v>62</v>
      </c>
      <c r="F40" s="2127" t="s">
        <v>62</v>
      </c>
      <c r="G40" s="2127" t="s">
        <v>62</v>
      </c>
      <c r="H40" s="2127" t="s">
        <v>62</v>
      </c>
      <c r="I40" s="2127" t="s">
        <v>62</v>
      </c>
      <c r="J40" s="2128" t="s">
        <v>62</v>
      </c>
    </row>
    <row r="41" spans="2:10">
      <c r="B41" s="2109" t="s">
        <v>1130</v>
      </c>
      <c r="C41" s="2110" t="s">
        <v>1131</v>
      </c>
      <c r="D41" s="2126" t="s">
        <v>62</v>
      </c>
      <c r="E41" s="2127" t="s">
        <v>62</v>
      </c>
      <c r="F41" s="2127" t="s">
        <v>62</v>
      </c>
      <c r="G41" s="2127" t="s">
        <v>62</v>
      </c>
      <c r="H41" s="2127" t="s">
        <v>62</v>
      </c>
      <c r="I41" s="2127" t="s">
        <v>62</v>
      </c>
      <c r="J41" s="2128" t="s">
        <v>62</v>
      </c>
    </row>
    <row r="42" spans="2:10">
      <c r="B42" s="2109" t="s">
        <v>1132</v>
      </c>
      <c r="C42" s="2110" t="s">
        <v>1133</v>
      </c>
      <c r="D42" s="2126" t="s">
        <v>62</v>
      </c>
      <c r="E42" s="2127" t="s">
        <v>62</v>
      </c>
      <c r="F42" s="2127" t="s">
        <v>62</v>
      </c>
      <c r="G42" s="2127" t="s">
        <v>62</v>
      </c>
      <c r="H42" s="2127" t="s">
        <v>62</v>
      </c>
      <c r="I42" s="2127" t="s">
        <v>62</v>
      </c>
      <c r="J42" s="2128" t="s">
        <v>62</v>
      </c>
    </row>
    <row r="43" spans="2:10">
      <c r="B43" s="2109" t="s">
        <v>1134</v>
      </c>
      <c r="C43" s="2110" t="s">
        <v>1135</v>
      </c>
      <c r="D43" s="2126" t="s">
        <v>62</v>
      </c>
      <c r="E43" s="2127" t="s">
        <v>62</v>
      </c>
      <c r="F43" s="2127" t="s">
        <v>62</v>
      </c>
      <c r="G43" s="2127" t="s">
        <v>62</v>
      </c>
      <c r="H43" s="2127" t="s">
        <v>62</v>
      </c>
      <c r="I43" s="2127" t="s">
        <v>62</v>
      </c>
      <c r="J43" s="2128" t="s">
        <v>62</v>
      </c>
    </row>
    <row r="44" spans="2:10">
      <c r="B44" s="2109" t="s">
        <v>1136</v>
      </c>
      <c r="C44" s="2110" t="s">
        <v>1137</v>
      </c>
      <c r="D44" s="2126" t="s">
        <v>62</v>
      </c>
      <c r="E44" s="2127" t="s">
        <v>62</v>
      </c>
      <c r="F44" s="2127" t="s">
        <v>62</v>
      </c>
      <c r="G44" s="2127" t="s">
        <v>62</v>
      </c>
      <c r="H44" s="2127" t="s">
        <v>62</v>
      </c>
      <c r="I44" s="2127" t="s">
        <v>62</v>
      </c>
      <c r="J44" s="2128" t="s">
        <v>62</v>
      </c>
    </row>
    <row r="45" spans="2:10">
      <c r="B45" s="2109" t="s">
        <v>1138</v>
      </c>
      <c r="C45" s="2110" t="s">
        <v>1139</v>
      </c>
      <c r="D45" s="2126" t="s">
        <v>62</v>
      </c>
      <c r="E45" s="2127" t="s">
        <v>62</v>
      </c>
      <c r="F45" s="2127" t="s">
        <v>62</v>
      </c>
      <c r="G45" s="2127" t="s">
        <v>62</v>
      </c>
      <c r="H45" s="2127" t="s">
        <v>62</v>
      </c>
      <c r="I45" s="2127" t="s">
        <v>62</v>
      </c>
      <c r="J45" s="2128" t="s">
        <v>62</v>
      </c>
    </row>
    <row r="46" spans="2:10">
      <c r="B46" s="2109" t="s">
        <v>1140</v>
      </c>
      <c r="C46" s="2110" t="s">
        <v>1141</v>
      </c>
      <c r="D46" s="2126" t="s">
        <v>62</v>
      </c>
      <c r="E46" s="2127" t="s">
        <v>62</v>
      </c>
      <c r="F46" s="2127" t="s">
        <v>62</v>
      </c>
      <c r="G46" s="2127" t="s">
        <v>62</v>
      </c>
      <c r="H46" s="2127" t="s">
        <v>62</v>
      </c>
      <c r="I46" s="2127" t="s">
        <v>62</v>
      </c>
      <c r="J46" s="2128" t="s">
        <v>62</v>
      </c>
    </row>
    <row r="47" spans="2:10">
      <c r="B47" s="2109" t="s">
        <v>1142</v>
      </c>
      <c r="C47" s="2110" t="s">
        <v>1143</v>
      </c>
      <c r="D47" s="2126" t="s">
        <v>62</v>
      </c>
      <c r="E47" s="2127" t="s">
        <v>62</v>
      </c>
      <c r="F47" s="2127" t="s">
        <v>62</v>
      </c>
      <c r="G47" s="2127" t="s">
        <v>62</v>
      </c>
      <c r="H47" s="2127" t="s">
        <v>62</v>
      </c>
      <c r="I47" s="2127" t="s">
        <v>62</v>
      </c>
      <c r="J47" s="2128" t="s">
        <v>62</v>
      </c>
    </row>
    <row r="48" spans="2:10">
      <c r="B48" s="2109" t="s">
        <v>1144</v>
      </c>
      <c r="C48" s="2110" t="s">
        <v>1145</v>
      </c>
      <c r="D48" s="2126" t="s">
        <v>62</v>
      </c>
      <c r="E48" s="2127" t="s">
        <v>62</v>
      </c>
      <c r="F48" s="2127" t="s">
        <v>62</v>
      </c>
      <c r="G48" s="2127" t="s">
        <v>62</v>
      </c>
      <c r="H48" s="2127" t="s">
        <v>62</v>
      </c>
      <c r="I48" s="2127" t="s">
        <v>62</v>
      </c>
      <c r="J48" s="2128">
        <v>146873056</v>
      </c>
    </row>
    <row r="49" spans="2:10">
      <c r="B49" s="2109" t="s">
        <v>1146</v>
      </c>
      <c r="C49" s="2110" t="s">
        <v>1147</v>
      </c>
      <c r="D49" s="2126" t="s">
        <v>62</v>
      </c>
      <c r="E49" s="2127" t="s">
        <v>62</v>
      </c>
      <c r="F49" s="2127" t="s">
        <v>62</v>
      </c>
      <c r="G49" s="2127" t="s">
        <v>62</v>
      </c>
      <c r="H49" s="2127" t="s">
        <v>62</v>
      </c>
      <c r="I49" s="2127" t="s">
        <v>62</v>
      </c>
      <c r="J49" s="2128">
        <v>7113643</v>
      </c>
    </row>
    <row r="50" spans="2:10">
      <c r="B50" s="2109" t="s">
        <v>1148</v>
      </c>
      <c r="C50" s="2110" t="s">
        <v>1149</v>
      </c>
      <c r="D50" s="2126" t="s">
        <v>62</v>
      </c>
      <c r="E50" s="2127" t="s">
        <v>62</v>
      </c>
      <c r="F50" s="2127" t="s">
        <v>62</v>
      </c>
      <c r="G50" s="2127" t="s">
        <v>62</v>
      </c>
      <c r="H50" s="2127" t="s">
        <v>62</v>
      </c>
      <c r="I50" s="2127" t="s">
        <v>62</v>
      </c>
      <c r="J50" s="2128" t="s">
        <v>62</v>
      </c>
    </row>
    <row r="51" spans="2:10">
      <c r="B51" s="2109" t="s">
        <v>1150</v>
      </c>
      <c r="C51" s="2110" t="s">
        <v>1151</v>
      </c>
      <c r="D51" s="2126" t="s">
        <v>62</v>
      </c>
      <c r="E51" s="2127" t="s">
        <v>62</v>
      </c>
      <c r="F51" s="2127" t="s">
        <v>62</v>
      </c>
      <c r="G51" s="2127" t="s">
        <v>62</v>
      </c>
      <c r="H51" s="2127" t="s">
        <v>62</v>
      </c>
      <c r="I51" s="2127" t="s">
        <v>62</v>
      </c>
      <c r="J51" s="2128">
        <v>18491519</v>
      </c>
    </row>
    <row r="52" spans="2:10">
      <c r="B52" s="2109" t="s">
        <v>1152</v>
      </c>
      <c r="C52" s="2110" t="s">
        <v>1153</v>
      </c>
      <c r="D52" s="2126" t="s">
        <v>62</v>
      </c>
      <c r="E52" s="2127" t="s">
        <v>62</v>
      </c>
      <c r="F52" s="2127" t="s">
        <v>62</v>
      </c>
      <c r="G52" s="2127" t="s">
        <v>62</v>
      </c>
      <c r="H52" s="2127" t="s">
        <v>62</v>
      </c>
      <c r="I52" s="2127" t="s">
        <v>62</v>
      </c>
      <c r="J52" s="2128">
        <v>57724040</v>
      </c>
    </row>
    <row r="53" spans="2:10">
      <c r="B53" s="2109" t="s">
        <v>1154</v>
      </c>
      <c r="C53" s="2110" t="s">
        <v>1155</v>
      </c>
      <c r="D53" s="2126" t="s">
        <v>62</v>
      </c>
      <c r="E53" s="2127" t="s">
        <v>62</v>
      </c>
      <c r="F53" s="2127" t="s">
        <v>62</v>
      </c>
      <c r="G53" s="2127" t="s">
        <v>62</v>
      </c>
      <c r="H53" s="2127" t="s">
        <v>62</v>
      </c>
      <c r="I53" s="2127" t="s">
        <v>62</v>
      </c>
      <c r="J53" s="2128">
        <v>13154558</v>
      </c>
    </row>
    <row r="54" spans="2:10">
      <c r="B54" s="2109" t="s">
        <v>1156</v>
      </c>
      <c r="C54" s="2110" t="s">
        <v>1157</v>
      </c>
      <c r="D54" s="2126" t="s">
        <v>62</v>
      </c>
      <c r="E54" s="2127" t="s">
        <v>62</v>
      </c>
      <c r="F54" s="2127" t="s">
        <v>62</v>
      </c>
      <c r="G54" s="2127" t="s">
        <v>62</v>
      </c>
      <c r="H54" s="2127" t="s">
        <v>62</v>
      </c>
      <c r="I54" s="2127" t="s">
        <v>62</v>
      </c>
      <c r="J54" s="2128">
        <v>35278588</v>
      </c>
    </row>
    <row r="55" spans="2:10">
      <c r="B55" s="2109" t="s">
        <v>1158</v>
      </c>
      <c r="C55" s="2110" t="s">
        <v>1159</v>
      </c>
      <c r="D55" s="2126" t="s">
        <v>62</v>
      </c>
      <c r="E55" s="2127" t="s">
        <v>62</v>
      </c>
      <c r="F55" s="2127" t="s">
        <v>62</v>
      </c>
      <c r="G55" s="2127" t="s">
        <v>62</v>
      </c>
      <c r="H55" s="2127" t="s">
        <v>62</v>
      </c>
      <c r="I55" s="2127" t="s">
        <v>62</v>
      </c>
      <c r="J55" s="2128">
        <v>418409637</v>
      </c>
    </row>
    <row r="56" spans="2:10">
      <c r="B56" s="2109" t="s">
        <v>1160</v>
      </c>
      <c r="C56" s="2110" t="s">
        <v>1161</v>
      </c>
      <c r="D56" s="2126" t="s">
        <v>62</v>
      </c>
      <c r="E56" s="2127" t="s">
        <v>62</v>
      </c>
      <c r="F56" s="2127" t="s">
        <v>62</v>
      </c>
      <c r="G56" s="2127" t="s">
        <v>62</v>
      </c>
      <c r="H56" s="2127" t="s">
        <v>62</v>
      </c>
      <c r="I56" s="2127" t="s">
        <v>62</v>
      </c>
      <c r="J56" s="2128">
        <v>50775411</v>
      </c>
    </row>
    <row r="57" spans="2:10">
      <c r="B57" s="2109" t="s">
        <v>1162</v>
      </c>
      <c r="C57" s="2110" t="s">
        <v>1163</v>
      </c>
      <c r="D57" s="2126" t="s">
        <v>62</v>
      </c>
      <c r="E57" s="2127" t="s">
        <v>62</v>
      </c>
      <c r="F57" s="2127" t="s">
        <v>62</v>
      </c>
      <c r="G57" s="2127" t="s">
        <v>62</v>
      </c>
      <c r="H57" s="2127" t="s">
        <v>62</v>
      </c>
      <c r="I57" s="2127" t="s">
        <v>62</v>
      </c>
      <c r="J57" s="2128" t="s">
        <v>62</v>
      </c>
    </row>
    <row r="58" spans="2:10">
      <c r="B58" s="2109" t="s">
        <v>1164</v>
      </c>
      <c r="C58" s="2110" t="s">
        <v>1165</v>
      </c>
      <c r="D58" s="2126" t="s">
        <v>62</v>
      </c>
      <c r="E58" s="2127" t="s">
        <v>62</v>
      </c>
      <c r="F58" s="2127" t="s">
        <v>62</v>
      </c>
      <c r="G58" s="2127" t="s">
        <v>62</v>
      </c>
      <c r="H58" s="2127" t="s">
        <v>62</v>
      </c>
      <c r="I58" s="2127" t="s">
        <v>62</v>
      </c>
      <c r="J58" s="2128">
        <v>37351339</v>
      </c>
    </row>
    <row r="59" spans="2:10">
      <c r="B59" s="2109" t="s">
        <v>1166</v>
      </c>
      <c r="C59" s="2110" t="s">
        <v>1167</v>
      </c>
      <c r="D59" s="2126" t="s">
        <v>62</v>
      </c>
      <c r="E59" s="2127" t="s">
        <v>62</v>
      </c>
      <c r="F59" s="2127" t="s">
        <v>62</v>
      </c>
      <c r="G59" s="2127" t="s">
        <v>62</v>
      </c>
      <c r="H59" s="2127" t="s">
        <v>62</v>
      </c>
      <c r="I59" s="2127" t="s">
        <v>62</v>
      </c>
      <c r="J59" s="2128">
        <v>93257924</v>
      </c>
    </row>
    <row r="60" spans="2:10">
      <c r="B60" s="2109" t="s">
        <v>1168</v>
      </c>
      <c r="C60" s="2110" t="s">
        <v>1169</v>
      </c>
      <c r="D60" s="2126" t="s">
        <v>62</v>
      </c>
      <c r="E60" s="2127" t="s">
        <v>62</v>
      </c>
      <c r="F60" s="2127" t="s">
        <v>62</v>
      </c>
      <c r="G60" s="2127" t="s">
        <v>62</v>
      </c>
      <c r="H60" s="2127" t="s">
        <v>62</v>
      </c>
      <c r="I60" s="2127" t="s">
        <v>62</v>
      </c>
      <c r="J60" s="2128">
        <v>261466041</v>
      </c>
    </row>
    <row r="61" spans="2:10">
      <c r="B61" s="2109" t="s">
        <v>1170</v>
      </c>
      <c r="C61" s="2110" t="s">
        <v>1171</v>
      </c>
      <c r="D61" s="2126" t="s">
        <v>62</v>
      </c>
      <c r="E61" s="2127" t="s">
        <v>62</v>
      </c>
      <c r="F61" s="2127" t="s">
        <v>62</v>
      </c>
      <c r="G61" s="2127" t="s">
        <v>62</v>
      </c>
      <c r="H61" s="2127" t="s">
        <v>62</v>
      </c>
      <c r="I61" s="2127" t="s">
        <v>62</v>
      </c>
      <c r="J61" s="2128">
        <v>51649217</v>
      </c>
    </row>
    <row r="62" spans="2:10">
      <c r="B62" s="2109" t="s">
        <v>1172</v>
      </c>
      <c r="C62" s="2110" t="s">
        <v>1173</v>
      </c>
      <c r="D62" s="2126" t="s">
        <v>62</v>
      </c>
      <c r="E62" s="2127" t="s">
        <v>62</v>
      </c>
      <c r="F62" s="2127" t="s">
        <v>62</v>
      </c>
      <c r="G62" s="2127" t="s">
        <v>62</v>
      </c>
      <c r="H62" s="2127" t="s">
        <v>62</v>
      </c>
      <c r="I62" s="2127" t="s">
        <v>62</v>
      </c>
      <c r="J62" s="2128">
        <v>173668359</v>
      </c>
    </row>
    <row r="63" spans="2:10">
      <c r="B63" s="2109" t="s">
        <v>1174</v>
      </c>
      <c r="C63" s="2110" t="s">
        <v>1175</v>
      </c>
      <c r="D63" s="2126" t="s">
        <v>62</v>
      </c>
      <c r="E63" s="2127" t="s">
        <v>62</v>
      </c>
      <c r="F63" s="2127" t="s">
        <v>62</v>
      </c>
      <c r="G63" s="2127" t="s">
        <v>62</v>
      </c>
      <c r="H63" s="2127" t="s">
        <v>62</v>
      </c>
      <c r="I63" s="2127" t="s">
        <v>62</v>
      </c>
      <c r="J63" s="2128" t="s">
        <v>62</v>
      </c>
    </row>
    <row r="64" spans="2:10">
      <c r="B64" s="2109" t="s">
        <v>1176</v>
      </c>
      <c r="C64" s="2110" t="s">
        <v>1177</v>
      </c>
      <c r="D64" s="2126" t="s">
        <v>62</v>
      </c>
      <c r="E64" s="2127" t="s">
        <v>62</v>
      </c>
      <c r="F64" s="2127" t="s">
        <v>62</v>
      </c>
      <c r="G64" s="2127" t="s">
        <v>62</v>
      </c>
      <c r="H64" s="2127" t="s">
        <v>62</v>
      </c>
      <c r="I64" s="2127" t="s">
        <v>62</v>
      </c>
      <c r="J64" s="2128">
        <v>63688978</v>
      </c>
    </row>
    <row r="65" spans="2:10">
      <c r="B65" s="2109" t="s">
        <v>1178</v>
      </c>
      <c r="C65" s="2110" t="s">
        <v>1179</v>
      </c>
      <c r="D65" s="2126" t="s">
        <v>62</v>
      </c>
      <c r="E65" s="2127" t="s">
        <v>62</v>
      </c>
      <c r="F65" s="2127" t="s">
        <v>62</v>
      </c>
      <c r="G65" s="2127" t="s">
        <v>62</v>
      </c>
      <c r="H65" s="2127" t="s">
        <v>62</v>
      </c>
      <c r="I65" s="2127" t="s">
        <v>62</v>
      </c>
      <c r="J65" s="2128" t="s">
        <v>62</v>
      </c>
    </row>
    <row r="66" spans="2:10">
      <c r="B66" s="2109" t="s">
        <v>1180</v>
      </c>
      <c r="C66" s="2110" t="s">
        <v>1181</v>
      </c>
      <c r="D66" s="2126" t="s">
        <v>62</v>
      </c>
      <c r="E66" s="2127" t="s">
        <v>62</v>
      </c>
      <c r="F66" s="2127" t="s">
        <v>62</v>
      </c>
      <c r="G66" s="2127" t="s">
        <v>62</v>
      </c>
      <c r="H66" s="2127" t="s">
        <v>62</v>
      </c>
      <c r="I66" s="2127" t="s">
        <v>62</v>
      </c>
      <c r="J66" s="2128" t="s">
        <v>62</v>
      </c>
    </row>
    <row r="67" spans="2:10">
      <c r="B67" s="2109" t="s">
        <v>1182</v>
      </c>
      <c r="C67" s="2110" t="s">
        <v>1183</v>
      </c>
      <c r="D67" s="2126" t="s">
        <v>62</v>
      </c>
      <c r="E67" s="2127" t="s">
        <v>62</v>
      </c>
      <c r="F67" s="2127" t="s">
        <v>62</v>
      </c>
      <c r="G67" s="2127" t="s">
        <v>62</v>
      </c>
      <c r="H67" s="2127" t="s">
        <v>62</v>
      </c>
      <c r="I67" s="2127" t="s">
        <v>62</v>
      </c>
      <c r="J67" s="2128" t="s">
        <v>62</v>
      </c>
    </row>
    <row r="68" spans="2:10">
      <c r="B68" s="2109" t="s">
        <v>1184</v>
      </c>
      <c r="C68" s="2110" t="s">
        <v>1185</v>
      </c>
      <c r="D68" s="2126" t="s">
        <v>62</v>
      </c>
      <c r="E68" s="2127" t="s">
        <v>62</v>
      </c>
      <c r="F68" s="2127" t="s">
        <v>62</v>
      </c>
      <c r="G68" s="2127" t="s">
        <v>62</v>
      </c>
      <c r="H68" s="2127" t="s">
        <v>62</v>
      </c>
      <c r="I68" s="2127" t="s">
        <v>62</v>
      </c>
      <c r="J68" s="2128" t="s">
        <v>62</v>
      </c>
    </row>
    <row r="69" spans="2:10">
      <c r="B69" s="2109" t="s">
        <v>1186</v>
      </c>
      <c r="C69" s="2110" t="s">
        <v>1187</v>
      </c>
      <c r="D69" s="2126" t="s">
        <v>62</v>
      </c>
      <c r="E69" s="2127" t="s">
        <v>62</v>
      </c>
      <c r="F69" s="2127" t="s">
        <v>62</v>
      </c>
      <c r="G69" s="2127" t="s">
        <v>62</v>
      </c>
      <c r="H69" s="2127" t="s">
        <v>62</v>
      </c>
      <c r="I69" s="2127" t="s">
        <v>62</v>
      </c>
      <c r="J69" s="2128" t="s">
        <v>62</v>
      </c>
    </row>
    <row r="70" spans="2:10">
      <c r="B70" s="2109" t="s">
        <v>1188</v>
      </c>
      <c r="C70" s="2110" t="s">
        <v>1189</v>
      </c>
      <c r="D70" s="2126" t="s">
        <v>62</v>
      </c>
      <c r="E70" s="2127" t="s">
        <v>62</v>
      </c>
      <c r="F70" s="2127" t="s">
        <v>62</v>
      </c>
      <c r="G70" s="2127" t="s">
        <v>62</v>
      </c>
      <c r="H70" s="2127" t="s">
        <v>62</v>
      </c>
      <c r="I70" s="2127" t="s">
        <v>62</v>
      </c>
      <c r="J70" s="2128" t="s">
        <v>62</v>
      </c>
    </row>
    <row r="71" spans="2:10">
      <c r="B71" s="2109" t="s">
        <v>1190</v>
      </c>
      <c r="C71" s="2110" t="s">
        <v>1191</v>
      </c>
      <c r="D71" s="2126" t="s">
        <v>62</v>
      </c>
      <c r="E71" s="2127" t="s">
        <v>62</v>
      </c>
      <c r="F71" s="2127" t="s">
        <v>62</v>
      </c>
      <c r="G71" s="2127" t="s">
        <v>62</v>
      </c>
      <c r="H71" s="2127" t="s">
        <v>62</v>
      </c>
      <c r="I71" s="2127" t="s">
        <v>62</v>
      </c>
      <c r="J71" s="2128">
        <v>176235591</v>
      </c>
    </row>
    <row r="72" spans="2:10">
      <c r="B72" s="2109" t="s">
        <v>1192</v>
      </c>
      <c r="C72" s="2110" t="s">
        <v>1193</v>
      </c>
      <c r="D72" s="2126" t="s">
        <v>62</v>
      </c>
      <c r="E72" s="2127" t="s">
        <v>62</v>
      </c>
      <c r="F72" s="2127" t="s">
        <v>62</v>
      </c>
      <c r="G72" s="2127" t="s">
        <v>62</v>
      </c>
      <c r="H72" s="2127" t="s">
        <v>62</v>
      </c>
      <c r="I72" s="2127" t="s">
        <v>62</v>
      </c>
      <c r="J72" s="2128" t="s">
        <v>62</v>
      </c>
    </row>
    <row r="73" spans="2:10">
      <c r="B73" s="2109" t="s">
        <v>1194</v>
      </c>
      <c r="C73" s="2110" t="s">
        <v>1195</v>
      </c>
      <c r="D73" s="2126" t="s">
        <v>62</v>
      </c>
      <c r="E73" s="2127" t="s">
        <v>62</v>
      </c>
      <c r="F73" s="2127" t="s">
        <v>62</v>
      </c>
      <c r="G73" s="2127" t="s">
        <v>62</v>
      </c>
      <c r="H73" s="2127" t="s">
        <v>62</v>
      </c>
      <c r="I73" s="2127" t="s">
        <v>62</v>
      </c>
      <c r="J73" s="2128">
        <v>132400768</v>
      </c>
    </row>
    <row r="74" spans="2:10">
      <c r="B74" s="2109" t="s">
        <v>1196</v>
      </c>
      <c r="C74" s="2110" t="s">
        <v>1197</v>
      </c>
      <c r="D74" s="2126" t="s">
        <v>62</v>
      </c>
      <c r="E74" s="2127" t="s">
        <v>62</v>
      </c>
      <c r="F74" s="2127" t="s">
        <v>62</v>
      </c>
      <c r="G74" s="2127" t="s">
        <v>62</v>
      </c>
      <c r="H74" s="2127" t="s">
        <v>62</v>
      </c>
      <c r="I74" s="2127" t="s">
        <v>62</v>
      </c>
      <c r="J74" s="2128" t="s">
        <v>62</v>
      </c>
    </row>
    <row r="75" spans="2:10">
      <c r="B75" s="2109" t="s">
        <v>1198</v>
      </c>
      <c r="C75" s="2110" t="s">
        <v>1199</v>
      </c>
      <c r="D75" s="2126" t="s">
        <v>62</v>
      </c>
      <c r="E75" s="2127" t="s">
        <v>62</v>
      </c>
      <c r="F75" s="2127" t="s">
        <v>62</v>
      </c>
      <c r="G75" s="2127" t="s">
        <v>62</v>
      </c>
      <c r="H75" s="2127" t="s">
        <v>62</v>
      </c>
      <c r="I75" s="2127" t="s">
        <v>62</v>
      </c>
      <c r="J75" s="2128">
        <v>158793003</v>
      </c>
    </row>
    <row r="76" spans="2:10">
      <c r="B76" s="2109" t="s">
        <v>1200</v>
      </c>
      <c r="C76" s="2110" t="s">
        <v>1201</v>
      </c>
      <c r="D76" s="2126" t="s">
        <v>62</v>
      </c>
      <c r="E76" s="2127" t="s">
        <v>62</v>
      </c>
      <c r="F76" s="2127" t="s">
        <v>62</v>
      </c>
      <c r="G76" s="2127" t="s">
        <v>62</v>
      </c>
      <c r="H76" s="2127" t="s">
        <v>62</v>
      </c>
      <c r="I76" s="2127" t="s">
        <v>62</v>
      </c>
      <c r="J76" s="2128" t="s">
        <v>62</v>
      </c>
    </row>
    <row r="77" spans="2:10">
      <c r="B77" s="2109" t="s">
        <v>1202</v>
      </c>
      <c r="C77" s="2110" t="s">
        <v>1203</v>
      </c>
      <c r="D77" s="2126" t="s">
        <v>62</v>
      </c>
      <c r="E77" s="2127" t="s">
        <v>62</v>
      </c>
      <c r="F77" s="2127" t="s">
        <v>62</v>
      </c>
      <c r="G77" s="2127" t="s">
        <v>62</v>
      </c>
      <c r="H77" s="2127" t="s">
        <v>62</v>
      </c>
      <c r="I77" s="2127" t="s">
        <v>62</v>
      </c>
      <c r="J77" s="2128" t="s">
        <v>62</v>
      </c>
    </row>
    <row r="78" spans="2:10">
      <c r="B78" s="2109" t="s">
        <v>1204</v>
      </c>
      <c r="C78" s="2110" t="s">
        <v>1205</v>
      </c>
      <c r="D78" s="2126" t="s">
        <v>62</v>
      </c>
      <c r="E78" s="2127" t="s">
        <v>62</v>
      </c>
      <c r="F78" s="2127" t="s">
        <v>62</v>
      </c>
      <c r="G78" s="2127" t="s">
        <v>62</v>
      </c>
      <c r="H78" s="2127" t="s">
        <v>62</v>
      </c>
      <c r="I78" s="2127" t="s">
        <v>62</v>
      </c>
      <c r="J78" s="2128">
        <v>133348318</v>
      </c>
    </row>
    <row r="79" spans="2:10">
      <c r="B79" s="2109" t="s">
        <v>1206</v>
      </c>
      <c r="C79" s="2110" t="s">
        <v>1207</v>
      </c>
      <c r="D79" s="2126" t="s">
        <v>62</v>
      </c>
      <c r="E79" s="2127" t="s">
        <v>62</v>
      </c>
      <c r="F79" s="2127" t="s">
        <v>62</v>
      </c>
      <c r="G79" s="2127" t="s">
        <v>62</v>
      </c>
      <c r="H79" s="2127" t="s">
        <v>62</v>
      </c>
      <c r="I79" s="2127" t="s">
        <v>62</v>
      </c>
      <c r="J79" s="2128">
        <v>25461361</v>
      </c>
    </row>
    <row r="80" spans="2:10">
      <c r="B80" s="2109" t="s">
        <v>1208</v>
      </c>
      <c r="C80" s="2110" t="s">
        <v>1209</v>
      </c>
      <c r="D80" s="2126" t="s">
        <v>62</v>
      </c>
      <c r="E80" s="2127" t="s">
        <v>62</v>
      </c>
      <c r="F80" s="2127" t="s">
        <v>62</v>
      </c>
      <c r="G80" s="2127" t="s">
        <v>62</v>
      </c>
      <c r="H80" s="2127" t="s">
        <v>62</v>
      </c>
      <c r="I80" s="2127" t="s">
        <v>62</v>
      </c>
      <c r="J80" s="2128" t="s">
        <v>62</v>
      </c>
    </row>
    <row r="81" spans="2:10">
      <c r="B81" s="2109" t="s">
        <v>1210</v>
      </c>
      <c r="C81" s="2110" t="s">
        <v>1211</v>
      </c>
      <c r="D81" s="2126" t="s">
        <v>62</v>
      </c>
      <c r="E81" s="2127" t="s">
        <v>62</v>
      </c>
      <c r="F81" s="2127" t="s">
        <v>62</v>
      </c>
      <c r="G81" s="2127" t="s">
        <v>62</v>
      </c>
      <c r="H81" s="2127" t="s">
        <v>62</v>
      </c>
      <c r="I81" s="2127" t="s">
        <v>62</v>
      </c>
      <c r="J81" s="2128" t="s">
        <v>62</v>
      </c>
    </row>
    <row r="82" spans="2:10">
      <c r="B82" s="2109" t="s">
        <v>1212</v>
      </c>
      <c r="C82" s="2110" t="s">
        <v>619</v>
      </c>
      <c r="D82" s="2126" t="s">
        <v>62</v>
      </c>
      <c r="E82" s="2127" t="s">
        <v>62</v>
      </c>
      <c r="F82" s="2127" t="s">
        <v>62</v>
      </c>
      <c r="G82" s="2127" t="s">
        <v>62</v>
      </c>
      <c r="H82" s="2127" t="s">
        <v>62</v>
      </c>
      <c r="I82" s="2127" t="s">
        <v>62</v>
      </c>
      <c r="J82" s="2128">
        <v>4305100</v>
      </c>
    </row>
    <row r="83" spans="2:10">
      <c r="B83" s="2109" t="s">
        <v>1213</v>
      </c>
      <c r="C83" s="2110" t="s">
        <v>1214</v>
      </c>
      <c r="D83" s="2126" t="s">
        <v>62</v>
      </c>
      <c r="E83" s="2127" t="s">
        <v>62</v>
      </c>
      <c r="F83" s="2127" t="s">
        <v>62</v>
      </c>
      <c r="G83" s="2127" t="s">
        <v>62</v>
      </c>
      <c r="H83" s="2127" t="s">
        <v>62</v>
      </c>
      <c r="I83" s="2127" t="s">
        <v>62</v>
      </c>
      <c r="J83" s="2128" t="s">
        <v>62</v>
      </c>
    </row>
    <row r="84" spans="2:10">
      <c r="B84" s="2109" t="s">
        <v>1215</v>
      </c>
      <c r="C84" s="2110" t="s">
        <v>1216</v>
      </c>
      <c r="D84" s="2126" t="s">
        <v>62</v>
      </c>
      <c r="E84" s="2127" t="s">
        <v>62</v>
      </c>
      <c r="F84" s="2127" t="s">
        <v>62</v>
      </c>
      <c r="G84" s="2127" t="s">
        <v>62</v>
      </c>
      <c r="H84" s="2127" t="s">
        <v>62</v>
      </c>
      <c r="I84" s="2127" t="s">
        <v>62</v>
      </c>
      <c r="J84" s="2128" t="s">
        <v>62</v>
      </c>
    </row>
    <row r="85" spans="2:10">
      <c r="B85" s="2109" t="s">
        <v>1217</v>
      </c>
      <c r="C85" s="2110" t="s">
        <v>1218</v>
      </c>
      <c r="D85" s="2126" t="s">
        <v>62</v>
      </c>
      <c r="E85" s="2127" t="s">
        <v>62</v>
      </c>
      <c r="F85" s="2127" t="s">
        <v>62</v>
      </c>
      <c r="G85" s="2127" t="s">
        <v>62</v>
      </c>
      <c r="H85" s="2127" t="s">
        <v>62</v>
      </c>
      <c r="I85" s="2127" t="s">
        <v>62</v>
      </c>
      <c r="J85" s="2128" t="s">
        <v>62</v>
      </c>
    </row>
    <row r="86" spans="2:10">
      <c r="B86" s="2109" t="s">
        <v>1219</v>
      </c>
      <c r="C86" s="2110" t="s">
        <v>1220</v>
      </c>
      <c r="D86" s="2126" t="s">
        <v>62</v>
      </c>
      <c r="E86" s="2127" t="s">
        <v>62</v>
      </c>
      <c r="F86" s="2127" t="s">
        <v>62</v>
      </c>
      <c r="G86" s="2127" t="s">
        <v>62</v>
      </c>
      <c r="H86" s="2127" t="s">
        <v>62</v>
      </c>
      <c r="I86" s="2127" t="s">
        <v>62</v>
      </c>
      <c r="J86" s="2128" t="s">
        <v>62</v>
      </c>
    </row>
    <row r="87" spans="2:10">
      <c r="B87" s="2109" t="s">
        <v>1221</v>
      </c>
      <c r="C87" s="2110" t="s">
        <v>1222</v>
      </c>
      <c r="D87" s="2126" t="s">
        <v>62</v>
      </c>
      <c r="E87" s="2127" t="s">
        <v>62</v>
      </c>
      <c r="F87" s="2127" t="s">
        <v>62</v>
      </c>
      <c r="G87" s="2127" t="s">
        <v>62</v>
      </c>
      <c r="H87" s="2127" t="s">
        <v>62</v>
      </c>
      <c r="I87" s="2127" t="s">
        <v>62</v>
      </c>
      <c r="J87" s="2128" t="s">
        <v>62</v>
      </c>
    </row>
    <row r="88" spans="2:10">
      <c r="B88" s="2109" t="s">
        <v>1223</v>
      </c>
      <c r="C88" s="2110" t="s">
        <v>1224</v>
      </c>
      <c r="D88" s="2126" t="s">
        <v>62</v>
      </c>
      <c r="E88" s="2127" t="s">
        <v>62</v>
      </c>
      <c r="F88" s="2127" t="s">
        <v>62</v>
      </c>
      <c r="G88" s="2127" t="s">
        <v>62</v>
      </c>
      <c r="H88" s="2127" t="s">
        <v>62</v>
      </c>
      <c r="I88" s="2127" t="s">
        <v>62</v>
      </c>
      <c r="J88" s="2128" t="s">
        <v>62</v>
      </c>
    </row>
    <row r="89" spans="2:10">
      <c r="B89" s="2109" t="s">
        <v>1225</v>
      </c>
      <c r="C89" s="2110" t="s">
        <v>1226</v>
      </c>
      <c r="D89" s="2126" t="s">
        <v>62</v>
      </c>
      <c r="E89" s="2127" t="s">
        <v>62</v>
      </c>
      <c r="F89" s="2127" t="s">
        <v>62</v>
      </c>
      <c r="G89" s="2127" t="s">
        <v>62</v>
      </c>
      <c r="H89" s="2127" t="s">
        <v>62</v>
      </c>
      <c r="I89" s="2127" t="s">
        <v>62</v>
      </c>
      <c r="J89" s="2128" t="s">
        <v>62</v>
      </c>
    </row>
    <row r="90" spans="2:10">
      <c r="B90" s="2109" t="s">
        <v>1227</v>
      </c>
      <c r="C90" s="2110" t="s">
        <v>1228</v>
      </c>
      <c r="D90" s="2126" t="s">
        <v>62</v>
      </c>
      <c r="E90" s="2127" t="s">
        <v>62</v>
      </c>
      <c r="F90" s="2127" t="s">
        <v>62</v>
      </c>
      <c r="G90" s="2127" t="s">
        <v>62</v>
      </c>
      <c r="H90" s="2127" t="s">
        <v>62</v>
      </c>
      <c r="I90" s="2127" t="s">
        <v>62</v>
      </c>
      <c r="J90" s="2128" t="s">
        <v>62</v>
      </c>
    </row>
    <row r="91" spans="2:10">
      <c r="B91" s="2109" t="s">
        <v>1229</v>
      </c>
      <c r="C91" s="2110" t="s">
        <v>1230</v>
      </c>
      <c r="D91" s="2126" t="s">
        <v>62</v>
      </c>
      <c r="E91" s="2127" t="s">
        <v>62</v>
      </c>
      <c r="F91" s="2127" t="s">
        <v>62</v>
      </c>
      <c r="G91" s="2127" t="s">
        <v>62</v>
      </c>
      <c r="H91" s="2127" t="s">
        <v>62</v>
      </c>
      <c r="I91" s="2127" t="s">
        <v>62</v>
      </c>
      <c r="J91" s="2128" t="s">
        <v>62</v>
      </c>
    </row>
    <row r="92" spans="2:10">
      <c r="B92" s="2109" t="s">
        <v>1231</v>
      </c>
      <c r="C92" s="2110" t="s">
        <v>1232</v>
      </c>
      <c r="D92" s="2126" t="s">
        <v>62</v>
      </c>
      <c r="E92" s="2127" t="s">
        <v>62</v>
      </c>
      <c r="F92" s="2127" t="s">
        <v>62</v>
      </c>
      <c r="G92" s="2127" t="s">
        <v>62</v>
      </c>
      <c r="H92" s="2127" t="s">
        <v>62</v>
      </c>
      <c r="I92" s="2127" t="s">
        <v>62</v>
      </c>
      <c r="J92" s="2128" t="s">
        <v>62</v>
      </c>
    </row>
    <row r="93" spans="2:10">
      <c r="B93" s="2109" t="s">
        <v>1233</v>
      </c>
      <c r="C93" s="2110" t="s">
        <v>1234</v>
      </c>
      <c r="D93" s="2126" t="s">
        <v>62</v>
      </c>
      <c r="E93" s="2127" t="s">
        <v>62</v>
      </c>
      <c r="F93" s="2127" t="s">
        <v>62</v>
      </c>
      <c r="G93" s="2127" t="s">
        <v>62</v>
      </c>
      <c r="H93" s="2127" t="s">
        <v>62</v>
      </c>
      <c r="I93" s="2127" t="s">
        <v>62</v>
      </c>
      <c r="J93" s="2128" t="s">
        <v>62</v>
      </c>
    </row>
    <row r="94" spans="2:10">
      <c r="B94" s="2109" t="s">
        <v>1235</v>
      </c>
      <c r="C94" s="2110" t="s">
        <v>1236</v>
      </c>
      <c r="D94" s="2126" t="s">
        <v>62</v>
      </c>
      <c r="E94" s="2127" t="s">
        <v>62</v>
      </c>
      <c r="F94" s="2127" t="s">
        <v>62</v>
      </c>
      <c r="G94" s="2127" t="s">
        <v>62</v>
      </c>
      <c r="H94" s="2127" t="s">
        <v>62</v>
      </c>
      <c r="I94" s="2127" t="s">
        <v>62</v>
      </c>
      <c r="J94" s="2128">
        <v>217331662</v>
      </c>
    </row>
    <row r="95" spans="2:10">
      <c r="B95" s="2109" t="s">
        <v>1237</v>
      </c>
      <c r="C95" s="2110" t="s">
        <v>1238</v>
      </c>
      <c r="D95" s="2126" t="s">
        <v>62</v>
      </c>
      <c r="E95" s="2127" t="s">
        <v>62</v>
      </c>
      <c r="F95" s="2127" t="s">
        <v>62</v>
      </c>
      <c r="G95" s="2127" t="s">
        <v>62</v>
      </c>
      <c r="H95" s="2127" t="s">
        <v>62</v>
      </c>
      <c r="I95" s="2127" t="s">
        <v>62</v>
      </c>
      <c r="J95" s="2128" t="s">
        <v>62</v>
      </c>
    </row>
    <row r="96" spans="2:10">
      <c r="B96" s="2109" t="s">
        <v>1239</v>
      </c>
      <c r="C96" s="2110" t="s">
        <v>1240</v>
      </c>
      <c r="D96" s="2126" t="s">
        <v>62</v>
      </c>
      <c r="E96" s="2127" t="s">
        <v>62</v>
      </c>
      <c r="F96" s="2127" t="s">
        <v>62</v>
      </c>
      <c r="G96" s="2127" t="s">
        <v>62</v>
      </c>
      <c r="H96" s="2127" t="s">
        <v>62</v>
      </c>
      <c r="I96" s="2127" t="s">
        <v>62</v>
      </c>
      <c r="J96" s="2128">
        <v>6196024</v>
      </c>
    </row>
    <row r="97" spans="2:10">
      <c r="B97" s="2109" t="s">
        <v>1241</v>
      </c>
      <c r="C97" s="2110" t="s">
        <v>1242</v>
      </c>
      <c r="D97" s="2126" t="s">
        <v>62</v>
      </c>
      <c r="E97" s="2127" t="s">
        <v>62</v>
      </c>
      <c r="F97" s="2127" t="s">
        <v>62</v>
      </c>
      <c r="G97" s="2127" t="s">
        <v>62</v>
      </c>
      <c r="H97" s="2127" t="s">
        <v>62</v>
      </c>
      <c r="I97" s="2127" t="s">
        <v>62</v>
      </c>
      <c r="J97" s="2128" t="s">
        <v>62</v>
      </c>
    </row>
    <row r="98" spans="2:10">
      <c r="B98" s="2109" t="s">
        <v>1243</v>
      </c>
      <c r="C98" s="2110" t="s">
        <v>1244</v>
      </c>
      <c r="D98" s="2126" t="s">
        <v>62</v>
      </c>
      <c r="E98" s="2127" t="s">
        <v>62</v>
      </c>
      <c r="F98" s="2127" t="s">
        <v>62</v>
      </c>
      <c r="G98" s="2127" t="s">
        <v>62</v>
      </c>
      <c r="H98" s="2127" t="s">
        <v>62</v>
      </c>
      <c r="I98" s="2127" t="s">
        <v>62</v>
      </c>
      <c r="J98" s="2128">
        <v>107390125</v>
      </c>
    </row>
    <row r="99" spans="2:10">
      <c r="B99" s="2109" t="s">
        <v>1245</v>
      </c>
      <c r="C99" s="2110" t="s">
        <v>1246</v>
      </c>
      <c r="D99" s="2126" t="s">
        <v>62</v>
      </c>
      <c r="E99" s="2127" t="s">
        <v>62</v>
      </c>
      <c r="F99" s="2127" t="s">
        <v>62</v>
      </c>
      <c r="G99" s="2127" t="s">
        <v>62</v>
      </c>
      <c r="H99" s="2127" t="s">
        <v>62</v>
      </c>
      <c r="I99" s="2127" t="s">
        <v>62</v>
      </c>
      <c r="J99" s="2128" t="s">
        <v>62</v>
      </c>
    </row>
    <row r="100" spans="2:10">
      <c r="B100" s="2109" t="s">
        <v>1247</v>
      </c>
      <c r="C100" s="2110" t="s">
        <v>1248</v>
      </c>
      <c r="D100" s="2126" t="s">
        <v>62</v>
      </c>
      <c r="E100" s="2126" t="s">
        <v>62</v>
      </c>
      <c r="F100" s="2127" t="s">
        <v>62</v>
      </c>
      <c r="G100" s="2127" t="s">
        <v>62</v>
      </c>
      <c r="H100" s="2127" t="s">
        <v>62</v>
      </c>
      <c r="I100" s="2127" t="s">
        <v>62</v>
      </c>
      <c r="J100" s="2129" t="s">
        <v>62</v>
      </c>
    </row>
    <row r="101" spans="2:10" ht="3" customHeight="1">
      <c r="B101" s="2114"/>
      <c r="C101" s="2115"/>
      <c r="D101" s="2130" t="s">
        <v>62</v>
      </c>
      <c r="F101" s="2117"/>
      <c r="G101" s="2117"/>
      <c r="H101" s="2127" t="s">
        <v>62</v>
      </c>
      <c r="I101" s="2117"/>
      <c r="J101" s="2131"/>
    </row>
    <row r="102" spans="2:10">
      <c r="B102" s="2119" t="s">
        <v>1249</v>
      </c>
      <c r="C102" s="2119"/>
      <c r="D102" s="2132"/>
      <c r="E102" s="2119"/>
      <c r="F102" s="2119"/>
      <c r="G102" s="2119"/>
      <c r="H102" s="2119"/>
      <c r="I102" s="2119"/>
      <c r="J102" s="2120"/>
    </row>
    <row r="103" spans="2:10">
      <c r="B103" s="2121" t="s">
        <v>1250</v>
      </c>
      <c r="C103" s="2121"/>
      <c r="D103" s="2133"/>
      <c r="E103" s="2121"/>
      <c r="F103" s="2121"/>
      <c r="G103" s="2121"/>
      <c r="H103" s="2121"/>
      <c r="I103" s="2121"/>
      <c r="J103" s="2121"/>
    </row>
    <row r="104" spans="2:10">
      <c r="B104" s="2121" t="s">
        <v>1251</v>
      </c>
      <c r="C104" s="2121"/>
      <c r="D104" s="2121"/>
      <c r="E104" s="2121"/>
      <c r="F104" s="2121"/>
      <c r="G104" s="2121"/>
      <c r="I104" s="2122"/>
      <c r="J104" s="2120"/>
    </row>
    <row r="105" spans="2:10">
      <c r="B105" s="2120" t="s">
        <v>1252</v>
      </c>
      <c r="C105" s="2120"/>
      <c r="D105" s="2121"/>
      <c r="E105" s="2120"/>
      <c r="F105" s="2120"/>
      <c r="G105" s="2120"/>
    </row>
    <row r="106" spans="2:10">
      <c r="B106" s="2120" t="s">
        <v>1253</v>
      </c>
      <c r="D106" s="2120"/>
    </row>
    <row r="108" spans="2:10" ht="15">
      <c r="B108" s="2518"/>
    </row>
    <row r="109" spans="2:10" ht="15">
      <c r="B109" s="2533" t="s">
        <v>1019</v>
      </c>
    </row>
  </sheetData>
  <mergeCells count="9">
    <mergeCell ref="J15:J16"/>
    <mergeCell ref="B16:B18"/>
    <mergeCell ref="C16:C18"/>
    <mergeCell ref="D15:D16"/>
    <mergeCell ref="E15:E16"/>
    <mergeCell ref="F15:F16"/>
    <mergeCell ref="G15:G16"/>
    <mergeCell ref="H15:H16"/>
    <mergeCell ref="I15:I16"/>
  </mergeCells>
  <hyperlinks>
    <hyperlink ref="B109" location="Zeichenerklärung!A1" display="Zurück zum Inhaltsverzeichnis"/>
  </hyperlinks>
  <pageMargins left="0.78740157480314965" right="0.59055118110236227" top="0.39370078740157483" bottom="0.78740157480314965" header="0.31496062992125984" footer="0.31496062992125984"/>
  <pageSetup paperSize="9" scale="85" orientation="portrait" r:id="rId1"/>
  <headerFooter>
    <oddFooter>&amp;R&amp;A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H63"/>
  <sheetViews>
    <sheetView showGridLines="0" zoomScaleNormal="100" workbookViewId="0"/>
  </sheetViews>
  <sheetFormatPr baseColWidth="10" defaultColWidth="9.140625" defaultRowHeight="16.5"/>
  <cols>
    <col min="1" max="1" width="150.42578125" style="1705" customWidth="1"/>
    <col min="2" max="2" width="9.140625" style="1705"/>
    <col min="3" max="3" width="23.7109375" style="1705" customWidth="1"/>
    <col min="4" max="16384" width="9.140625" style="1705"/>
  </cols>
  <sheetData>
    <row r="2" spans="1:8" ht="26.25">
      <c r="A2" s="2436" t="s">
        <v>2121</v>
      </c>
    </row>
    <row r="3" spans="1:8" ht="20.25">
      <c r="A3" s="2437" t="s">
        <v>2122</v>
      </c>
    </row>
    <row r="4" spans="1:8">
      <c r="A4" s="2514" t="s">
        <v>2123</v>
      </c>
    </row>
    <row r="5" spans="1:8">
      <c r="A5" s="2438" t="s">
        <v>2162</v>
      </c>
    </row>
    <row r="6" spans="1:8">
      <c r="A6" s="2438" t="s">
        <v>2163</v>
      </c>
    </row>
    <row r="7" spans="1:8">
      <c r="A7" s="2514" t="s">
        <v>2124</v>
      </c>
    </row>
    <row r="8" spans="1:8" ht="20.25">
      <c r="A8" s="2449" t="s">
        <v>2125</v>
      </c>
    </row>
    <row r="9" spans="1:8">
      <c r="A9" s="2513" t="s">
        <v>2126</v>
      </c>
      <c r="B9" s="2439"/>
      <c r="C9" s="2439"/>
      <c r="D9" s="2439"/>
      <c r="E9" s="2439"/>
      <c r="F9" s="2439"/>
      <c r="G9" s="2439"/>
      <c r="H9" s="2439"/>
    </row>
    <row r="10" spans="1:8">
      <c r="A10" s="2513" t="s">
        <v>2127</v>
      </c>
    </row>
    <row r="11" spans="1:8" ht="20.25">
      <c r="A11" s="2437" t="s">
        <v>2128</v>
      </c>
    </row>
    <row r="12" spans="1:8">
      <c r="A12" s="2438" t="s">
        <v>2164</v>
      </c>
    </row>
    <row r="13" spans="1:8" ht="26.25">
      <c r="A13" s="2450" t="s">
        <v>2129</v>
      </c>
    </row>
    <row r="14" spans="1:8" ht="20.25">
      <c r="A14" s="2437" t="s">
        <v>2130</v>
      </c>
    </row>
    <row r="15" spans="1:8" ht="15" customHeight="1">
      <c r="A15" s="2438" t="s">
        <v>2188</v>
      </c>
    </row>
    <row r="16" spans="1:8" ht="15" customHeight="1">
      <c r="A16" s="2440" t="s">
        <v>2189</v>
      </c>
    </row>
    <row r="17" spans="1:1" ht="15" customHeight="1">
      <c r="A17" s="2440" t="s">
        <v>2190</v>
      </c>
    </row>
    <row r="18" spans="1:1" ht="15" customHeight="1">
      <c r="A18" s="2440" t="s">
        <v>2191</v>
      </c>
    </row>
    <row r="19" spans="1:1" ht="15" customHeight="1">
      <c r="A19" s="2440" t="s">
        <v>2192</v>
      </c>
    </row>
    <row r="20" spans="1:1" ht="15" customHeight="1">
      <c r="A20" s="2440" t="s">
        <v>2193</v>
      </c>
    </row>
    <row r="21" spans="1:1" ht="15" customHeight="1">
      <c r="A21" s="2440" t="s">
        <v>2194</v>
      </c>
    </row>
    <row r="22" spans="1:1" ht="15" customHeight="1">
      <c r="A22" s="2440" t="s">
        <v>2195</v>
      </c>
    </row>
    <row r="23" spans="1:1" ht="15" customHeight="1">
      <c r="A23" s="2440" t="s">
        <v>2196</v>
      </c>
    </row>
    <row r="24" spans="1:1" ht="18.75" customHeight="1">
      <c r="A24" s="2441" t="s">
        <v>320</v>
      </c>
    </row>
    <row r="25" spans="1:1" ht="15" customHeight="1">
      <c r="A25" s="2440" t="s">
        <v>2186</v>
      </c>
    </row>
    <row r="26" spans="1:1">
      <c r="A26" s="2440" t="s">
        <v>2187</v>
      </c>
    </row>
    <row r="27" spans="1:1" ht="20.25">
      <c r="A27" s="2441" t="s">
        <v>2131</v>
      </c>
    </row>
    <row r="28" spans="1:1" ht="15" customHeight="1">
      <c r="A28" s="2440" t="s">
        <v>2184</v>
      </c>
    </row>
    <row r="29" spans="1:1" ht="15" customHeight="1">
      <c r="A29" s="2517" t="s">
        <v>2165</v>
      </c>
    </row>
    <row r="30" spans="1:1" ht="15" customHeight="1">
      <c r="A30" s="2440" t="s">
        <v>2185</v>
      </c>
    </row>
    <row r="31" spans="1:1" ht="20.25">
      <c r="A31" s="2437" t="s">
        <v>2132</v>
      </c>
    </row>
    <row r="32" spans="1:1">
      <c r="A32" s="2440" t="s">
        <v>2178</v>
      </c>
    </row>
    <row r="33" spans="1:2">
      <c r="A33" s="2440" t="s">
        <v>2179</v>
      </c>
    </row>
    <row r="34" spans="1:2">
      <c r="A34" s="2440" t="s">
        <v>2180</v>
      </c>
    </row>
    <row r="35" spans="1:2">
      <c r="A35" s="2442" t="s">
        <v>2181</v>
      </c>
    </row>
    <row r="36" spans="1:2">
      <c r="A36" s="2442" t="s">
        <v>2182</v>
      </c>
    </row>
    <row r="37" spans="1:2" hidden="1">
      <c r="A37" s="2443" t="s">
        <v>2133</v>
      </c>
    </row>
    <row r="38" spans="1:2">
      <c r="A38" s="2442" t="s">
        <v>2183</v>
      </c>
    </row>
    <row r="39" spans="1:2" ht="26.25">
      <c r="A39" s="2444" t="s">
        <v>813</v>
      </c>
    </row>
    <row r="40" spans="1:2" ht="20.25">
      <c r="A40" s="2437" t="s">
        <v>812</v>
      </c>
    </row>
    <row r="41" spans="1:2">
      <c r="A41" s="2515" t="s">
        <v>2134</v>
      </c>
    </row>
    <row r="42" spans="1:2">
      <c r="A42" s="2442" t="s">
        <v>2172</v>
      </c>
    </row>
    <row r="43" spans="1:2">
      <c r="A43" s="2442" t="s">
        <v>2173</v>
      </c>
    </row>
    <row r="44" spans="1:2">
      <c r="A44" s="2442" t="s">
        <v>2174</v>
      </c>
    </row>
    <row r="45" spans="1:2">
      <c r="A45" s="2442" t="s">
        <v>2175</v>
      </c>
    </row>
    <row r="46" spans="1:2">
      <c r="A46" s="2442" t="s">
        <v>2176</v>
      </c>
      <c r="B46" s="2445"/>
    </row>
    <row r="47" spans="1:2">
      <c r="A47" s="2442" t="s">
        <v>2177</v>
      </c>
      <c r="B47" s="2445"/>
    </row>
    <row r="48" spans="1:2" ht="20.25">
      <c r="A48" s="2437" t="s">
        <v>2135</v>
      </c>
    </row>
    <row r="49" spans="1:2">
      <c r="A49" s="2442" t="s">
        <v>2170</v>
      </c>
    </row>
    <row r="50" spans="1:2">
      <c r="A50" s="2442" t="s">
        <v>2171</v>
      </c>
    </row>
    <row r="51" spans="1:2">
      <c r="A51" s="2516" t="s">
        <v>2136</v>
      </c>
    </row>
    <row r="52" spans="1:2">
      <c r="A52" s="2516" t="s">
        <v>2137</v>
      </c>
    </row>
    <row r="53" spans="1:2" ht="20.25">
      <c r="A53" s="2437" t="s">
        <v>814</v>
      </c>
      <c r="B53" s="2445"/>
    </row>
    <row r="54" spans="1:2">
      <c r="A54" s="2515" t="s">
        <v>2138</v>
      </c>
      <c r="B54" s="2445"/>
    </row>
    <row r="55" spans="1:2">
      <c r="A55" s="2515" t="s">
        <v>2166</v>
      </c>
      <c r="B55" s="2445"/>
    </row>
    <row r="56" spans="1:2" ht="26.25">
      <c r="A56" s="2446" t="s">
        <v>2139</v>
      </c>
      <c r="B56" s="2447"/>
    </row>
    <row r="57" spans="1:2">
      <c r="A57" s="2442" t="s">
        <v>2168</v>
      </c>
      <c r="B57" s="2445"/>
    </row>
    <row r="58" spans="1:2">
      <c r="A58" s="2442" t="s">
        <v>2169</v>
      </c>
      <c r="B58" s="2445"/>
    </row>
    <row r="59" spans="1:2" ht="26.25">
      <c r="A59" s="2448" t="s">
        <v>2140</v>
      </c>
      <c r="B59" s="2447"/>
    </row>
    <row r="60" spans="1:2">
      <c r="A60" s="2515" t="s">
        <v>2141</v>
      </c>
      <c r="B60" s="2447"/>
    </row>
    <row r="61" spans="1:2" ht="20.25">
      <c r="A61" s="2437" t="s">
        <v>2142</v>
      </c>
    </row>
    <row r="62" spans="1:2">
      <c r="A62" s="2442" t="s">
        <v>2167</v>
      </c>
      <c r="B62" s="2445"/>
    </row>
    <row r="63" spans="1:2" ht="20.25">
      <c r="A63" s="2449"/>
    </row>
  </sheetData>
  <hyperlinks>
    <hyperlink ref="A62" location="'0505030'!A1" display="Index der Erzeugerpreise der Produkte des Holzeinschlags aus den Staatsforsten (Nr. 0505030)"/>
    <hyperlink ref="A57" location="'0401030'!A1" display="Einfuhr von Gütern der Land- und Ernährungswirtschaft (Nr. 0401030)"/>
    <hyperlink ref="A58" location="'0401060'!A1" display="Ausfuhr von Gütern der Land- und Ernährungswirtschaft (Nr. 0401060)"/>
    <hyperlink ref="A12" location="'0117690'!A1" display="Anzeigepflichtige Tierseuchen der Bundesrepublik Deutschland (Nr. 0117690)"/>
    <hyperlink ref="A17" location="'0201260'!A1" display="Marktbestände an Futtermitteln (Nr. 0201260)"/>
    <hyperlink ref="A42" location="'0301090'!A1" display="Marktpreise für inländisches Getreide (Nr. 0301090)"/>
    <hyperlink ref="A18" location="'0201330'!A1" display="Getreidevermahlung und Mehlausbeute in Handelsmühlen (Nr. 0201330)"/>
    <hyperlink ref="A19" location="'0201360'!A1" display="Herstellung von Mehl in Handelsmühlen (Nr. 0201360)"/>
    <hyperlink ref="A20" location="'0201490'!A1" display="Herstellung von Malz (Nr. 0201490)"/>
    <hyperlink ref="A21" location="'0201530'!A1" display="Herstellung von Mischfutter (vorläufge Zahlen) (Nr. 0201530)"/>
    <hyperlink ref="A22" location="'0201560'!A1" display="Verarbeitung von Getreide zu Mischfutter (vorläufige Zahlen) (Nr. 0201560)"/>
    <hyperlink ref="A23" location="'0201630'!A1" display="Verarbeitung von Nicht-Getreide- und anderen Komponenten zu Mischfutter (vorläufige Zahlen) (Nr. 0201630)"/>
    <hyperlink ref="A15" location="'0201060'!A1" display="Getreidekäufe der aufnehmenden Hand von der Landwirtschaft - vorläufig (Nr. 0201060)"/>
    <hyperlink ref="A32" location="'0204035'!A1" display="Monatliche Rohmilchlieferung der deutschen Erzeuger an deutsche milchwirtschaftliche Unternehmen nach Kreisen (Nr. 0204035)"/>
    <hyperlink ref="A33" location="'0204040'!A1" display="Kuhmilchlieferung der Erzeuger an deutsche milchwirtschaftliche Unternehmen (Nr. 0204040)"/>
    <hyperlink ref="A16" location="'0201190'!A1" display="Bestände der Wirtschaft an Getreide und Getreideerzeugnissen - vorläufige Zahlen (Nr. 0201190)"/>
    <hyperlink ref="A34" location="'0204047'!A1" display="Ziegen- und Schafmilchanlieferung der deutsche Erzeuger an deutsche milchwirtschaftliche Unternehmen (Nr. 0204047)"/>
    <hyperlink ref="A35" location="'0204050'!A1" display="Herstellung von ausgewählten, ökologisch/biologisch erzeugten, Milchprodukten nach Monaten (Nr. 0204050)"/>
    <hyperlink ref="A43" location="'0301435'!A1" display="Preise für konventionell erzeugte Kuhmilch (Nr. 0301435)"/>
    <hyperlink ref="A44" location="'0301440'!A1" display="Preise für ökologisch/biologisch erzeugte Kuhmilch (Nr. 0301440)"/>
    <hyperlink ref="A45" location="'0301445'!A1" display="Preise für konventionell und ökologisch/biologisch erzeugte Kuhmilch (Nr. 0301445)"/>
    <hyperlink ref="A38" location="'0204340'!A1" display="Herstellung von Käse nach Fettstufen und Monaten (Nr. 0204340)"/>
    <hyperlink ref="A46" location="'0301450'!A1" display="Preise für konventionell und ökologisch/biologisch erzeugte Ziegen- und Schafmilch (Nr. 0301450)"/>
    <hyperlink ref="A47" location="'0301460'!A1" display="Marktpreise für Milcherzeugnisse (Nr. 0301460)"/>
    <hyperlink ref="A49" location="'0302030'!A1" display="Teilindex für Erzeugnisse des Nahrungs- und Genussmittelgewerbes (Nr. 0302030)"/>
    <hyperlink ref="A50" location="'0302060'!A1" display="Preismesszahlen für verschiedene Energiearten (Nr. 0302060)"/>
    <hyperlink ref="A36" location="'0204090'!A1" display="Herstellung von ausgewählten Milcherzeugnissen nach Monaten (Nr. 0204090)"/>
    <hyperlink ref="A6" location="'0106460'!A1" display="Geflügelschlachtereien und geschlachtetes Geflügel (Nr. 0106460)"/>
    <hyperlink ref="A5" location="'0106430'!A1" display="Legehennenhaltung und Eiererzeugung (Nr. 0106430)"/>
    <hyperlink ref="A30" location="'0203230'!A1" display="Fleischanfall von geschlachteten Tieren in- und ausländischer Herkunft (Nr. 0203230)"/>
    <hyperlink ref="A28" location="'0203160'!A1" display="Schlachtungen von Tieren in- und ausländischer Herkunft (Nr. 0203160)"/>
    <hyperlink ref="A26" location="'0202060'!A1" display="Zuckerabsatz der Zuckerfabriken und Handelsunternehmen (Nr. 0202060)"/>
    <hyperlink ref="A25" location="'0202030'!A1" display="Zuckererzeugung, Zuckerabsatz und Zuckerbestände (Nr. 0202030)"/>
    <hyperlink ref="A4" location="'0104160'!A1" display="Vorläufige Herbstaussaatflächen für die Ernte 2024 (Nr. 014160)"/>
    <hyperlink ref="A7" location="'0106490'!A1" display="Tierärzte und Tierärztinnen nach Tierärztekammern (Nr. 0106490)"/>
    <hyperlink ref="A9" location="'0112160 (1)'!A1" display="Getreide- und Kartoffelernte 2023 nach Ländern (0112160)"/>
    <hyperlink ref="A10" location="'0117660'!A1" display="Brütereien, eingelegte Bruteier und geschlüpfte Küken (0117660)"/>
    <hyperlink ref="A29" location="'0203190'!A1" display="Durchschnittsgewichte der gewerblich geschlachteten Tiere (Nr. 0203190)"/>
    <hyperlink ref="A41" location="'0301030'!A1" display="Index der Erzeugerpreise landwirtschaftlicher Produkte (Nr. 0301030)"/>
    <hyperlink ref="A51" location="'0302090'!A1" display="Teilindex für Erzeugnisse für Nahrungsmittel sowie für Beherberungs- und Gaststättendienstleistungen (Nr. 0302090)"/>
    <hyperlink ref="A52" location="'0302130'!A1" display="Verbraucherpreisindex für Deutschland (Nr. 0302130)"/>
    <hyperlink ref="A54" location="'0303030'!A1" display="Preisindizes im Baugewerbe (Nr. 0303030)"/>
    <hyperlink ref="A55" location="'0304030'!A1" display="Euro-Referenzkurse des Europäischen Systems der Zentralbanken (ESZB) (Nr. 0304030)"/>
    <hyperlink ref="A60" location="'0502060'!A1" display="Waldbrände und ihre Ursachen (Nr. 0502060)"/>
  </hyperlinks>
  <pageMargins left="0.70866141732283472" right="0.70866141732283472" top="0.74803149606299213" bottom="0.74803149606299213" header="0.31496062992125984" footer="0.31496062992125984"/>
  <pageSetup paperSize="9" scale="7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9:I108"/>
  <sheetViews>
    <sheetView showGridLines="0" showZeros="0" zoomScale="140" zoomScaleNormal="140" workbookViewId="0">
      <pane ySplit="17" topLeftCell="A78" activePane="bottomLeft" state="frozen"/>
      <selection activeCell="B6" sqref="B6:R6"/>
      <selection pane="bottomLeft"/>
    </sheetView>
  </sheetViews>
  <sheetFormatPr baseColWidth="10" defaultColWidth="11.5703125" defaultRowHeight="8.25"/>
  <cols>
    <col min="1" max="1" width="8.28515625" style="2094" customWidth="1"/>
    <col min="2" max="2" width="15" style="2094" customWidth="1"/>
    <col min="3" max="3" width="10.85546875" style="2094" customWidth="1"/>
    <col min="4" max="4" width="10.5703125" style="2094" customWidth="1"/>
    <col min="5" max="5" width="9.7109375" style="2094" customWidth="1"/>
    <col min="6" max="6" width="10.85546875" style="2094" customWidth="1"/>
    <col min="7" max="16384" width="11.5703125" style="2094"/>
  </cols>
  <sheetData>
    <row r="9" spans="1:9" ht="12">
      <c r="A9" s="2093" t="s">
        <v>1081</v>
      </c>
      <c r="B9" s="2093"/>
      <c r="C9" s="2093"/>
      <c r="D9" s="2093"/>
      <c r="E9" s="2093"/>
      <c r="F9" s="2093"/>
      <c r="G9" s="2093"/>
      <c r="H9" s="2093"/>
    </row>
    <row r="10" spans="1:9" ht="12">
      <c r="A10" s="2093" t="s">
        <v>1082</v>
      </c>
      <c r="B10" s="2093"/>
      <c r="C10" s="2093"/>
      <c r="D10" s="2093"/>
      <c r="E10" s="2093"/>
      <c r="F10" s="2093"/>
      <c r="G10" s="2093"/>
      <c r="H10" s="2093"/>
    </row>
    <row r="11" spans="1:9" ht="3" customHeight="1"/>
    <row r="12" spans="1:9" ht="9">
      <c r="A12" s="2097" t="s">
        <v>218</v>
      </c>
      <c r="B12" s="2098">
        <v>45482</v>
      </c>
      <c r="H12" s="2097" t="s">
        <v>1083</v>
      </c>
      <c r="I12" s="2099"/>
    </row>
    <row r="13" spans="1:9" ht="3" customHeight="1"/>
    <row r="14" spans="1:9" ht="13.15" customHeight="1">
      <c r="A14" s="2100" t="s">
        <v>1084</v>
      </c>
      <c r="B14" s="2101"/>
      <c r="C14" s="2672" t="s">
        <v>1085</v>
      </c>
      <c r="D14" s="2672" t="s">
        <v>148</v>
      </c>
      <c r="E14" s="2672" t="s">
        <v>7</v>
      </c>
      <c r="F14" s="2672" t="s">
        <v>8</v>
      </c>
      <c r="G14" s="2672" t="s">
        <v>9</v>
      </c>
      <c r="H14" s="2674" t="s">
        <v>10</v>
      </c>
    </row>
    <row r="15" spans="1:9">
      <c r="A15" s="2676" t="s">
        <v>1086</v>
      </c>
      <c r="B15" s="2679" t="s">
        <v>1087</v>
      </c>
      <c r="C15" s="2673"/>
      <c r="D15" s="2673"/>
      <c r="E15" s="2673"/>
      <c r="F15" s="2673"/>
      <c r="G15" s="2673"/>
      <c r="H15" s="2675"/>
    </row>
    <row r="16" spans="1:9" ht="12.75" customHeight="1">
      <c r="A16" s="2677"/>
      <c r="B16" s="2680"/>
      <c r="C16" s="2102" t="s">
        <v>54</v>
      </c>
      <c r="D16" s="2103"/>
      <c r="E16" s="2103"/>
      <c r="F16" s="2103"/>
      <c r="G16" s="2103"/>
      <c r="H16" s="2104"/>
    </row>
    <row r="17" spans="1:8" ht="7.9" customHeight="1">
      <c r="A17" s="2678"/>
      <c r="B17" s="2673"/>
      <c r="C17" s="2102" t="s">
        <v>1088</v>
      </c>
      <c r="D17" s="2103"/>
      <c r="E17" s="2103"/>
      <c r="F17" s="2103"/>
      <c r="G17" s="2103"/>
      <c r="H17" s="2104"/>
    </row>
    <row r="18" spans="1:8" ht="3" customHeight="1">
      <c r="A18" s="2105"/>
      <c r="B18" s="2106"/>
      <c r="C18" s="1732"/>
      <c r="D18" s="2106"/>
      <c r="E18" s="2106"/>
      <c r="F18" s="2106"/>
      <c r="G18" s="2106"/>
      <c r="H18" s="2108"/>
    </row>
    <row r="19" spans="1:8">
      <c r="A19" s="2109" t="s">
        <v>1256</v>
      </c>
      <c r="B19" s="2110" t="s">
        <v>1257</v>
      </c>
      <c r="C19" s="2111" t="s">
        <v>62</v>
      </c>
      <c r="D19" s="2111" t="s">
        <v>62</v>
      </c>
      <c r="E19" s="2111" t="s">
        <v>62</v>
      </c>
      <c r="F19" s="2111" t="s">
        <v>62</v>
      </c>
      <c r="G19" s="2111" t="s">
        <v>62</v>
      </c>
      <c r="H19" s="2134" t="s">
        <v>62</v>
      </c>
    </row>
    <row r="20" spans="1:8">
      <c r="A20" s="2109" t="s">
        <v>1258</v>
      </c>
      <c r="B20" s="2110" t="s">
        <v>1259</v>
      </c>
      <c r="C20" s="2111" t="s">
        <v>62</v>
      </c>
      <c r="D20" s="2111" t="s">
        <v>62</v>
      </c>
      <c r="E20" s="2111" t="s">
        <v>62</v>
      </c>
      <c r="F20" s="2111" t="s">
        <v>62</v>
      </c>
      <c r="G20" s="2111">
        <v>6231469</v>
      </c>
      <c r="H20" s="2134" t="s">
        <v>62</v>
      </c>
    </row>
    <row r="21" spans="1:8">
      <c r="A21" s="2109" t="s">
        <v>1260</v>
      </c>
      <c r="B21" s="2110" t="s">
        <v>1261</v>
      </c>
      <c r="C21" s="2111" t="s">
        <v>62</v>
      </c>
      <c r="D21" s="2111" t="s">
        <v>62</v>
      </c>
      <c r="E21" s="2111" t="s">
        <v>62</v>
      </c>
      <c r="F21" s="2111" t="s">
        <v>62</v>
      </c>
      <c r="G21" s="2111" t="s">
        <v>62</v>
      </c>
      <c r="H21" s="2134" t="s">
        <v>62</v>
      </c>
    </row>
    <row r="22" spans="1:8">
      <c r="A22" s="2109" t="s">
        <v>1262</v>
      </c>
      <c r="B22" s="2110" t="s">
        <v>1263</v>
      </c>
      <c r="C22" s="2111" t="s">
        <v>62</v>
      </c>
      <c r="D22" s="2111" t="s">
        <v>62</v>
      </c>
      <c r="E22" s="2111" t="s">
        <v>62</v>
      </c>
      <c r="F22" s="2111" t="s">
        <v>62</v>
      </c>
      <c r="G22" s="2111" t="s">
        <v>62</v>
      </c>
      <c r="H22" s="2134" t="s">
        <v>62</v>
      </c>
    </row>
    <row r="23" spans="1:8">
      <c r="A23" s="2109" t="s">
        <v>1264</v>
      </c>
      <c r="B23" s="2110" t="s">
        <v>1265</v>
      </c>
      <c r="C23" s="2111">
        <v>6573357</v>
      </c>
      <c r="D23" s="2111">
        <v>6263974</v>
      </c>
      <c r="E23" s="2111">
        <v>6803642</v>
      </c>
      <c r="F23" s="2111">
        <v>6573463</v>
      </c>
      <c r="G23" s="2111">
        <v>6840048</v>
      </c>
      <c r="H23" s="2134" t="s">
        <v>62</v>
      </c>
    </row>
    <row r="24" spans="1:8">
      <c r="A24" s="2109" t="s">
        <v>1266</v>
      </c>
      <c r="B24" s="2110" t="s">
        <v>1267</v>
      </c>
      <c r="C24" s="2111">
        <v>8514966</v>
      </c>
      <c r="D24" s="2111">
        <v>8314859</v>
      </c>
      <c r="E24" s="2111">
        <v>8973986</v>
      </c>
      <c r="F24" s="2111">
        <v>8604449</v>
      </c>
      <c r="G24" s="2111">
        <v>8908671</v>
      </c>
      <c r="H24" s="2134" t="s">
        <v>62</v>
      </c>
    </row>
    <row r="25" spans="1:8">
      <c r="A25" s="2109" t="s">
        <v>1268</v>
      </c>
      <c r="B25" s="2110" t="s">
        <v>1269</v>
      </c>
      <c r="C25" s="2111">
        <v>13354776</v>
      </c>
      <c r="D25" s="2111">
        <v>13093120</v>
      </c>
      <c r="E25" s="2111">
        <v>13873090</v>
      </c>
      <c r="F25" s="2111">
        <v>13751547</v>
      </c>
      <c r="G25" s="2111">
        <v>14504861</v>
      </c>
      <c r="H25" s="2134" t="s">
        <v>62</v>
      </c>
    </row>
    <row r="26" spans="1:8">
      <c r="A26" s="2109" t="s">
        <v>1270</v>
      </c>
      <c r="B26" s="2110" t="s">
        <v>1271</v>
      </c>
      <c r="C26" s="2111">
        <v>3842496</v>
      </c>
      <c r="D26" s="2111">
        <v>3766415</v>
      </c>
      <c r="E26" s="2111">
        <v>4046582</v>
      </c>
      <c r="F26" s="2111">
        <v>4017973</v>
      </c>
      <c r="G26" s="2111">
        <v>4169686</v>
      </c>
      <c r="H26" s="2134" t="s">
        <v>62</v>
      </c>
    </row>
    <row r="27" spans="1:8">
      <c r="A27" s="2109" t="s">
        <v>1272</v>
      </c>
      <c r="B27" s="2110" t="s">
        <v>1273</v>
      </c>
      <c r="C27" s="2111">
        <v>7158188</v>
      </c>
      <c r="D27" s="2111">
        <v>6899896</v>
      </c>
      <c r="E27" s="2111">
        <v>7709724</v>
      </c>
      <c r="F27" s="2111">
        <v>7545791</v>
      </c>
      <c r="G27" s="2111">
        <v>7778728</v>
      </c>
      <c r="H27" s="2134" t="s">
        <v>62</v>
      </c>
    </row>
    <row r="28" spans="1:8">
      <c r="A28" s="2109" t="s">
        <v>1274</v>
      </c>
      <c r="B28" s="2110" t="s">
        <v>1275</v>
      </c>
      <c r="C28" s="2111" t="s">
        <v>62</v>
      </c>
      <c r="D28" s="2111" t="s">
        <v>62</v>
      </c>
      <c r="E28" s="2111" t="s">
        <v>62</v>
      </c>
      <c r="F28" s="2111" t="s">
        <v>62</v>
      </c>
      <c r="G28" s="2111" t="s">
        <v>62</v>
      </c>
      <c r="H28" s="2134" t="s">
        <v>62</v>
      </c>
    </row>
    <row r="29" spans="1:8">
      <c r="A29" s="2109" t="s">
        <v>1276</v>
      </c>
      <c r="B29" s="2110" t="s">
        <v>1277</v>
      </c>
      <c r="C29" s="2111" t="s">
        <v>62</v>
      </c>
      <c r="D29" s="2111" t="s">
        <v>62</v>
      </c>
      <c r="E29" s="2111" t="s">
        <v>62</v>
      </c>
      <c r="F29" s="2111" t="s">
        <v>62</v>
      </c>
      <c r="G29" s="2111" t="s">
        <v>62</v>
      </c>
      <c r="H29" s="2134" t="s">
        <v>62</v>
      </c>
    </row>
    <row r="30" spans="1:8">
      <c r="A30" s="2109" t="s">
        <v>1278</v>
      </c>
      <c r="B30" s="2110" t="s">
        <v>1279</v>
      </c>
      <c r="C30" s="2111" t="s">
        <v>62</v>
      </c>
      <c r="D30" s="2111" t="s">
        <v>62</v>
      </c>
      <c r="E30" s="2111" t="s">
        <v>62</v>
      </c>
      <c r="F30" s="2111" t="s">
        <v>62</v>
      </c>
      <c r="G30" s="2111" t="s">
        <v>62</v>
      </c>
      <c r="H30" s="2134" t="s">
        <v>62</v>
      </c>
    </row>
    <row r="31" spans="1:8">
      <c r="A31" s="2109" t="s">
        <v>1280</v>
      </c>
      <c r="B31" s="2110" t="s">
        <v>1281</v>
      </c>
      <c r="C31" s="2111">
        <v>28030241</v>
      </c>
      <c r="D31" s="2111">
        <v>27178432</v>
      </c>
      <c r="E31" s="2111">
        <v>29161653</v>
      </c>
      <c r="F31" s="2111">
        <v>28256218</v>
      </c>
      <c r="G31" s="2111">
        <v>29479138</v>
      </c>
      <c r="H31" s="2134" t="s">
        <v>62</v>
      </c>
    </row>
    <row r="32" spans="1:8">
      <c r="A32" s="2109" t="s">
        <v>1282</v>
      </c>
      <c r="B32" s="2110" t="s">
        <v>1283</v>
      </c>
      <c r="C32" s="2111" t="s">
        <v>62</v>
      </c>
      <c r="D32" s="2111">
        <v>9764135</v>
      </c>
      <c r="E32" s="2111" t="s">
        <v>62</v>
      </c>
      <c r="F32" s="2111" t="s">
        <v>62</v>
      </c>
      <c r="G32" s="2111" t="s">
        <v>62</v>
      </c>
      <c r="H32" s="2134" t="s">
        <v>62</v>
      </c>
    </row>
    <row r="33" spans="1:8">
      <c r="A33" s="2109" t="s">
        <v>1284</v>
      </c>
      <c r="B33" s="2110" t="s">
        <v>1285</v>
      </c>
      <c r="C33" s="2111">
        <v>7244002</v>
      </c>
      <c r="D33" s="2111">
        <v>6838500</v>
      </c>
      <c r="E33" s="2111">
        <v>7550616</v>
      </c>
      <c r="F33" s="2111">
        <v>7354880</v>
      </c>
      <c r="G33" s="2111">
        <v>7519457</v>
      </c>
      <c r="H33" s="2134" t="s">
        <v>62</v>
      </c>
    </row>
    <row r="34" spans="1:8">
      <c r="A34" s="2109" t="s">
        <v>1286</v>
      </c>
      <c r="B34" s="2110" t="s">
        <v>1287</v>
      </c>
      <c r="C34" s="2111">
        <v>12123784</v>
      </c>
      <c r="D34" s="2111">
        <v>11550156</v>
      </c>
      <c r="E34" s="2111">
        <v>12457502</v>
      </c>
      <c r="F34" s="2111">
        <v>11963337</v>
      </c>
      <c r="G34" s="2111">
        <v>12396754</v>
      </c>
      <c r="H34" s="2134" t="s">
        <v>62</v>
      </c>
    </row>
    <row r="35" spans="1:8">
      <c r="A35" s="2109" t="s">
        <v>1288</v>
      </c>
      <c r="B35" s="2110" t="s">
        <v>1289</v>
      </c>
      <c r="C35" s="2111" t="s">
        <v>62</v>
      </c>
      <c r="D35" s="2111" t="s">
        <v>62</v>
      </c>
      <c r="E35" s="2111" t="s">
        <v>62</v>
      </c>
      <c r="F35" s="2111" t="s">
        <v>62</v>
      </c>
      <c r="G35" s="2111" t="s">
        <v>62</v>
      </c>
      <c r="H35" s="2134" t="s">
        <v>62</v>
      </c>
    </row>
    <row r="36" spans="1:8">
      <c r="A36" s="2109" t="s">
        <v>1290</v>
      </c>
      <c r="B36" s="2110" t="s">
        <v>1291</v>
      </c>
      <c r="C36" s="2111" t="s">
        <v>62</v>
      </c>
      <c r="D36" s="2111" t="s">
        <v>62</v>
      </c>
      <c r="E36" s="2111" t="s">
        <v>62</v>
      </c>
      <c r="F36" s="2111" t="s">
        <v>62</v>
      </c>
      <c r="G36" s="2111" t="s">
        <v>62</v>
      </c>
      <c r="H36" s="2134" t="s">
        <v>62</v>
      </c>
    </row>
    <row r="37" spans="1:8">
      <c r="A37" s="2109" t="s">
        <v>1292</v>
      </c>
      <c r="B37" s="2110" t="s">
        <v>1293</v>
      </c>
      <c r="C37" s="2111">
        <v>12091236</v>
      </c>
      <c r="D37" s="2111">
        <v>11671340</v>
      </c>
      <c r="E37" s="2111">
        <v>12649678</v>
      </c>
      <c r="F37" s="2111">
        <v>12207637</v>
      </c>
      <c r="G37" s="2111">
        <v>12723927</v>
      </c>
      <c r="H37" s="2134" t="s">
        <v>62</v>
      </c>
    </row>
    <row r="38" spans="1:8">
      <c r="A38" s="2109" t="s">
        <v>1294</v>
      </c>
      <c r="B38" s="2110" t="s">
        <v>1295</v>
      </c>
      <c r="C38" s="2111" t="s">
        <v>62</v>
      </c>
      <c r="D38" s="2111" t="s">
        <v>62</v>
      </c>
      <c r="E38" s="2111" t="s">
        <v>62</v>
      </c>
      <c r="F38" s="2111" t="s">
        <v>62</v>
      </c>
      <c r="G38" s="2111" t="s">
        <v>62</v>
      </c>
      <c r="H38" s="2134" t="s">
        <v>62</v>
      </c>
    </row>
    <row r="39" spans="1:8">
      <c r="A39" s="2109" t="s">
        <v>1296</v>
      </c>
      <c r="B39" s="2110" t="s">
        <v>1297</v>
      </c>
      <c r="C39" s="2111">
        <v>4836702</v>
      </c>
      <c r="D39" s="2111">
        <v>4598632</v>
      </c>
      <c r="E39" s="2111">
        <v>4963098</v>
      </c>
      <c r="F39" s="2111">
        <v>4780084</v>
      </c>
      <c r="G39" s="2111">
        <v>4939137</v>
      </c>
      <c r="H39" s="2134" t="s">
        <v>62</v>
      </c>
    </row>
    <row r="40" spans="1:8">
      <c r="A40" s="2109" t="s">
        <v>1298</v>
      </c>
      <c r="B40" s="2110" t="s">
        <v>661</v>
      </c>
      <c r="C40" s="2111">
        <v>3710449</v>
      </c>
      <c r="D40" s="2111">
        <v>3626589</v>
      </c>
      <c r="E40" s="2111">
        <v>3872063</v>
      </c>
      <c r="F40" s="2111">
        <v>3800214</v>
      </c>
      <c r="G40" s="2111">
        <v>4011020</v>
      </c>
      <c r="H40" s="2134" t="s">
        <v>62</v>
      </c>
    </row>
    <row r="41" spans="1:8">
      <c r="A41" s="2109" t="s">
        <v>1299</v>
      </c>
      <c r="B41" s="2110" t="s">
        <v>1300</v>
      </c>
      <c r="C41" s="2111">
        <v>7598058</v>
      </c>
      <c r="D41" s="2111">
        <v>7261405</v>
      </c>
      <c r="E41" s="2111">
        <v>7860169</v>
      </c>
      <c r="F41" s="2111">
        <v>7634366</v>
      </c>
      <c r="G41" s="2111">
        <v>7880862</v>
      </c>
      <c r="H41" s="2134" t="s">
        <v>62</v>
      </c>
    </row>
    <row r="42" spans="1:8">
      <c r="A42" s="2109" t="s">
        <v>1301</v>
      </c>
      <c r="B42" s="2110" t="s">
        <v>1302</v>
      </c>
      <c r="C42" s="2111">
        <v>7887312</v>
      </c>
      <c r="D42" s="2111">
        <v>7634431</v>
      </c>
      <c r="E42" s="2111">
        <v>8002443</v>
      </c>
      <c r="F42" s="2111">
        <v>7834329</v>
      </c>
      <c r="G42" s="2111">
        <v>8233762</v>
      </c>
      <c r="H42" s="2134" t="s">
        <v>62</v>
      </c>
    </row>
    <row r="43" spans="1:8">
      <c r="A43" s="2109" t="s">
        <v>1303</v>
      </c>
      <c r="B43" s="2110" t="s">
        <v>1304</v>
      </c>
      <c r="C43" s="2111" t="s">
        <v>62</v>
      </c>
      <c r="D43" s="2111" t="s">
        <v>62</v>
      </c>
      <c r="E43" s="2111" t="s">
        <v>62</v>
      </c>
      <c r="F43" s="2111" t="s">
        <v>62</v>
      </c>
      <c r="G43" s="2111" t="s">
        <v>62</v>
      </c>
      <c r="H43" s="2134" t="s">
        <v>62</v>
      </c>
    </row>
    <row r="44" spans="1:8">
      <c r="A44" s="2109" t="s">
        <v>1305</v>
      </c>
      <c r="B44" s="2110" t="s">
        <v>1306</v>
      </c>
      <c r="C44" s="2111" t="s">
        <v>62</v>
      </c>
      <c r="D44" s="2111" t="s">
        <v>62</v>
      </c>
      <c r="E44" s="2111" t="s">
        <v>62</v>
      </c>
      <c r="F44" s="2111" t="s">
        <v>62</v>
      </c>
      <c r="G44" s="2111" t="s">
        <v>62</v>
      </c>
      <c r="H44" s="2134" t="s">
        <v>62</v>
      </c>
    </row>
    <row r="45" spans="1:8">
      <c r="A45" s="2109" t="s">
        <v>1307</v>
      </c>
      <c r="B45" s="2110" t="s">
        <v>1308</v>
      </c>
      <c r="C45" s="2111">
        <v>402294</v>
      </c>
      <c r="D45" s="2111">
        <v>390616</v>
      </c>
      <c r="E45" s="2111" t="s">
        <v>62</v>
      </c>
      <c r="F45" s="2111" t="s">
        <v>62</v>
      </c>
      <c r="G45" s="2111" t="s">
        <v>62</v>
      </c>
      <c r="H45" s="2134" t="s">
        <v>62</v>
      </c>
    </row>
    <row r="46" spans="1:8">
      <c r="A46" s="2109" t="s">
        <v>1309</v>
      </c>
      <c r="B46" s="2110" t="s">
        <v>1310</v>
      </c>
      <c r="C46" s="2111" t="s">
        <v>62</v>
      </c>
      <c r="D46" s="2111" t="s">
        <v>62</v>
      </c>
      <c r="E46" s="2111" t="s">
        <v>62</v>
      </c>
      <c r="F46" s="2111" t="s">
        <v>62</v>
      </c>
      <c r="G46" s="2111" t="s">
        <v>62</v>
      </c>
      <c r="H46" s="2134" t="s">
        <v>62</v>
      </c>
    </row>
    <row r="47" spans="1:8">
      <c r="A47" s="2109" t="s">
        <v>1311</v>
      </c>
      <c r="B47" s="2110" t="s">
        <v>1312</v>
      </c>
      <c r="C47" s="2111" t="s">
        <v>62</v>
      </c>
      <c r="D47" s="2111" t="s">
        <v>62</v>
      </c>
      <c r="E47" s="2111" t="s">
        <v>62</v>
      </c>
      <c r="F47" s="2111" t="s">
        <v>62</v>
      </c>
      <c r="G47" s="2111" t="s">
        <v>62</v>
      </c>
      <c r="H47" s="2134" t="s">
        <v>62</v>
      </c>
    </row>
    <row r="48" spans="1:8">
      <c r="A48" s="2109" t="s">
        <v>1313</v>
      </c>
      <c r="B48" s="2110" t="s">
        <v>1314</v>
      </c>
      <c r="C48" s="2111" t="s">
        <v>62</v>
      </c>
      <c r="D48" s="2111" t="s">
        <v>62</v>
      </c>
      <c r="E48" s="2111" t="s">
        <v>62</v>
      </c>
      <c r="F48" s="2111" t="s">
        <v>62</v>
      </c>
      <c r="G48" s="2111" t="s">
        <v>62</v>
      </c>
      <c r="H48" s="2134" t="s">
        <v>62</v>
      </c>
    </row>
    <row r="49" spans="1:8">
      <c r="A49" s="2109" t="s">
        <v>1315</v>
      </c>
      <c r="B49" s="2110" t="s">
        <v>1316</v>
      </c>
      <c r="C49" s="2111">
        <v>17132891</v>
      </c>
      <c r="D49" s="2111">
        <v>16451027</v>
      </c>
      <c r="E49" s="2111">
        <v>17557817</v>
      </c>
      <c r="F49" s="2111">
        <v>17087053</v>
      </c>
      <c r="G49" s="2111">
        <v>17873097</v>
      </c>
      <c r="H49" s="2134" t="s">
        <v>62</v>
      </c>
    </row>
    <row r="50" spans="1:8">
      <c r="A50" s="2109" t="s">
        <v>1317</v>
      </c>
      <c r="B50" s="2110" t="s">
        <v>1318</v>
      </c>
      <c r="C50" s="2111">
        <v>8844028</v>
      </c>
      <c r="D50" s="2111">
        <v>8389707</v>
      </c>
      <c r="E50" s="2111">
        <v>9187579</v>
      </c>
      <c r="F50" s="2111">
        <v>8806976</v>
      </c>
      <c r="G50" s="2111">
        <v>9174366</v>
      </c>
      <c r="H50" s="2134" t="s">
        <v>62</v>
      </c>
    </row>
    <row r="51" spans="1:8">
      <c r="A51" s="2109" t="s">
        <v>1319</v>
      </c>
      <c r="B51" s="2110" t="s">
        <v>1320</v>
      </c>
      <c r="C51" s="2111">
        <v>3765874</v>
      </c>
      <c r="D51" s="2111">
        <v>3649928</v>
      </c>
      <c r="E51" s="2111">
        <v>3873928</v>
      </c>
      <c r="F51" s="2111">
        <v>3720466</v>
      </c>
      <c r="G51" s="2111">
        <v>3848409</v>
      </c>
      <c r="H51" s="2134" t="s">
        <v>62</v>
      </c>
    </row>
    <row r="52" spans="1:8">
      <c r="A52" s="2109" t="s">
        <v>1321</v>
      </c>
      <c r="B52" s="2110" t="s">
        <v>1322</v>
      </c>
      <c r="C52" s="2111">
        <v>2282946</v>
      </c>
      <c r="D52" s="2111">
        <v>2195972</v>
      </c>
      <c r="E52" s="2111">
        <v>2344102</v>
      </c>
      <c r="F52" s="2111">
        <v>2318263</v>
      </c>
      <c r="G52" s="2111">
        <v>2439720</v>
      </c>
      <c r="H52" s="2134" t="s">
        <v>62</v>
      </c>
    </row>
    <row r="53" spans="1:8">
      <c r="A53" s="2109" t="s">
        <v>1323</v>
      </c>
      <c r="B53" s="2110" t="s">
        <v>1324</v>
      </c>
      <c r="C53" s="2111">
        <v>6736473</v>
      </c>
      <c r="D53" s="2111">
        <v>6504119</v>
      </c>
      <c r="E53" s="2111">
        <v>7005902</v>
      </c>
      <c r="F53" s="2111">
        <v>6782529</v>
      </c>
      <c r="G53" s="2111">
        <v>7066351</v>
      </c>
      <c r="H53" s="2134" t="s">
        <v>62</v>
      </c>
    </row>
    <row r="54" spans="1:8">
      <c r="A54" s="2109" t="s">
        <v>1325</v>
      </c>
      <c r="B54" s="2110" t="s">
        <v>1326</v>
      </c>
      <c r="C54" s="2111" t="s">
        <v>62</v>
      </c>
      <c r="D54" s="2111" t="s">
        <v>62</v>
      </c>
      <c r="E54" s="2111" t="s">
        <v>62</v>
      </c>
      <c r="F54" s="2111" t="s">
        <v>62</v>
      </c>
      <c r="G54" s="2111" t="s">
        <v>62</v>
      </c>
      <c r="H54" s="2134" t="s">
        <v>62</v>
      </c>
    </row>
    <row r="55" spans="1:8">
      <c r="A55" s="2109" t="s">
        <v>1327</v>
      </c>
      <c r="B55" s="2110" t="s">
        <v>1328</v>
      </c>
      <c r="C55" s="2111" t="s">
        <v>62</v>
      </c>
      <c r="D55" s="2111" t="s">
        <v>62</v>
      </c>
      <c r="E55" s="2111" t="s">
        <v>62</v>
      </c>
      <c r="F55" s="2111" t="s">
        <v>62</v>
      </c>
      <c r="G55" s="2111" t="s">
        <v>62</v>
      </c>
      <c r="H55" s="2134" t="s">
        <v>62</v>
      </c>
    </row>
    <row r="56" spans="1:8">
      <c r="A56" s="2109" t="s">
        <v>1329</v>
      </c>
      <c r="B56" s="2110" t="s">
        <v>1330</v>
      </c>
      <c r="C56" s="2111" t="s">
        <v>62</v>
      </c>
      <c r="D56" s="2111" t="s">
        <v>62</v>
      </c>
      <c r="E56" s="2111" t="s">
        <v>62</v>
      </c>
      <c r="F56" s="2111" t="s">
        <v>62</v>
      </c>
      <c r="G56" s="2111" t="s">
        <v>62</v>
      </c>
      <c r="H56" s="2134" t="s">
        <v>62</v>
      </c>
    </row>
    <row r="57" spans="1:8">
      <c r="A57" s="2109" t="s">
        <v>1331</v>
      </c>
      <c r="B57" s="2110" t="s">
        <v>1332</v>
      </c>
      <c r="C57" s="2111" t="s">
        <v>62</v>
      </c>
      <c r="D57" s="2111" t="s">
        <v>62</v>
      </c>
      <c r="E57" s="2111" t="s">
        <v>62</v>
      </c>
      <c r="F57" s="2111" t="s">
        <v>62</v>
      </c>
      <c r="G57" s="2111" t="s">
        <v>62</v>
      </c>
      <c r="H57" s="2134" t="s">
        <v>62</v>
      </c>
    </row>
    <row r="58" spans="1:8">
      <c r="A58" s="2109" t="s">
        <v>1333</v>
      </c>
      <c r="B58" s="2110" t="s">
        <v>1334</v>
      </c>
      <c r="C58" s="2111" t="s">
        <v>62</v>
      </c>
      <c r="D58" s="2111" t="s">
        <v>62</v>
      </c>
      <c r="E58" s="2111" t="s">
        <v>62</v>
      </c>
      <c r="F58" s="2111" t="s">
        <v>62</v>
      </c>
      <c r="G58" s="2111" t="s">
        <v>62</v>
      </c>
      <c r="H58" s="2134" t="s">
        <v>62</v>
      </c>
    </row>
    <row r="59" spans="1:8">
      <c r="A59" s="2109" t="s">
        <v>1335</v>
      </c>
      <c r="B59" s="2110" t="s">
        <v>1336</v>
      </c>
      <c r="C59" s="2111">
        <v>1356413</v>
      </c>
      <c r="D59" s="2111">
        <v>1235707</v>
      </c>
      <c r="E59" s="2111">
        <v>1354368</v>
      </c>
      <c r="F59" s="2111">
        <v>1314261</v>
      </c>
      <c r="G59" s="2111">
        <v>1346941</v>
      </c>
      <c r="H59" s="2134" t="s">
        <v>62</v>
      </c>
    </row>
    <row r="60" spans="1:8">
      <c r="A60" s="2109" t="s">
        <v>1337</v>
      </c>
      <c r="B60" s="2110" t="s">
        <v>1338</v>
      </c>
      <c r="C60" s="2111">
        <v>1363901</v>
      </c>
      <c r="D60" s="2111">
        <v>1302111</v>
      </c>
      <c r="E60" s="2111">
        <v>1394286</v>
      </c>
      <c r="F60" s="2111">
        <v>1351916</v>
      </c>
      <c r="G60" s="2111">
        <v>1383830</v>
      </c>
      <c r="H60" s="2134" t="s">
        <v>62</v>
      </c>
    </row>
    <row r="61" spans="1:8">
      <c r="A61" s="2109" t="s">
        <v>1339</v>
      </c>
      <c r="B61" s="2110" t="s">
        <v>1340</v>
      </c>
      <c r="C61" s="2111" t="s">
        <v>62</v>
      </c>
      <c r="D61" s="2111" t="s">
        <v>62</v>
      </c>
      <c r="E61" s="2111" t="s">
        <v>62</v>
      </c>
      <c r="F61" s="2111" t="s">
        <v>62</v>
      </c>
      <c r="G61" s="2111" t="s">
        <v>62</v>
      </c>
      <c r="H61" s="2134" t="s">
        <v>62</v>
      </c>
    </row>
    <row r="62" spans="1:8">
      <c r="A62" s="2109" t="s">
        <v>1341</v>
      </c>
      <c r="B62" s="2110" t="s">
        <v>1342</v>
      </c>
      <c r="C62" s="2111" t="s">
        <v>62</v>
      </c>
      <c r="D62" s="2111" t="s">
        <v>62</v>
      </c>
      <c r="E62" s="2111" t="s">
        <v>62</v>
      </c>
      <c r="F62" s="2111" t="s">
        <v>62</v>
      </c>
      <c r="G62" s="2111" t="s">
        <v>62</v>
      </c>
      <c r="H62" s="2134" t="s">
        <v>62</v>
      </c>
    </row>
    <row r="63" spans="1:8">
      <c r="A63" s="2109" t="s">
        <v>1343</v>
      </c>
      <c r="B63" s="2110" t="s">
        <v>1344</v>
      </c>
      <c r="C63" s="2111">
        <v>5121381</v>
      </c>
      <c r="D63" s="2111">
        <v>4863215</v>
      </c>
      <c r="E63" s="2111">
        <v>5241819</v>
      </c>
      <c r="F63" s="2111">
        <v>5074697</v>
      </c>
      <c r="G63" s="2111">
        <v>5307899</v>
      </c>
      <c r="H63" s="2134" t="s">
        <v>62</v>
      </c>
    </row>
    <row r="64" spans="1:8">
      <c r="A64" s="2109" t="s">
        <v>1345</v>
      </c>
      <c r="B64" s="2110" t="s">
        <v>1346</v>
      </c>
      <c r="C64" s="2111" t="s">
        <v>62</v>
      </c>
      <c r="D64" s="2111" t="s">
        <v>62</v>
      </c>
      <c r="E64" s="2111" t="s">
        <v>62</v>
      </c>
      <c r="F64" s="2111" t="s">
        <v>62</v>
      </c>
      <c r="G64" s="2111" t="s">
        <v>62</v>
      </c>
      <c r="H64" s="2134" t="s">
        <v>62</v>
      </c>
    </row>
    <row r="65" spans="1:8">
      <c r="A65" s="2109" t="s">
        <v>1347</v>
      </c>
      <c r="B65" s="2110" t="s">
        <v>1348</v>
      </c>
      <c r="C65" s="2111">
        <v>3573852</v>
      </c>
      <c r="D65" s="2111">
        <v>3539448</v>
      </c>
      <c r="E65" s="2111">
        <v>3896137</v>
      </c>
      <c r="F65" s="2111">
        <v>3935301</v>
      </c>
      <c r="G65" s="2111">
        <v>4092636</v>
      </c>
      <c r="H65" s="2134" t="s">
        <v>62</v>
      </c>
    </row>
    <row r="66" spans="1:8">
      <c r="A66" s="2109" t="s">
        <v>1349</v>
      </c>
      <c r="B66" s="2110" t="s">
        <v>1350</v>
      </c>
      <c r="C66" s="2111" t="s">
        <v>62</v>
      </c>
      <c r="D66" s="2111" t="s">
        <v>62</v>
      </c>
      <c r="E66" s="2111" t="s">
        <v>62</v>
      </c>
      <c r="F66" s="2111" t="s">
        <v>62</v>
      </c>
      <c r="G66" s="2111" t="s">
        <v>62</v>
      </c>
      <c r="H66" s="2134" t="s">
        <v>62</v>
      </c>
    </row>
    <row r="67" spans="1:8">
      <c r="A67" s="2109" t="s">
        <v>1351</v>
      </c>
      <c r="B67" s="2110" t="s">
        <v>1352</v>
      </c>
      <c r="C67" s="2111" t="s">
        <v>62</v>
      </c>
      <c r="D67" s="2111" t="s">
        <v>62</v>
      </c>
      <c r="E67" s="2111" t="s">
        <v>62</v>
      </c>
      <c r="F67" s="2111" t="s">
        <v>62</v>
      </c>
      <c r="G67" s="2111" t="s">
        <v>62</v>
      </c>
      <c r="H67" s="2134" t="s">
        <v>62</v>
      </c>
    </row>
    <row r="68" spans="1:8">
      <c r="A68" s="2109" t="s">
        <v>1353</v>
      </c>
      <c r="B68" s="2110" t="s">
        <v>1354</v>
      </c>
      <c r="C68" s="2111">
        <v>2863323</v>
      </c>
      <c r="D68" s="2111">
        <v>2825832</v>
      </c>
      <c r="E68" s="2111">
        <v>2987730</v>
      </c>
      <c r="F68" s="2111">
        <v>2954328</v>
      </c>
      <c r="G68" s="2111">
        <v>3139338</v>
      </c>
      <c r="H68" s="2134" t="s">
        <v>62</v>
      </c>
    </row>
    <row r="69" spans="1:8">
      <c r="A69" s="2109" t="s">
        <v>1355</v>
      </c>
      <c r="B69" s="2110" t="s">
        <v>1356</v>
      </c>
      <c r="C69" s="2111">
        <v>1784907</v>
      </c>
      <c r="D69" s="2111">
        <v>1696185</v>
      </c>
      <c r="E69" s="2111">
        <v>1897820</v>
      </c>
      <c r="F69" s="2111">
        <v>1865745</v>
      </c>
      <c r="G69" s="2111">
        <v>1924156</v>
      </c>
      <c r="H69" s="2134" t="s">
        <v>62</v>
      </c>
    </row>
    <row r="70" spans="1:8">
      <c r="A70" s="2109" t="s">
        <v>1357</v>
      </c>
      <c r="B70" s="2110" t="s">
        <v>1358</v>
      </c>
      <c r="C70" s="2111">
        <v>951381</v>
      </c>
      <c r="D70" s="2111">
        <v>968437</v>
      </c>
      <c r="E70" s="2111">
        <v>1019275</v>
      </c>
      <c r="F70" s="2111">
        <v>1018650</v>
      </c>
      <c r="G70" s="2111">
        <v>1058012</v>
      </c>
      <c r="H70" s="2134" t="s">
        <v>62</v>
      </c>
    </row>
    <row r="71" spans="1:8">
      <c r="A71" s="2109" t="s">
        <v>1359</v>
      </c>
      <c r="B71" s="2110" t="s">
        <v>1360</v>
      </c>
      <c r="C71" s="2111">
        <v>2535309</v>
      </c>
      <c r="D71" s="2111">
        <v>2464451</v>
      </c>
      <c r="E71" s="2111">
        <v>2596707</v>
      </c>
      <c r="F71" s="2111">
        <v>2559762</v>
      </c>
      <c r="G71" s="2111">
        <v>2675184</v>
      </c>
      <c r="H71" s="2134" t="s">
        <v>62</v>
      </c>
    </row>
    <row r="72" spans="1:8">
      <c r="A72" s="2109" t="s">
        <v>1361</v>
      </c>
      <c r="B72" s="2110" t="s">
        <v>1362</v>
      </c>
      <c r="C72" s="2111">
        <v>4902473</v>
      </c>
      <c r="D72" s="2111">
        <v>4589215</v>
      </c>
      <c r="E72" s="2111">
        <v>4983244</v>
      </c>
      <c r="F72" s="2111">
        <v>4832643</v>
      </c>
      <c r="G72" s="2111">
        <v>4996812</v>
      </c>
      <c r="H72" s="2134" t="s">
        <v>62</v>
      </c>
    </row>
    <row r="73" spans="1:8">
      <c r="A73" s="2109" t="s">
        <v>1363</v>
      </c>
      <c r="B73" s="2110" t="s">
        <v>1364</v>
      </c>
      <c r="C73" s="2111">
        <v>9505643</v>
      </c>
      <c r="D73" s="2111">
        <v>9203175</v>
      </c>
      <c r="E73" s="2111">
        <v>9835333</v>
      </c>
      <c r="F73" s="2111">
        <v>9595714</v>
      </c>
      <c r="G73" s="2111">
        <v>10036818</v>
      </c>
      <c r="H73" s="2134" t="s">
        <v>62</v>
      </c>
    </row>
    <row r="74" spans="1:8">
      <c r="A74" s="2109" t="s">
        <v>1365</v>
      </c>
      <c r="B74" s="2110" t="s">
        <v>1366</v>
      </c>
      <c r="C74" s="2111" t="s">
        <v>62</v>
      </c>
      <c r="D74" s="2111" t="s">
        <v>62</v>
      </c>
      <c r="E74" s="2111" t="s">
        <v>62</v>
      </c>
      <c r="F74" s="2111" t="s">
        <v>62</v>
      </c>
      <c r="G74" s="2111" t="s">
        <v>62</v>
      </c>
      <c r="H74" s="2134" t="s">
        <v>62</v>
      </c>
    </row>
    <row r="75" spans="1:8">
      <c r="A75" s="2109" t="s">
        <v>1367</v>
      </c>
      <c r="B75" s="2110" t="s">
        <v>1368</v>
      </c>
      <c r="C75" s="2111" t="s">
        <v>62</v>
      </c>
      <c r="D75" s="2111" t="s">
        <v>62</v>
      </c>
      <c r="E75" s="2111" t="s">
        <v>62</v>
      </c>
      <c r="F75" s="2111" t="s">
        <v>62</v>
      </c>
      <c r="G75" s="2111" t="s">
        <v>62</v>
      </c>
      <c r="H75" s="2134" t="s">
        <v>62</v>
      </c>
    </row>
    <row r="76" spans="1:8">
      <c r="A76" s="2109" t="s">
        <v>1369</v>
      </c>
      <c r="B76" s="2110" t="s">
        <v>1370</v>
      </c>
      <c r="C76" s="2111">
        <v>2740800</v>
      </c>
      <c r="D76" s="2111" t="s">
        <v>62</v>
      </c>
      <c r="E76" s="2111">
        <v>2840534</v>
      </c>
      <c r="F76" s="2111">
        <v>2765928</v>
      </c>
      <c r="G76" s="2111">
        <v>2857237</v>
      </c>
      <c r="H76" s="2134" t="s">
        <v>62</v>
      </c>
    </row>
    <row r="77" spans="1:8">
      <c r="A77" s="2109" t="s">
        <v>1371</v>
      </c>
      <c r="B77" s="2110" t="s">
        <v>1372</v>
      </c>
      <c r="C77" s="2111">
        <v>4347793</v>
      </c>
      <c r="D77" s="2111">
        <v>4125348</v>
      </c>
      <c r="E77" s="2111">
        <v>4538260</v>
      </c>
      <c r="F77" s="2111">
        <v>4376795</v>
      </c>
      <c r="G77" s="2111">
        <v>4552042</v>
      </c>
      <c r="H77" s="2134" t="s">
        <v>62</v>
      </c>
    </row>
    <row r="78" spans="1:8">
      <c r="A78" s="2109" t="s">
        <v>1373</v>
      </c>
      <c r="B78" s="2110" t="s">
        <v>1374</v>
      </c>
      <c r="C78" s="2111">
        <v>6424450</v>
      </c>
      <c r="D78" s="2111">
        <v>6148281</v>
      </c>
      <c r="E78" s="2111">
        <v>6591142</v>
      </c>
      <c r="F78" s="2111">
        <v>6483101</v>
      </c>
      <c r="G78" s="2111">
        <v>6748464</v>
      </c>
      <c r="H78" s="2134" t="s">
        <v>62</v>
      </c>
    </row>
    <row r="79" spans="1:8">
      <c r="A79" s="2109" t="s">
        <v>1375</v>
      </c>
      <c r="B79" s="2110" t="s">
        <v>1376</v>
      </c>
      <c r="C79" s="2111">
        <v>16540599</v>
      </c>
      <c r="D79" s="2111">
        <v>15676541</v>
      </c>
      <c r="E79" s="2111">
        <v>17096335</v>
      </c>
      <c r="F79" s="2111">
        <v>16407180</v>
      </c>
      <c r="G79" s="2111">
        <v>17175913</v>
      </c>
      <c r="H79" s="2134" t="s">
        <v>62</v>
      </c>
    </row>
    <row r="80" spans="1:8">
      <c r="A80" s="2109" t="s">
        <v>1377</v>
      </c>
      <c r="B80" s="2110" t="s">
        <v>1378</v>
      </c>
      <c r="C80" s="2111">
        <v>2908033</v>
      </c>
      <c r="D80" s="2111">
        <v>2827924</v>
      </c>
      <c r="E80" s="2111">
        <v>2975951</v>
      </c>
      <c r="F80" s="2111">
        <v>2947991</v>
      </c>
      <c r="G80" s="2111">
        <v>3110406</v>
      </c>
      <c r="H80" s="2134" t="s">
        <v>62</v>
      </c>
    </row>
    <row r="81" spans="1:8">
      <c r="A81" s="2109" t="s">
        <v>1379</v>
      </c>
      <c r="B81" s="2110" t="s">
        <v>1380</v>
      </c>
      <c r="C81" s="2111" t="s">
        <v>62</v>
      </c>
      <c r="D81" s="2111" t="s">
        <v>62</v>
      </c>
      <c r="E81" s="2111" t="s">
        <v>62</v>
      </c>
      <c r="F81" s="2111" t="s">
        <v>62</v>
      </c>
      <c r="G81" s="2111" t="s">
        <v>62</v>
      </c>
      <c r="H81" s="2134" t="s">
        <v>62</v>
      </c>
    </row>
    <row r="82" spans="1:8">
      <c r="A82" s="2109" t="s">
        <v>1381</v>
      </c>
      <c r="B82" s="2110" t="s">
        <v>1382</v>
      </c>
      <c r="C82" s="2111">
        <v>2007559</v>
      </c>
      <c r="D82" s="2111">
        <v>1810711</v>
      </c>
      <c r="E82" s="2111">
        <v>2066421</v>
      </c>
      <c r="F82" s="2111">
        <v>1942498</v>
      </c>
      <c r="G82" s="2111">
        <v>1982399</v>
      </c>
      <c r="H82" s="2134" t="s">
        <v>62</v>
      </c>
    </row>
    <row r="83" spans="1:8">
      <c r="A83" s="2109" t="s">
        <v>1383</v>
      </c>
      <c r="B83" s="2110" t="s">
        <v>1384</v>
      </c>
      <c r="C83" s="2111">
        <v>2655559</v>
      </c>
      <c r="D83" s="2111">
        <v>2644140</v>
      </c>
      <c r="E83" s="2111">
        <v>2795916</v>
      </c>
      <c r="F83" s="2111">
        <v>2744581</v>
      </c>
      <c r="G83" s="2111">
        <v>2944564</v>
      </c>
      <c r="H83" s="2134" t="s">
        <v>62</v>
      </c>
    </row>
    <row r="84" spans="1:8">
      <c r="A84" s="2109" t="s">
        <v>1385</v>
      </c>
      <c r="B84" s="2110" t="s">
        <v>1386</v>
      </c>
      <c r="C84" s="2111" t="s">
        <v>62</v>
      </c>
      <c r="D84" s="2111" t="s">
        <v>62</v>
      </c>
      <c r="E84" s="2111" t="s">
        <v>62</v>
      </c>
      <c r="F84" s="2111" t="s">
        <v>62</v>
      </c>
      <c r="G84" s="2111" t="s">
        <v>62</v>
      </c>
      <c r="H84" s="2134" t="s">
        <v>62</v>
      </c>
    </row>
    <row r="85" spans="1:8">
      <c r="A85" s="2109" t="s">
        <v>1387</v>
      </c>
      <c r="B85" s="2110" t="s">
        <v>1388</v>
      </c>
      <c r="C85" s="2111" t="s">
        <v>62</v>
      </c>
      <c r="D85" s="2111" t="s">
        <v>62</v>
      </c>
      <c r="E85" s="2111" t="s">
        <v>62</v>
      </c>
      <c r="F85" s="2111" t="s">
        <v>62</v>
      </c>
      <c r="G85" s="2111" t="s">
        <v>62</v>
      </c>
      <c r="H85" s="2134" t="s">
        <v>62</v>
      </c>
    </row>
    <row r="86" spans="1:8">
      <c r="A86" s="2109" t="s">
        <v>1389</v>
      </c>
      <c r="B86" s="2110" t="s">
        <v>1390</v>
      </c>
      <c r="C86" s="2111" t="s">
        <v>62</v>
      </c>
      <c r="D86" s="2111" t="s">
        <v>62</v>
      </c>
      <c r="E86" s="2111" t="s">
        <v>62</v>
      </c>
      <c r="F86" s="2111" t="s">
        <v>62</v>
      </c>
      <c r="G86" s="2111" t="s">
        <v>62</v>
      </c>
      <c r="H86" s="2134" t="s">
        <v>62</v>
      </c>
    </row>
    <row r="87" spans="1:8">
      <c r="A87" s="2109" t="s">
        <v>1391</v>
      </c>
      <c r="B87" s="2110" t="s">
        <v>1392</v>
      </c>
      <c r="C87" s="2111" t="s">
        <v>62</v>
      </c>
      <c r="D87" s="2111" t="s">
        <v>62</v>
      </c>
      <c r="E87" s="2111" t="s">
        <v>62</v>
      </c>
      <c r="F87" s="2111" t="s">
        <v>62</v>
      </c>
      <c r="G87" s="2111" t="s">
        <v>62</v>
      </c>
      <c r="H87" s="2134" t="s">
        <v>62</v>
      </c>
    </row>
    <row r="88" spans="1:8">
      <c r="A88" s="2109" t="s">
        <v>1393</v>
      </c>
      <c r="B88" s="2110" t="s">
        <v>1394</v>
      </c>
      <c r="C88" s="2111">
        <v>1791461</v>
      </c>
      <c r="D88" s="2111">
        <v>1723582</v>
      </c>
      <c r="E88" s="2111">
        <v>1843692</v>
      </c>
      <c r="F88" s="2111">
        <v>1829035</v>
      </c>
      <c r="G88" s="2111">
        <v>1957799</v>
      </c>
      <c r="H88" s="2134" t="s">
        <v>62</v>
      </c>
    </row>
    <row r="89" spans="1:8">
      <c r="A89" s="2109" t="s">
        <v>1395</v>
      </c>
      <c r="B89" s="2110" t="s">
        <v>1396</v>
      </c>
      <c r="C89" s="2111" t="s">
        <v>62</v>
      </c>
      <c r="D89" s="2111" t="s">
        <v>62</v>
      </c>
      <c r="E89" s="2111" t="s">
        <v>62</v>
      </c>
      <c r="F89" s="2111" t="s">
        <v>62</v>
      </c>
      <c r="G89" s="2111" t="s">
        <v>62</v>
      </c>
      <c r="H89" s="2134" t="s">
        <v>62</v>
      </c>
    </row>
    <row r="90" spans="1:8">
      <c r="A90" s="2109" t="s">
        <v>1397</v>
      </c>
      <c r="B90" s="2110" t="s">
        <v>1398</v>
      </c>
      <c r="C90" s="2111">
        <v>2054734</v>
      </c>
      <c r="D90" s="2111">
        <v>2024121</v>
      </c>
      <c r="E90" s="2111">
        <v>2160157</v>
      </c>
      <c r="F90" s="2111">
        <v>2130746</v>
      </c>
      <c r="G90" s="2111">
        <v>2215460</v>
      </c>
      <c r="H90" s="2134" t="s">
        <v>62</v>
      </c>
    </row>
    <row r="91" spans="1:8">
      <c r="A91" s="2109" t="s">
        <v>1399</v>
      </c>
      <c r="B91" s="2110" t="s">
        <v>1400</v>
      </c>
      <c r="C91" s="2111" t="s">
        <v>62</v>
      </c>
      <c r="D91" s="2111" t="s">
        <v>62</v>
      </c>
      <c r="E91" s="2111" t="s">
        <v>62</v>
      </c>
      <c r="F91" s="2111" t="s">
        <v>62</v>
      </c>
      <c r="G91" s="2111" t="s">
        <v>62</v>
      </c>
      <c r="H91" s="2134" t="s">
        <v>62</v>
      </c>
    </row>
    <row r="92" spans="1:8">
      <c r="A92" s="2109" t="s">
        <v>1401</v>
      </c>
      <c r="B92" s="2110" t="s">
        <v>1402</v>
      </c>
      <c r="C92" s="2111" t="s">
        <v>62</v>
      </c>
      <c r="D92" s="2111" t="s">
        <v>62</v>
      </c>
      <c r="E92" s="2111" t="s">
        <v>62</v>
      </c>
      <c r="F92" s="2111" t="s">
        <v>62</v>
      </c>
      <c r="G92" s="2111" t="s">
        <v>62</v>
      </c>
      <c r="H92" s="2134" t="s">
        <v>62</v>
      </c>
    </row>
    <row r="93" spans="1:8">
      <c r="A93" s="2109" t="s">
        <v>1403</v>
      </c>
      <c r="B93" s="2110" t="s">
        <v>1404</v>
      </c>
      <c r="C93" s="2111" t="s">
        <v>62</v>
      </c>
      <c r="D93" s="2111" t="s">
        <v>62</v>
      </c>
      <c r="E93" s="2111" t="s">
        <v>62</v>
      </c>
      <c r="F93" s="2111" t="s">
        <v>62</v>
      </c>
      <c r="G93" s="2111" t="s">
        <v>62</v>
      </c>
      <c r="H93" s="2134" t="s">
        <v>62</v>
      </c>
    </row>
    <row r="94" spans="1:8">
      <c r="A94" s="2109" t="s">
        <v>1405</v>
      </c>
      <c r="B94" s="2110" t="s">
        <v>1406</v>
      </c>
      <c r="C94" s="2111">
        <v>24438300</v>
      </c>
      <c r="D94" s="2111">
        <v>23526356</v>
      </c>
      <c r="E94" s="2111">
        <v>25354644</v>
      </c>
      <c r="F94" s="2111">
        <v>24519496</v>
      </c>
      <c r="G94" s="2111">
        <v>25460376</v>
      </c>
      <c r="H94" s="2134" t="s">
        <v>62</v>
      </c>
    </row>
    <row r="95" spans="1:8">
      <c r="A95" s="2109" t="s">
        <v>1407</v>
      </c>
      <c r="B95" s="2110" t="s">
        <v>1408</v>
      </c>
      <c r="C95" s="2111">
        <v>7353842</v>
      </c>
      <c r="D95" s="2111">
        <v>7054346</v>
      </c>
      <c r="E95" s="2111">
        <v>7696052</v>
      </c>
      <c r="F95" s="2111">
        <v>7459821</v>
      </c>
      <c r="G95" s="2111">
        <v>7815374</v>
      </c>
      <c r="H95" s="2134" t="s">
        <v>62</v>
      </c>
    </row>
    <row r="96" spans="1:8">
      <c r="A96" s="2109" t="s">
        <v>1409</v>
      </c>
      <c r="B96" s="2110" t="s">
        <v>1410</v>
      </c>
      <c r="C96" s="2111" t="s">
        <v>62</v>
      </c>
      <c r="D96" s="2111" t="s">
        <v>62</v>
      </c>
      <c r="E96" s="2111" t="s">
        <v>62</v>
      </c>
      <c r="F96" s="2111" t="s">
        <v>62</v>
      </c>
      <c r="G96" s="2111" t="s">
        <v>62</v>
      </c>
      <c r="H96" s="2134" t="s">
        <v>62</v>
      </c>
    </row>
    <row r="97" spans="1:9">
      <c r="A97" s="2109" t="s">
        <v>1411</v>
      </c>
      <c r="B97" s="2110" t="s">
        <v>1412</v>
      </c>
      <c r="C97" s="2111" t="s">
        <v>62</v>
      </c>
      <c r="D97" s="2111" t="s">
        <v>62</v>
      </c>
      <c r="E97" s="2111" t="s">
        <v>62</v>
      </c>
      <c r="F97" s="2111" t="s">
        <v>62</v>
      </c>
      <c r="G97" s="2111" t="s">
        <v>62</v>
      </c>
      <c r="H97" s="2134" t="s">
        <v>62</v>
      </c>
    </row>
    <row r="98" spans="1:9">
      <c r="A98" s="2109" t="s">
        <v>1413</v>
      </c>
      <c r="B98" s="2110" t="s">
        <v>1414</v>
      </c>
      <c r="C98" s="2111" t="s">
        <v>62</v>
      </c>
      <c r="D98" s="2111" t="s">
        <v>62</v>
      </c>
      <c r="E98" s="2111" t="s">
        <v>62</v>
      </c>
      <c r="F98" s="2111" t="s">
        <v>62</v>
      </c>
      <c r="G98" s="2111" t="s">
        <v>62</v>
      </c>
      <c r="H98" s="2134" t="s">
        <v>62</v>
      </c>
    </row>
    <row r="99" spans="1:9">
      <c r="A99" s="2109" t="s">
        <v>1415</v>
      </c>
      <c r="B99" s="2110" t="s">
        <v>1416</v>
      </c>
      <c r="C99" s="2111" t="s">
        <v>62</v>
      </c>
      <c r="D99" s="2111" t="s">
        <v>62</v>
      </c>
      <c r="E99" s="2111" t="s">
        <v>62</v>
      </c>
      <c r="F99" s="2111" t="s">
        <v>62</v>
      </c>
      <c r="G99" s="2111" t="s">
        <v>62</v>
      </c>
      <c r="H99" s="2134" t="s">
        <v>62</v>
      </c>
    </row>
    <row r="100" spans="1:9" ht="3" customHeight="1">
      <c r="A100" s="2114"/>
      <c r="B100" s="2115"/>
      <c r="C100" s="2116"/>
      <c r="D100" s="2117"/>
      <c r="E100" s="2117"/>
      <c r="F100" s="2117"/>
      <c r="G100" s="2117"/>
      <c r="H100" s="2118"/>
    </row>
    <row r="101" spans="1:9">
      <c r="A101" s="2119" t="s">
        <v>1249</v>
      </c>
      <c r="B101" s="2119"/>
      <c r="C101" s="2119"/>
      <c r="D101" s="2119"/>
      <c r="E101" s="2119"/>
      <c r="F101" s="2119"/>
      <c r="G101" s="2119"/>
      <c r="H101" s="2119"/>
      <c r="I101" s="2120"/>
    </row>
    <row r="102" spans="1:9">
      <c r="A102" s="2121" t="s">
        <v>1250</v>
      </c>
      <c r="B102" s="2121"/>
      <c r="C102" s="2121"/>
      <c r="D102" s="2121"/>
      <c r="E102" s="2121"/>
      <c r="F102" s="2121"/>
      <c r="G102" s="2121"/>
      <c r="H102" s="2121"/>
      <c r="I102" s="2121"/>
    </row>
    <row r="103" spans="1:9">
      <c r="A103" s="2121" t="s">
        <v>1251</v>
      </c>
      <c r="B103" s="2121"/>
      <c r="C103" s="2121"/>
      <c r="D103" s="2121"/>
      <c r="E103" s="2121"/>
      <c r="F103" s="2121"/>
      <c r="H103" s="2122"/>
      <c r="I103" s="2120"/>
    </row>
    <row r="104" spans="1:9">
      <c r="A104" s="2120" t="s">
        <v>1252</v>
      </c>
      <c r="B104" s="2120"/>
      <c r="C104" s="2120"/>
      <c r="D104" s="2120"/>
      <c r="E104" s="2120"/>
      <c r="F104" s="2120"/>
    </row>
    <row r="105" spans="1:9">
      <c r="A105" s="2120" t="s">
        <v>1253</v>
      </c>
    </row>
    <row r="108" spans="1:9" ht="15">
      <c r="A108" s="2533" t="s">
        <v>1019</v>
      </c>
    </row>
  </sheetData>
  <mergeCells count="8">
    <mergeCell ref="F14:F15"/>
    <mergeCell ref="G14:G15"/>
    <mergeCell ref="H14:H15"/>
    <mergeCell ref="A15:A17"/>
    <mergeCell ref="B15:B17"/>
    <mergeCell ref="C14:C15"/>
    <mergeCell ref="D14:D15"/>
    <mergeCell ref="E14:E15"/>
  </mergeCells>
  <hyperlinks>
    <hyperlink ref="A108" location="Inhaltsverzeichnis!A1" display="Zurück zum Inhaltsverzeichnis"/>
  </hyperlinks>
  <pageMargins left="0.78740157480314965" right="0.59055118110236227" top="0.39370078740157483" bottom="0.78740157480314965" header="0.31496062992125984" footer="0.31496062992125984"/>
  <pageSetup paperSize="9" scale="87" orientation="portrait" r:id="rId1"/>
  <headerFooter>
    <oddFooter>&amp;R&amp;A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J108"/>
  <sheetViews>
    <sheetView showGridLines="0" showZeros="0" zoomScale="140" zoomScaleNormal="140" workbookViewId="0">
      <pane ySplit="17" topLeftCell="A79" activePane="bottomLeft" state="frozen"/>
      <selection activeCell="B6" sqref="B6:R6"/>
      <selection pane="bottomLeft"/>
    </sheetView>
  </sheetViews>
  <sheetFormatPr baseColWidth="10" defaultColWidth="11.5703125" defaultRowHeight="8.25"/>
  <cols>
    <col min="1" max="1" width="2.140625" style="2094" customWidth="1"/>
    <col min="2" max="2" width="8.28515625" style="2094" customWidth="1"/>
    <col min="3" max="3" width="16.7109375" style="2094" customWidth="1"/>
    <col min="4" max="4" width="9.7109375" style="2094" customWidth="1"/>
    <col min="5" max="5" width="8.7109375" style="2094" customWidth="1"/>
    <col min="6" max="6" width="8.42578125" style="2094" customWidth="1"/>
    <col min="7" max="7" width="8.28515625" style="2094" customWidth="1"/>
    <col min="8" max="8" width="8.85546875" style="2094" customWidth="1"/>
    <col min="9" max="10" width="9.28515625" style="2094" customWidth="1"/>
    <col min="11" max="16384" width="11.5703125" style="2094"/>
  </cols>
  <sheetData>
    <row r="9" spans="2:10" ht="12.75">
      <c r="B9" s="2093" t="s">
        <v>1254</v>
      </c>
      <c r="C9" s="2123"/>
      <c r="D9" s="2123"/>
      <c r="E9" s="2123"/>
      <c r="F9" s="2123"/>
      <c r="G9" s="2123"/>
      <c r="H9" s="2123"/>
      <c r="I9" s="2123"/>
      <c r="J9" s="2093"/>
    </row>
    <row r="10" spans="2:10" ht="12.75">
      <c r="B10" s="2093" t="s">
        <v>1082</v>
      </c>
      <c r="C10" s="2123"/>
      <c r="D10" s="2123"/>
      <c r="E10" s="2123"/>
      <c r="F10" s="2123"/>
      <c r="G10" s="2123"/>
      <c r="H10" s="2123"/>
      <c r="I10" s="2123"/>
      <c r="J10" s="2093"/>
    </row>
    <row r="11" spans="2:10" ht="3" customHeight="1"/>
    <row r="12" spans="2:10" ht="9">
      <c r="B12" s="2097" t="s">
        <v>218</v>
      </c>
      <c r="C12" s="2098">
        <v>45482</v>
      </c>
      <c r="I12" s="2099"/>
      <c r="J12" s="2097" t="s">
        <v>1083</v>
      </c>
    </row>
    <row r="13" spans="2:10" ht="3" customHeight="1"/>
    <row r="14" spans="2:10" ht="13.15" customHeight="1">
      <c r="B14" s="2100" t="s">
        <v>1084</v>
      </c>
      <c r="C14" s="2101"/>
      <c r="D14" s="2672" t="s">
        <v>11</v>
      </c>
      <c r="E14" s="2672" t="s">
        <v>116</v>
      </c>
      <c r="F14" s="2672" t="s">
        <v>117</v>
      </c>
      <c r="G14" s="2672" t="s">
        <v>118</v>
      </c>
      <c r="H14" s="2672" t="s">
        <v>119</v>
      </c>
      <c r="I14" s="2683" t="s">
        <v>146</v>
      </c>
      <c r="J14" s="2681" t="s">
        <v>1255</v>
      </c>
    </row>
    <row r="15" spans="2:10" ht="8.25" customHeight="1">
      <c r="B15" s="2676" t="s">
        <v>1086</v>
      </c>
      <c r="C15" s="2679" t="s">
        <v>1087</v>
      </c>
      <c r="D15" s="2673"/>
      <c r="E15" s="2673"/>
      <c r="F15" s="2673"/>
      <c r="G15" s="2673"/>
      <c r="H15" s="2673"/>
      <c r="I15" s="2684"/>
      <c r="J15" s="2682"/>
    </row>
    <row r="16" spans="2:10" ht="13.15" customHeight="1">
      <c r="B16" s="2677"/>
      <c r="C16" s="2680"/>
      <c r="D16" s="2102" t="s">
        <v>54</v>
      </c>
      <c r="E16" s="2103"/>
      <c r="F16" s="2103"/>
      <c r="G16" s="2103"/>
      <c r="H16" s="2103"/>
      <c r="I16" s="2103"/>
      <c r="J16" s="2104"/>
    </row>
    <row r="17" spans="2:10" ht="7.9" customHeight="1">
      <c r="B17" s="2678"/>
      <c r="C17" s="2673"/>
      <c r="D17" s="2102" t="s">
        <v>1088</v>
      </c>
      <c r="E17" s="2103"/>
      <c r="F17" s="2103"/>
      <c r="G17" s="2103"/>
      <c r="H17" s="2103"/>
      <c r="I17" s="2103"/>
      <c r="J17" s="2124"/>
    </row>
    <row r="18" spans="2:10" ht="3" customHeight="1">
      <c r="B18" s="2105"/>
      <c r="C18" s="2106"/>
      <c r="D18" s="1732"/>
      <c r="E18" s="2106"/>
      <c r="F18" s="2106"/>
      <c r="G18" s="2106"/>
      <c r="H18" s="2106"/>
      <c r="I18" s="2106"/>
      <c r="J18" s="2135"/>
    </row>
    <row r="19" spans="2:10">
      <c r="B19" s="2109" t="s">
        <v>1256</v>
      </c>
      <c r="C19" s="2110" t="s">
        <v>1257</v>
      </c>
      <c r="D19" s="2127" t="s">
        <v>62</v>
      </c>
      <c r="E19" s="2127" t="s">
        <v>62</v>
      </c>
      <c r="F19" s="2127" t="s">
        <v>62</v>
      </c>
      <c r="G19" s="2127" t="s">
        <v>62</v>
      </c>
      <c r="H19" s="2127" t="s">
        <v>62</v>
      </c>
      <c r="I19" s="2127" t="s">
        <v>62</v>
      </c>
      <c r="J19" s="2136" t="s">
        <v>62</v>
      </c>
    </row>
    <row r="20" spans="2:10">
      <c r="B20" s="2109" t="s">
        <v>1258</v>
      </c>
      <c r="C20" s="2110" t="s">
        <v>1259</v>
      </c>
      <c r="D20" s="2127" t="s">
        <v>62</v>
      </c>
      <c r="E20" s="2127" t="s">
        <v>62</v>
      </c>
      <c r="F20" s="2127" t="s">
        <v>62</v>
      </c>
      <c r="G20" s="2127" t="s">
        <v>62</v>
      </c>
      <c r="H20" s="2127" t="s">
        <v>62</v>
      </c>
      <c r="I20" s="2127" t="s">
        <v>62</v>
      </c>
      <c r="J20" s="2136">
        <v>6231469</v>
      </c>
    </row>
    <row r="21" spans="2:10">
      <c r="B21" s="2109" t="s">
        <v>1260</v>
      </c>
      <c r="C21" s="2110" t="s">
        <v>1261</v>
      </c>
      <c r="D21" s="2127" t="s">
        <v>62</v>
      </c>
      <c r="E21" s="2127" t="s">
        <v>62</v>
      </c>
      <c r="F21" s="2127" t="s">
        <v>62</v>
      </c>
      <c r="G21" s="2127" t="s">
        <v>62</v>
      </c>
      <c r="H21" s="2127" t="s">
        <v>62</v>
      </c>
      <c r="I21" s="2127" t="s">
        <v>62</v>
      </c>
      <c r="J21" s="2136" t="s">
        <v>62</v>
      </c>
    </row>
    <row r="22" spans="2:10">
      <c r="B22" s="2109" t="s">
        <v>1262</v>
      </c>
      <c r="C22" s="2110" t="s">
        <v>1263</v>
      </c>
      <c r="D22" s="2127" t="s">
        <v>62</v>
      </c>
      <c r="E22" s="2127" t="s">
        <v>62</v>
      </c>
      <c r="F22" s="2127" t="s">
        <v>62</v>
      </c>
      <c r="G22" s="2127" t="s">
        <v>62</v>
      </c>
      <c r="H22" s="2127" t="s">
        <v>62</v>
      </c>
      <c r="I22" s="2127" t="s">
        <v>62</v>
      </c>
      <c r="J22" s="2136" t="s">
        <v>62</v>
      </c>
    </row>
    <row r="23" spans="2:10">
      <c r="B23" s="2109" t="s">
        <v>1264</v>
      </c>
      <c r="C23" s="2110" t="s">
        <v>1265</v>
      </c>
      <c r="D23" s="2127" t="s">
        <v>62</v>
      </c>
      <c r="E23" s="2127" t="s">
        <v>62</v>
      </c>
      <c r="F23" s="2127" t="s">
        <v>62</v>
      </c>
      <c r="G23" s="2127" t="s">
        <v>62</v>
      </c>
      <c r="H23" s="2127" t="s">
        <v>62</v>
      </c>
      <c r="I23" s="2127" t="s">
        <v>62</v>
      </c>
      <c r="J23" s="2136">
        <v>33054484</v>
      </c>
    </row>
    <row r="24" spans="2:10">
      <c r="B24" s="2109" t="s">
        <v>1266</v>
      </c>
      <c r="C24" s="2110" t="s">
        <v>1267</v>
      </c>
      <c r="D24" s="2127" t="s">
        <v>62</v>
      </c>
      <c r="E24" s="2127" t="s">
        <v>62</v>
      </c>
      <c r="F24" s="2127" t="s">
        <v>62</v>
      </c>
      <c r="G24" s="2127" t="s">
        <v>62</v>
      </c>
      <c r="H24" s="2127" t="s">
        <v>62</v>
      </c>
      <c r="I24" s="2127" t="s">
        <v>62</v>
      </c>
      <c r="J24" s="2136">
        <v>43316931</v>
      </c>
    </row>
    <row r="25" spans="2:10">
      <c r="B25" s="2109" t="s">
        <v>1268</v>
      </c>
      <c r="C25" s="2110" t="s">
        <v>1269</v>
      </c>
      <c r="D25" s="2127" t="s">
        <v>62</v>
      </c>
      <c r="E25" s="2127" t="s">
        <v>62</v>
      </c>
      <c r="F25" s="2127" t="s">
        <v>62</v>
      </c>
      <c r="G25" s="2127" t="s">
        <v>62</v>
      </c>
      <c r="H25" s="2127" t="s">
        <v>62</v>
      </c>
      <c r="I25" s="2127" t="s">
        <v>62</v>
      </c>
      <c r="J25" s="2136">
        <v>68577394</v>
      </c>
    </row>
    <row r="26" spans="2:10">
      <c r="B26" s="2109" t="s">
        <v>1270</v>
      </c>
      <c r="C26" s="2110" t="s">
        <v>1271</v>
      </c>
      <c r="D26" s="2127" t="s">
        <v>62</v>
      </c>
      <c r="E26" s="2127" t="s">
        <v>62</v>
      </c>
      <c r="F26" s="2127" t="s">
        <v>62</v>
      </c>
      <c r="G26" s="2127" t="s">
        <v>62</v>
      </c>
      <c r="H26" s="2127" t="s">
        <v>62</v>
      </c>
      <c r="I26" s="2127" t="s">
        <v>62</v>
      </c>
      <c r="J26" s="2136">
        <v>19843152</v>
      </c>
    </row>
    <row r="27" spans="2:10">
      <c r="B27" s="2109" t="s">
        <v>1272</v>
      </c>
      <c r="C27" s="2110" t="s">
        <v>1273</v>
      </c>
      <c r="D27" s="2127" t="s">
        <v>62</v>
      </c>
      <c r="E27" s="2127" t="s">
        <v>62</v>
      </c>
      <c r="F27" s="2127" t="s">
        <v>62</v>
      </c>
      <c r="G27" s="2127" t="s">
        <v>62</v>
      </c>
      <c r="H27" s="2127" t="s">
        <v>62</v>
      </c>
      <c r="I27" s="2127" t="s">
        <v>62</v>
      </c>
      <c r="J27" s="2136">
        <v>37092327</v>
      </c>
    </row>
    <row r="28" spans="2:10">
      <c r="B28" s="2109" t="s">
        <v>1274</v>
      </c>
      <c r="C28" s="2110" t="s">
        <v>1275</v>
      </c>
      <c r="D28" s="2127" t="s">
        <v>62</v>
      </c>
      <c r="E28" s="2127" t="s">
        <v>62</v>
      </c>
      <c r="F28" s="2127" t="s">
        <v>62</v>
      </c>
      <c r="G28" s="2127" t="s">
        <v>62</v>
      </c>
      <c r="H28" s="2127" t="s">
        <v>62</v>
      </c>
      <c r="I28" s="2127" t="s">
        <v>62</v>
      </c>
      <c r="J28" s="2136" t="s">
        <v>62</v>
      </c>
    </row>
    <row r="29" spans="2:10">
      <c r="B29" s="2109" t="s">
        <v>1276</v>
      </c>
      <c r="C29" s="2110" t="s">
        <v>1277</v>
      </c>
      <c r="D29" s="2127" t="s">
        <v>62</v>
      </c>
      <c r="E29" s="2127" t="s">
        <v>62</v>
      </c>
      <c r="F29" s="2127" t="s">
        <v>62</v>
      </c>
      <c r="G29" s="2127" t="s">
        <v>62</v>
      </c>
      <c r="H29" s="2127" t="s">
        <v>62</v>
      </c>
      <c r="I29" s="2127" t="s">
        <v>62</v>
      </c>
      <c r="J29" s="2136" t="s">
        <v>62</v>
      </c>
    </row>
    <row r="30" spans="2:10">
      <c r="B30" s="2109" t="s">
        <v>1278</v>
      </c>
      <c r="C30" s="2110" t="s">
        <v>1279</v>
      </c>
      <c r="D30" s="2127" t="s">
        <v>62</v>
      </c>
      <c r="E30" s="2127" t="s">
        <v>62</v>
      </c>
      <c r="F30" s="2127" t="s">
        <v>62</v>
      </c>
      <c r="G30" s="2127" t="s">
        <v>62</v>
      </c>
      <c r="H30" s="2127" t="s">
        <v>62</v>
      </c>
      <c r="I30" s="2127" t="s">
        <v>62</v>
      </c>
      <c r="J30" s="2136" t="s">
        <v>62</v>
      </c>
    </row>
    <row r="31" spans="2:10">
      <c r="B31" s="2109" t="s">
        <v>1280</v>
      </c>
      <c r="C31" s="2110" t="s">
        <v>1281</v>
      </c>
      <c r="D31" s="2127" t="s">
        <v>62</v>
      </c>
      <c r="E31" s="2127" t="s">
        <v>62</v>
      </c>
      <c r="F31" s="2127" t="s">
        <v>62</v>
      </c>
      <c r="G31" s="2127" t="s">
        <v>62</v>
      </c>
      <c r="H31" s="2127" t="s">
        <v>62</v>
      </c>
      <c r="I31" s="2127" t="s">
        <v>62</v>
      </c>
      <c r="J31" s="2136">
        <v>142105682</v>
      </c>
    </row>
    <row r="32" spans="2:10">
      <c r="B32" s="2109" t="s">
        <v>1282</v>
      </c>
      <c r="C32" s="2110" t="s">
        <v>1283</v>
      </c>
      <c r="D32" s="2127" t="s">
        <v>62</v>
      </c>
      <c r="E32" s="2127" t="s">
        <v>62</v>
      </c>
      <c r="F32" s="2127" t="s">
        <v>62</v>
      </c>
      <c r="G32" s="2127" t="s">
        <v>62</v>
      </c>
      <c r="H32" s="2127" t="s">
        <v>62</v>
      </c>
      <c r="I32" s="2127" t="s">
        <v>62</v>
      </c>
      <c r="J32" s="2136">
        <v>9764135</v>
      </c>
    </row>
    <row r="33" spans="2:10">
      <c r="B33" s="2109" t="s">
        <v>1284</v>
      </c>
      <c r="C33" s="2110" t="s">
        <v>1285</v>
      </c>
      <c r="D33" s="2127" t="s">
        <v>62</v>
      </c>
      <c r="E33" s="2127" t="s">
        <v>62</v>
      </c>
      <c r="F33" s="2127" t="s">
        <v>62</v>
      </c>
      <c r="G33" s="2127" t="s">
        <v>62</v>
      </c>
      <c r="H33" s="2127" t="s">
        <v>62</v>
      </c>
      <c r="I33" s="2127" t="s">
        <v>62</v>
      </c>
      <c r="J33" s="2136">
        <v>36507455</v>
      </c>
    </row>
    <row r="34" spans="2:10">
      <c r="B34" s="2109" t="s">
        <v>1286</v>
      </c>
      <c r="C34" s="2110" t="s">
        <v>1287</v>
      </c>
      <c r="D34" s="2127" t="s">
        <v>62</v>
      </c>
      <c r="E34" s="2127" t="s">
        <v>62</v>
      </c>
      <c r="F34" s="2127" t="s">
        <v>62</v>
      </c>
      <c r="G34" s="2127" t="s">
        <v>62</v>
      </c>
      <c r="H34" s="2127" t="s">
        <v>62</v>
      </c>
      <c r="I34" s="2127" t="s">
        <v>62</v>
      </c>
      <c r="J34" s="2136">
        <v>60491533</v>
      </c>
    </row>
    <row r="35" spans="2:10">
      <c r="B35" s="2109" t="s">
        <v>1288</v>
      </c>
      <c r="C35" s="2110" t="s">
        <v>1289</v>
      </c>
      <c r="D35" s="2127" t="s">
        <v>62</v>
      </c>
      <c r="E35" s="2127" t="s">
        <v>62</v>
      </c>
      <c r="F35" s="2127" t="s">
        <v>62</v>
      </c>
      <c r="G35" s="2127" t="s">
        <v>62</v>
      </c>
      <c r="H35" s="2127" t="s">
        <v>62</v>
      </c>
      <c r="I35" s="2127" t="s">
        <v>62</v>
      </c>
      <c r="J35" s="2136" t="s">
        <v>62</v>
      </c>
    </row>
    <row r="36" spans="2:10">
      <c r="B36" s="2109" t="s">
        <v>1290</v>
      </c>
      <c r="C36" s="2110" t="s">
        <v>1291</v>
      </c>
      <c r="D36" s="2127" t="s">
        <v>62</v>
      </c>
      <c r="E36" s="2127" t="s">
        <v>62</v>
      </c>
      <c r="F36" s="2127" t="s">
        <v>62</v>
      </c>
      <c r="G36" s="2127" t="s">
        <v>62</v>
      </c>
      <c r="H36" s="2127" t="s">
        <v>62</v>
      </c>
      <c r="I36" s="2127" t="s">
        <v>62</v>
      </c>
      <c r="J36" s="2136" t="s">
        <v>62</v>
      </c>
    </row>
    <row r="37" spans="2:10">
      <c r="B37" s="2109" t="s">
        <v>1292</v>
      </c>
      <c r="C37" s="2110" t="s">
        <v>1293</v>
      </c>
      <c r="D37" s="2127" t="s">
        <v>62</v>
      </c>
      <c r="E37" s="2127" t="s">
        <v>62</v>
      </c>
      <c r="F37" s="2127" t="s">
        <v>62</v>
      </c>
      <c r="G37" s="2127" t="s">
        <v>62</v>
      </c>
      <c r="H37" s="2127" t="s">
        <v>62</v>
      </c>
      <c r="I37" s="2127" t="s">
        <v>62</v>
      </c>
      <c r="J37" s="2136">
        <v>61343818</v>
      </c>
    </row>
    <row r="38" spans="2:10">
      <c r="B38" s="2109" t="s">
        <v>1294</v>
      </c>
      <c r="C38" s="2110" t="s">
        <v>1295</v>
      </c>
      <c r="D38" s="2127" t="s">
        <v>62</v>
      </c>
      <c r="E38" s="2127" t="s">
        <v>62</v>
      </c>
      <c r="F38" s="2127" t="s">
        <v>62</v>
      </c>
      <c r="G38" s="2127" t="s">
        <v>62</v>
      </c>
      <c r="H38" s="2127" t="s">
        <v>62</v>
      </c>
      <c r="I38" s="2127" t="s">
        <v>62</v>
      </c>
      <c r="J38" s="2136" t="s">
        <v>62</v>
      </c>
    </row>
    <row r="39" spans="2:10">
      <c r="B39" s="2109" t="s">
        <v>1296</v>
      </c>
      <c r="C39" s="2110" t="s">
        <v>1297</v>
      </c>
      <c r="D39" s="2127" t="s">
        <v>62</v>
      </c>
      <c r="E39" s="2127" t="s">
        <v>62</v>
      </c>
      <c r="F39" s="2127" t="s">
        <v>62</v>
      </c>
      <c r="G39" s="2127" t="s">
        <v>62</v>
      </c>
      <c r="H39" s="2127" t="s">
        <v>62</v>
      </c>
      <c r="I39" s="2127" t="s">
        <v>62</v>
      </c>
      <c r="J39" s="2136">
        <v>24117653</v>
      </c>
    </row>
    <row r="40" spans="2:10">
      <c r="B40" s="2109" t="s">
        <v>1298</v>
      </c>
      <c r="C40" s="2110" t="s">
        <v>661</v>
      </c>
      <c r="D40" s="2127" t="s">
        <v>62</v>
      </c>
      <c r="E40" s="2127" t="s">
        <v>62</v>
      </c>
      <c r="F40" s="2127" t="s">
        <v>62</v>
      </c>
      <c r="G40" s="2127" t="s">
        <v>62</v>
      </c>
      <c r="H40" s="2127" t="s">
        <v>62</v>
      </c>
      <c r="I40" s="2127" t="s">
        <v>62</v>
      </c>
      <c r="J40" s="2136">
        <v>19020335</v>
      </c>
    </row>
    <row r="41" spans="2:10">
      <c r="B41" s="2109" t="s">
        <v>1299</v>
      </c>
      <c r="C41" s="2110" t="s">
        <v>1300</v>
      </c>
      <c r="D41" s="2127" t="s">
        <v>62</v>
      </c>
      <c r="E41" s="2127" t="s">
        <v>62</v>
      </c>
      <c r="F41" s="2127" t="s">
        <v>62</v>
      </c>
      <c r="G41" s="2127" t="s">
        <v>62</v>
      </c>
      <c r="H41" s="2127" t="s">
        <v>62</v>
      </c>
      <c r="I41" s="2127" t="s">
        <v>62</v>
      </c>
      <c r="J41" s="2136">
        <v>38234860</v>
      </c>
    </row>
    <row r="42" spans="2:10">
      <c r="B42" s="2109" t="s">
        <v>1301</v>
      </c>
      <c r="C42" s="2110" t="s">
        <v>1302</v>
      </c>
      <c r="D42" s="2127" t="s">
        <v>62</v>
      </c>
      <c r="E42" s="2127" t="s">
        <v>62</v>
      </c>
      <c r="F42" s="2127" t="s">
        <v>62</v>
      </c>
      <c r="G42" s="2127" t="s">
        <v>62</v>
      </c>
      <c r="H42" s="2127" t="s">
        <v>62</v>
      </c>
      <c r="I42" s="2127" t="s">
        <v>62</v>
      </c>
      <c r="J42" s="2136">
        <v>39592277</v>
      </c>
    </row>
    <row r="43" spans="2:10">
      <c r="B43" s="2109" t="s">
        <v>1303</v>
      </c>
      <c r="C43" s="2110" t="s">
        <v>1304</v>
      </c>
      <c r="D43" s="2127" t="s">
        <v>62</v>
      </c>
      <c r="E43" s="2127" t="s">
        <v>62</v>
      </c>
      <c r="F43" s="2127" t="s">
        <v>62</v>
      </c>
      <c r="G43" s="2127" t="s">
        <v>62</v>
      </c>
      <c r="H43" s="2127" t="s">
        <v>62</v>
      </c>
      <c r="I43" s="2127" t="s">
        <v>62</v>
      </c>
      <c r="J43" s="2136" t="s">
        <v>62</v>
      </c>
    </row>
    <row r="44" spans="2:10">
      <c r="B44" s="2109" t="s">
        <v>1305</v>
      </c>
      <c r="C44" s="2110" t="s">
        <v>1306</v>
      </c>
      <c r="D44" s="2127" t="s">
        <v>62</v>
      </c>
      <c r="E44" s="2127" t="s">
        <v>62</v>
      </c>
      <c r="F44" s="2127" t="s">
        <v>62</v>
      </c>
      <c r="G44" s="2127" t="s">
        <v>62</v>
      </c>
      <c r="H44" s="2127" t="s">
        <v>62</v>
      </c>
      <c r="I44" s="2127" t="s">
        <v>62</v>
      </c>
      <c r="J44" s="2136" t="s">
        <v>62</v>
      </c>
    </row>
    <row r="45" spans="2:10">
      <c r="B45" s="2109" t="s">
        <v>1307</v>
      </c>
      <c r="C45" s="2110" t="s">
        <v>1308</v>
      </c>
      <c r="D45" s="2127" t="s">
        <v>62</v>
      </c>
      <c r="E45" s="2127" t="s">
        <v>62</v>
      </c>
      <c r="F45" s="2127" t="s">
        <v>62</v>
      </c>
      <c r="G45" s="2127" t="s">
        <v>62</v>
      </c>
      <c r="H45" s="2127" t="s">
        <v>62</v>
      </c>
      <c r="I45" s="2127" t="s">
        <v>62</v>
      </c>
      <c r="J45" s="2136">
        <v>792910</v>
      </c>
    </row>
    <row r="46" spans="2:10">
      <c r="B46" s="2109" t="s">
        <v>1309</v>
      </c>
      <c r="C46" s="2110" t="s">
        <v>1310</v>
      </c>
      <c r="D46" s="2127" t="s">
        <v>62</v>
      </c>
      <c r="E46" s="2127" t="s">
        <v>62</v>
      </c>
      <c r="F46" s="2127" t="s">
        <v>62</v>
      </c>
      <c r="G46" s="2127" t="s">
        <v>62</v>
      </c>
      <c r="H46" s="2127" t="s">
        <v>62</v>
      </c>
      <c r="I46" s="2127" t="s">
        <v>62</v>
      </c>
      <c r="J46" s="2136" t="s">
        <v>62</v>
      </c>
    </row>
    <row r="47" spans="2:10">
      <c r="B47" s="2109" t="s">
        <v>1311</v>
      </c>
      <c r="C47" s="2110" t="s">
        <v>1312</v>
      </c>
      <c r="D47" s="2127" t="s">
        <v>62</v>
      </c>
      <c r="E47" s="2127" t="s">
        <v>62</v>
      </c>
      <c r="F47" s="2127" t="s">
        <v>62</v>
      </c>
      <c r="G47" s="2127" t="s">
        <v>62</v>
      </c>
      <c r="H47" s="2127" t="s">
        <v>62</v>
      </c>
      <c r="I47" s="2127" t="s">
        <v>62</v>
      </c>
      <c r="J47" s="2136" t="s">
        <v>62</v>
      </c>
    </row>
    <row r="48" spans="2:10">
      <c r="B48" s="2109" t="s">
        <v>1313</v>
      </c>
      <c r="C48" s="2110" t="s">
        <v>1314</v>
      </c>
      <c r="D48" s="2127" t="s">
        <v>62</v>
      </c>
      <c r="E48" s="2127" t="s">
        <v>62</v>
      </c>
      <c r="F48" s="2127" t="s">
        <v>62</v>
      </c>
      <c r="G48" s="2127" t="s">
        <v>62</v>
      </c>
      <c r="H48" s="2127" t="s">
        <v>62</v>
      </c>
      <c r="I48" s="2127" t="s">
        <v>62</v>
      </c>
      <c r="J48" s="2136" t="s">
        <v>62</v>
      </c>
    </row>
    <row r="49" spans="2:10">
      <c r="B49" s="2109" t="s">
        <v>1315</v>
      </c>
      <c r="C49" s="2110" t="s">
        <v>1316</v>
      </c>
      <c r="D49" s="2127" t="s">
        <v>62</v>
      </c>
      <c r="E49" s="2127" t="s">
        <v>62</v>
      </c>
      <c r="F49" s="2127" t="s">
        <v>62</v>
      </c>
      <c r="G49" s="2127" t="s">
        <v>62</v>
      </c>
      <c r="H49" s="2127" t="s">
        <v>62</v>
      </c>
      <c r="I49" s="2127" t="s">
        <v>62</v>
      </c>
      <c r="J49" s="2136">
        <v>86101885</v>
      </c>
    </row>
    <row r="50" spans="2:10">
      <c r="B50" s="2109" t="s">
        <v>1317</v>
      </c>
      <c r="C50" s="2110" t="s">
        <v>1318</v>
      </c>
      <c r="D50" s="2127" t="s">
        <v>62</v>
      </c>
      <c r="E50" s="2127" t="s">
        <v>62</v>
      </c>
      <c r="F50" s="2127" t="s">
        <v>62</v>
      </c>
      <c r="G50" s="2127" t="s">
        <v>62</v>
      </c>
      <c r="H50" s="2127" t="s">
        <v>62</v>
      </c>
      <c r="I50" s="2127" t="s">
        <v>62</v>
      </c>
      <c r="J50" s="2136">
        <v>44402656</v>
      </c>
    </row>
    <row r="51" spans="2:10">
      <c r="B51" s="2109" t="s">
        <v>1319</v>
      </c>
      <c r="C51" s="2110" t="s">
        <v>1320</v>
      </c>
      <c r="D51" s="2127" t="s">
        <v>62</v>
      </c>
      <c r="E51" s="2127" t="s">
        <v>62</v>
      </c>
      <c r="F51" s="2127" t="s">
        <v>62</v>
      </c>
      <c r="G51" s="2127" t="s">
        <v>62</v>
      </c>
      <c r="H51" s="2127" t="s">
        <v>62</v>
      </c>
      <c r="I51" s="2127" t="s">
        <v>62</v>
      </c>
      <c r="J51" s="2136">
        <v>18858605</v>
      </c>
    </row>
    <row r="52" spans="2:10">
      <c r="B52" s="2109" t="s">
        <v>1321</v>
      </c>
      <c r="C52" s="2110" t="s">
        <v>1322</v>
      </c>
      <c r="D52" s="2127" t="s">
        <v>62</v>
      </c>
      <c r="E52" s="2127" t="s">
        <v>62</v>
      </c>
      <c r="F52" s="2127" t="s">
        <v>62</v>
      </c>
      <c r="G52" s="2127" t="s">
        <v>62</v>
      </c>
      <c r="H52" s="2127" t="s">
        <v>62</v>
      </c>
      <c r="I52" s="2127" t="s">
        <v>62</v>
      </c>
      <c r="J52" s="2136">
        <v>11581003</v>
      </c>
    </row>
    <row r="53" spans="2:10">
      <c r="B53" s="2109" t="s">
        <v>1323</v>
      </c>
      <c r="C53" s="2110" t="s">
        <v>1324</v>
      </c>
      <c r="D53" s="2127" t="s">
        <v>62</v>
      </c>
      <c r="E53" s="2127" t="s">
        <v>62</v>
      </c>
      <c r="F53" s="2127" t="s">
        <v>62</v>
      </c>
      <c r="G53" s="2127" t="s">
        <v>62</v>
      </c>
      <c r="H53" s="2127" t="s">
        <v>62</v>
      </c>
      <c r="I53" s="2127" t="s">
        <v>62</v>
      </c>
      <c r="J53" s="2136">
        <v>34095374</v>
      </c>
    </row>
    <row r="54" spans="2:10">
      <c r="B54" s="2109" t="s">
        <v>1325</v>
      </c>
      <c r="C54" s="2110" t="s">
        <v>1326</v>
      </c>
      <c r="D54" s="2127" t="s">
        <v>62</v>
      </c>
      <c r="E54" s="2127" t="s">
        <v>62</v>
      </c>
      <c r="F54" s="2127" t="s">
        <v>62</v>
      </c>
      <c r="G54" s="2127" t="s">
        <v>62</v>
      </c>
      <c r="H54" s="2127" t="s">
        <v>62</v>
      </c>
      <c r="I54" s="2127" t="s">
        <v>62</v>
      </c>
      <c r="J54" s="2136" t="s">
        <v>62</v>
      </c>
    </row>
    <row r="55" spans="2:10">
      <c r="B55" s="2109" t="s">
        <v>1327</v>
      </c>
      <c r="C55" s="2110" t="s">
        <v>1328</v>
      </c>
      <c r="D55" s="2127" t="s">
        <v>62</v>
      </c>
      <c r="E55" s="2127" t="s">
        <v>62</v>
      </c>
      <c r="F55" s="2127" t="s">
        <v>62</v>
      </c>
      <c r="G55" s="2127" t="s">
        <v>62</v>
      </c>
      <c r="H55" s="2127" t="s">
        <v>62</v>
      </c>
      <c r="I55" s="2127" t="s">
        <v>62</v>
      </c>
      <c r="J55" s="2136" t="s">
        <v>62</v>
      </c>
    </row>
    <row r="56" spans="2:10">
      <c r="B56" s="2109" t="s">
        <v>1329</v>
      </c>
      <c r="C56" s="2110" t="s">
        <v>1330</v>
      </c>
      <c r="D56" s="2127" t="s">
        <v>62</v>
      </c>
      <c r="E56" s="2127" t="s">
        <v>62</v>
      </c>
      <c r="F56" s="2127" t="s">
        <v>62</v>
      </c>
      <c r="G56" s="2127" t="s">
        <v>62</v>
      </c>
      <c r="H56" s="2127" t="s">
        <v>62</v>
      </c>
      <c r="I56" s="2127" t="s">
        <v>62</v>
      </c>
      <c r="J56" s="2136" t="s">
        <v>62</v>
      </c>
    </row>
    <row r="57" spans="2:10">
      <c r="B57" s="2109" t="s">
        <v>1331</v>
      </c>
      <c r="C57" s="2110" t="s">
        <v>1332</v>
      </c>
      <c r="D57" s="2127" t="s">
        <v>62</v>
      </c>
      <c r="E57" s="2127" t="s">
        <v>62</v>
      </c>
      <c r="F57" s="2127" t="s">
        <v>62</v>
      </c>
      <c r="G57" s="2127" t="s">
        <v>62</v>
      </c>
      <c r="H57" s="2127" t="s">
        <v>62</v>
      </c>
      <c r="I57" s="2127" t="s">
        <v>62</v>
      </c>
      <c r="J57" s="2136" t="s">
        <v>62</v>
      </c>
    </row>
    <row r="58" spans="2:10">
      <c r="B58" s="2109" t="s">
        <v>1333</v>
      </c>
      <c r="C58" s="2110" t="s">
        <v>1334</v>
      </c>
      <c r="D58" s="2127" t="s">
        <v>62</v>
      </c>
      <c r="E58" s="2127" t="s">
        <v>62</v>
      </c>
      <c r="F58" s="2127" t="s">
        <v>62</v>
      </c>
      <c r="G58" s="2127" t="s">
        <v>62</v>
      </c>
      <c r="H58" s="2127" t="s">
        <v>62</v>
      </c>
      <c r="I58" s="2127" t="s">
        <v>62</v>
      </c>
      <c r="J58" s="2136" t="s">
        <v>62</v>
      </c>
    </row>
    <row r="59" spans="2:10">
      <c r="B59" s="2109" t="s">
        <v>1335</v>
      </c>
      <c r="C59" s="2110" t="s">
        <v>1336</v>
      </c>
      <c r="D59" s="2127" t="s">
        <v>62</v>
      </c>
      <c r="E59" s="2127" t="s">
        <v>62</v>
      </c>
      <c r="F59" s="2127" t="s">
        <v>62</v>
      </c>
      <c r="G59" s="2127" t="s">
        <v>62</v>
      </c>
      <c r="H59" s="2127" t="s">
        <v>62</v>
      </c>
      <c r="I59" s="2127" t="s">
        <v>62</v>
      </c>
      <c r="J59" s="2136">
        <v>6607690</v>
      </c>
    </row>
    <row r="60" spans="2:10">
      <c r="B60" s="2109" t="s">
        <v>1337</v>
      </c>
      <c r="C60" s="2110" t="s">
        <v>1338</v>
      </c>
      <c r="D60" s="2127" t="s">
        <v>62</v>
      </c>
      <c r="E60" s="2127" t="s">
        <v>62</v>
      </c>
      <c r="F60" s="2127" t="s">
        <v>62</v>
      </c>
      <c r="G60" s="2127" t="s">
        <v>62</v>
      </c>
      <c r="H60" s="2127" t="s">
        <v>62</v>
      </c>
      <c r="I60" s="2127" t="s">
        <v>62</v>
      </c>
      <c r="J60" s="2136">
        <v>6796044</v>
      </c>
    </row>
    <row r="61" spans="2:10">
      <c r="B61" s="2109" t="s">
        <v>1339</v>
      </c>
      <c r="C61" s="2110" t="s">
        <v>1340</v>
      </c>
      <c r="D61" s="2127" t="s">
        <v>62</v>
      </c>
      <c r="E61" s="2127" t="s">
        <v>62</v>
      </c>
      <c r="F61" s="2127" t="s">
        <v>62</v>
      </c>
      <c r="G61" s="2127" t="s">
        <v>62</v>
      </c>
      <c r="H61" s="2127" t="s">
        <v>62</v>
      </c>
      <c r="I61" s="2127" t="s">
        <v>62</v>
      </c>
      <c r="J61" s="2136" t="s">
        <v>62</v>
      </c>
    </row>
    <row r="62" spans="2:10">
      <c r="B62" s="2109" t="s">
        <v>1341</v>
      </c>
      <c r="C62" s="2110" t="s">
        <v>1342</v>
      </c>
      <c r="D62" s="2127" t="s">
        <v>62</v>
      </c>
      <c r="E62" s="2127" t="s">
        <v>62</v>
      </c>
      <c r="F62" s="2127" t="s">
        <v>62</v>
      </c>
      <c r="G62" s="2127" t="s">
        <v>62</v>
      </c>
      <c r="H62" s="2127" t="s">
        <v>62</v>
      </c>
      <c r="I62" s="2127" t="s">
        <v>62</v>
      </c>
      <c r="J62" s="2136" t="s">
        <v>62</v>
      </c>
    </row>
    <row r="63" spans="2:10">
      <c r="B63" s="2109" t="s">
        <v>1343</v>
      </c>
      <c r="C63" s="2110" t="s">
        <v>1344</v>
      </c>
      <c r="D63" s="2127" t="s">
        <v>62</v>
      </c>
      <c r="E63" s="2127" t="s">
        <v>62</v>
      </c>
      <c r="F63" s="2127" t="s">
        <v>62</v>
      </c>
      <c r="G63" s="2127" t="s">
        <v>62</v>
      </c>
      <c r="H63" s="2127" t="s">
        <v>62</v>
      </c>
      <c r="I63" s="2127" t="s">
        <v>62</v>
      </c>
      <c r="J63" s="2136">
        <v>25609011</v>
      </c>
    </row>
    <row r="64" spans="2:10">
      <c r="B64" s="2109" t="s">
        <v>1345</v>
      </c>
      <c r="C64" s="2110" t="s">
        <v>1346</v>
      </c>
      <c r="D64" s="2127" t="s">
        <v>62</v>
      </c>
      <c r="E64" s="2127" t="s">
        <v>62</v>
      </c>
      <c r="F64" s="2127" t="s">
        <v>62</v>
      </c>
      <c r="G64" s="2127" t="s">
        <v>62</v>
      </c>
      <c r="H64" s="2127" t="s">
        <v>62</v>
      </c>
      <c r="I64" s="2127" t="s">
        <v>62</v>
      </c>
      <c r="J64" s="2136" t="s">
        <v>62</v>
      </c>
    </row>
    <row r="65" spans="2:10">
      <c r="B65" s="2109" t="s">
        <v>1347</v>
      </c>
      <c r="C65" s="2110" t="s">
        <v>1348</v>
      </c>
      <c r="D65" s="2127" t="s">
        <v>62</v>
      </c>
      <c r="E65" s="2127" t="s">
        <v>62</v>
      </c>
      <c r="F65" s="2127" t="s">
        <v>62</v>
      </c>
      <c r="G65" s="2127" t="s">
        <v>62</v>
      </c>
      <c r="H65" s="2127" t="s">
        <v>62</v>
      </c>
      <c r="I65" s="2127" t="s">
        <v>62</v>
      </c>
      <c r="J65" s="2136">
        <v>19037374</v>
      </c>
    </row>
    <row r="66" spans="2:10">
      <c r="B66" s="2109" t="s">
        <v>1349</v>
      </c>
      <c r="C66" s="2110" t="s">
        <v>1350</v>
      </c>
      <c r="D66" s="2127" t="s">
        <v>62</v>
      </c>
      <c r="E66" s="2127" t="s">
        <v>62</v>
      </c>
      <c r="F66" s="2127" t="s">
        <v>62</v>
      </c>
      <c r="G66" s="2127" t="s">
        <v>62</v>
      </c>
      <c r="H66" s="2127" t="s">
        <v>62</v>
      </c>
      <c r="I66" s="2127" t="s">
        <v>62</v>
      </c>
      <c r="J66" s="2136" t="s">
        <v>62</v>
      </c>
    </row>
    <row r="67" spans="2:10">
      <c r="B67" s="2109" t="s">
        <v>1351</v>
      </c>
      <c r="C67" s="2110" t="s">
        <v>1352</v>
      </c>
      <c r="D67" s="2127" t="s">
        <v>62</v>
      </c>
      <c r="E67" s="2127" t="s">
        <v>62</v>
      </c>
      <c r="F67" s="2127" t="s">
        <v>62</v>
      </c>
      <c r="G67" s="2127" t="s">
        <v>62</v>
      </c>
      <c r="H67" s="2127" t="s">
        <v>62</v>
      </c>
      <c r="I67" s="2127" t="s">
        <v>62</v>
      </c>
      <c r="J67" s="2136" t="s">
        <v>62</v>
      </c>
    </row>
    <row r="68" spans="2:10">
      <c r="B68" s="2109" t="s">
        <v>1353</v>
      </c>
      <c r="C68" s="2110" t="s">
        <v>1354</v>
      </c>
      <c r="D68" s="2127" t="s">
        <v>62</v>
      </c>
      <c r="E68" s="2127" t="s">
        <v>62</v>
      </c>
      <c r="F68" s="2127" t="s">
        <v>62</v>
      </c>
      <c r="G68" s="2127" t="s">
        <v>62</v>
      </c>
      <c r="H68" s="2127" t="s">
        <v>62</v>
      </c>
      <c r="I68" s="2127" t="s">
        <v>62</v>
      </c>
      <c r="J68" s="2136">
        <v>14770551</v>
      </c>
    </row>
    <row r="69" spans="2:10">
      <c r="B69" s="2109" t="s">
        <v>1355</v>
      </c>
      <c r="C69" s="2110" t="s">
        <v>1356</v>
      </c>
      <c r="D69" s="2127" t="s">
        <v>62</v>
      </c>
      <c r="E69" s="2127" t="s">
        <v>62</v>
      </c>
      <c r="F69" s="2127" t="s">
        <v>62</v>
      </c>
      <c r="G69" s="2127" t="s">
        <v>62</v>
      </c>
      <c r="H69" s="2127" t="s">
        <v>62</v>
      </c>
      <c r="I69" s="2127" t="s">
        <v>62</v>
      </c>
      <c r="J69" s="2136">
        <v>9168813</v>
      </c>
    </row>
    <row r="70" spans="2:10">
      <c r="B70" s="2109" t="s">
        <v>1357</v>
      </c>
      <c r="C70" s="2110" t="s">
        <v>1358</v>
      </c>
      <c r="D70" s="2127" t="s">
        <v>62</v>
      </c>
      <c r="E70" s="2127" t="s">
        <v>62</v>
      </c>
      <c r="F70" s="2127" t="s">
        <v>62</v>
      </c>
      <c r="G70" s="2127" t="s">
        <v>62</v>
      </c>
      <c r="H70" s="2127" t="s">
        <v>62</v>
      </c>
      <c r="I70" s="2127" t="s">
        <v>62</v>
      </c>
      <c r="J70" s="2136">
        <v>5015755</v>
      </c>
    </row>
    <row r="71" spans="2:10">
      <c r="B71" s="2109" t="s">
        <v>1359</v>
      </c>
      <c r="C71" s="2110" t="s">
        <v>1360</v>
      </c>
      <c r="D71" s="2127" t="s">
        <v>62</v>
      </c>
      <c r="E71" s="2127" t="s">
        <v>62</v>
      </c>
      <c r="F71" s="2127" t="s">
        <v>62</v>
      </c>
      <c r="G71" s="2127" t="s">
        <v>62</v>
      </c>
      <c r="H71" s="2127" t="s">
        <v>62</v>
      </c>
      <c r="I71" s="2127" t="s">
        <v>62</v>
      </c>
      <c r="J71" s="2136">
        <v>12831413</v>
      </c>
    </row>
    <row r="72" spans="2:10">
      <c r="B72" s="2109" t="s">
        <v>1361</v>
      </c>
      <c r="C72" s="2110" t="s">
        <v>1362</v>
      </c>
      <c r="D72" s="2127" t="s">
        <v>62</v>
      </c>
      <c r="E72" s="2127" t="s">
        <v>62</v>
      </c>
      <c r="F72" s="2127" t="s">
        <v>62</v>
      </c>
      <c r="G72" s="2127" t="s">
        <v>62</v>
      </c>
      <c r="H72" s="2127" t="s">
        <v>62</v>
      </c>
      <c r="I72" s="2127" t="s">
        <v>62</v>
      </c>
      <c r="J72" s="2136">
        <v>24304387</v>
      </c>
    </row>
    <row r="73" spans="2:10">
      <c r="B73" s="2109" t="s">
        <v>1363</v>
      </c>
      <c r="C73" s="2110" t="s">
        <v>1364</v>
      </c>
      <c r="D73" s="2127" t="s">
        <v>62</v>
      </c>
      <c r="E73" s="2127" t="s">
        <v>62</v>
      </c>
      <c r="F73" s="2127" t="s">
        <v>62</v>
      </c>
      <c r="G73" s="2127" t="s">
        <v>62</v>
      </c>
      <c r="H73" s="2127" t="s">
        <v>62</v>
      </c>
      <c r="I73" s="2127" t="s">
        <v>62</v>
      </c>
      <c r="J73" s="2136">
        <v>48176683</v>
      </c>
    </row>
    <row r="74" spans="2:10">
      <c r="B74" s="2109" t="s">
        <v>1365</v>
      </c>
      <c r="C74" s="2110" t="s">
        <v>1366</v>
      </c>
      <c r="D74" s="2127" t="s">
        <v>62</v>
      </c>
      <c r="E74" s="2127" t="s">
        <v>62</v>
      </c>
      <c r="F74" s="2127" t="s">
        <v>62</v>
      </c>
      <c r="G74" s="2127" t="s">
        <v>62</v>
      </c>
      <c r="H74" s="2127" t="s">
        <v>62</v>
      </c>
      <c r="I74" s="2127" t="s">
        <v>62</v>
      </c>
      <c r="J74" s="2136" t="s">
        <v>62</v>
      </c>
    </row>
    <row r="75" spans="2:10">
      <c r="B75" s="2109" t="s">
        <v>1367</v>
      </c>
      <c r="C75" s="2110" t="s">
        <v>1368</v>
      </c>
      <c r="D75" s="2127" t="s">
        <v>62</v>
      </c>
      <c r="E75" s="2127" t="s">
        <v>62</v>
      </c>
      <c r="F75" s="2127" t="s">
        <v>62</v>
      </c>
      <c r="G75" s="2127" t="s">
        <v>62</v>
      </c>
      <c r="H75" s="2127" t="s">
        <v>62</v>
      </c>
      <c r="I75" s="2127" t="s">
        <v>62</v>
      </c>
      <c r="J75" s="2136" t="s">
        <v>62</v>
      </c>
    </row>
    <row r="76" spans="2:10">
      <c r="B76" s="2109" t="s">
        <v>1369</v>
      </c>
      <c r="C76" s="2110" t="s">
        <v>1370</v>
      </c>
      <c r="D76" s="2127" t="s">
        <v>62</v>
      </c>
      <c r="E76" s="2127" t="s">
        <v>62</v>
      </c>
      <c r="F76" s="2127" t="s">
        <v>62</v>
      </c>
      <c r="G76" s="2127" t="s">
        <v>62</v>
      </c>
      <c r="H76" s="2127" t="s">
        <v>62</v>
      </c>
      <c r="I76" s="2127" t="s">
        <v>62</v>
      </c>
      <c r="J76" s="2136">
        <v>11204499</v>
      </c>
    </row>
    <row r="77" spans="2:10">
      <c r="B77" s="2109" t="s">
        <v>1371</v>
      </c>
      <c r="C77" s="2110" t="s">
        <v>1372</v>
      </c>
      <c r="D77" s="2127" t="s">
        <v>62</v>
      </c>
      <c r="E77" s="2127" t="s">
        <v>62</v>
      </c>
      <c r="F77" s="2127" t="s">
        <v>62</v>
      </c>
      <c r="G77" s="2127" t="s">
        <v>62</v>
      </c>
      <c r="H77" s="2127" t="s">
        <v>62</v>
      </c>
      <c r="I77" s="2127" t="s">
        <v>62</v>
      </c>
      <c r="J77" s="2136">
        <v>21940238</v>
      </c>
    </row>
    <row r="78" spans="2:10">
      <c r="B78" s="2109" t="s">
        <v>1373</v>
      </c>
      <c r="C78" s="2110" t="s">
        <v>1374</v>
      </c>
      <c r="D78" s="2127" t="s">
        <v>62</v>
      </c>
      <c r="E78" s="2127" t="s">
        <v>62</v>
      </c>
      <c r="F78" s="2127" t="s">
        <v>62</v>
      </c>
      <c r="G78" s="2127" t="s">
        <v>62</v>
      </c>
      <c r="H78" s="2127" t="s">
        <v>62</v>
      </c>
      <c r="I78" s="2127" t="s">
        <v>62</v>
      </c>
      <c r="J78" s="2136">
        <v>32395438</v>
      </c>
    </row>
    <row r="79" spans="2:10">
      <c r="B79" s="2109" t="s">
        <v>1375</v>
      </c>
      <c r="C79" s="2110" t="s">
        <v>1376</v>
      </c>
      <c r="D79" s="2127" t="s">
        <v>62</v>
      </c>
      <c r="E79" s="2127" t="s">
        <v>62</v>
      </c>
      <c r="F79" s="2127" t="s">
        <v>62</v>
      </c>
      <c r="G79" s="2127" t="s">
        <v>62</v>
      </c>
      <c r="H79" s="2127" t="s">
        <v>62</v>
      </c>
      <c r="I79" s="2127" t="s">
        <v>62</v>
      </c>
      <c r="J79" s="2136">
        <v>82896568</v>
      </c>
    </row>
    <row r="80" spans="2:10">
      <c r="B80" s="2109" t="s">
        <v>1377</v>
      </c>
      <c r="C80" s="2110" t="s">
        <v>1378</v>
      </c>
      <c r="D80" s="2127" t="s">
        <v>62</v>
      </c>
      <c r="E80" s="2127" t="s">
        <v>62</v>
      </c>
      <c r="F80" s="2127" t="s">
        <v>62</v>
      </c>
      <c r="G80" s="2127" t="s">
        <v>62</v>
      </c>
      <c r="H80" s="2127" t="s">
        <v>62</v>
      </c>
      <c r="I80" s="2127" t="s">
        <v>62</v>
      </c>
      <c r="J80" s="2136">
        <v>14770305</v>
      </c>
    </row>
    <row r="81" spans="2:10">
      <c r="B81" s="2109" t="s">
        <v>1379</v>
      </c>
      <c r="C81" s="2110" t="s">
        <v>1380</v>
      </c>
      <c r="D81" s="2127" t="s">
        <v>62</v>
      </c>
      <c r="E81" s="2127" t="s">
        <v>62</v>
      </c>
      <c r="F81" s="2127" t="s">
        <v>62</v>
      </c>
      <c r="G81" s="2127" t="s">
        <v>62</v>
      </c>
      <c r="H81" s="2127" t="s">
        <v>62</v>
      </c>
      <c r="I81" s="2127" t="s">
        <v>62</v>
      </c>
      <c r="J81" s="2136" t="s">
        <v>62</v>
      </c>
    </row>
    <row r="82" spans="2:10">
      <c r="B82" s="2109" t="s">
        <v>1381</v>
      </c>
      <c r="C82" s="2110" t="s">
        <v>1382</v>
      </c>
      <c r="D82" s="2127" t="s">
        <v>62</v>
      </c>
      <c r="E82" s="2127" t="s">
        <v>62</v>
      </c>
      <c r="F82" s="2127" t="s">
        <v>62</v>
      </c>
      <c r="G82" s="2127" t="s">
        <v>62</v>
      </c>
      <c r="H82" s="2127" t="s">
        <v>62</v>
      </c>
      <c r="I82" s="2127" t="s">
        <v>62</v>
      </c>
      <c r="J82" s="2136">
        <v>9809588</v>
      </c>
    </row>
    <row r="83" spans="2:10">
      <c r="B83" s="2109" t="s">
        <v>1383</v>
      </c>
      <c r="C83" s="2110" t="s">
        <v>1384</v>
      </c>
      <c r="D83" s="2127" t="s">
        <v>62</v>
      </c>
      <c r="E83" s="2127" t="s">
        <v>62</v>
      </c>
      <c r="F83" s="2127" t="s">
        <v>62</v>
      </c>
      <c r="G83" s="2127" t="s">
        <v>62</v>
      </c>
      <c r="H83" s="2127" t="s">
        <v>62</v>
      </c>
      <c r="I83" s="2127" t="s">
        <v>62</v>
      </c>
      <c r="J83" s="2136">
        <v>13784760</v>
      </c>
    </row>
    <row r="84" spans="2:10">
      <c r="B84" s="2109" t="s">
        <v>1385</v>
      </c>
      <c r="C84" s="2110" t="s">
        <v>1386</v>
      </c>
      <c r="D84" s="2127" t="s">
        <v>62</v>
      </c>
      <c r="E84" s="2127" t="s">
        <v>62</v>
      </c>
      <c r="F84" s="2127" t="s">
        <v>62</v>
      </c>
      <c r="G84" s="2127" t="s">
        <v>62</v>
      </c>
      <c r="H84" s="2127" t="s">
        <v>62</v>
      </c>
      <c r="I84" s="2127" t="s">
        <v>62</v>
      </c>
      <c r="J84" s="2136" t="s">
        <v>62</v>
      </c>
    </row>
    <row r="85" spans="2:10">
      <c r="B85" s="2109" t="s">
        <v>1387</v>
      </c>
      <c r="C85" s="2110" t="s">
        <v>1388</v>
      </c>
      <c r="D85" s="2127" t="s">
        <v>62</v>
      </c>
      <c r="E85" s="2127" t="s">
        <v>62</v>
      </c>
      <c r="F85" s="2127" t="s">
        <v>62</v>
      </c>
      <c r="G85" s="2127" t="s">
        <v>62</v>
      </c>
      <c r="H85" s="2127" t="s">
        <v>62</v>
      </c>
      <c r="I85" s="2127" t="s">
        <v>62</v>
      </c>
      <c r="J85" s="2136" t="s">
        <v>62</v>
      </c>
    </row>
    <row r="86" spans="2:10">
      <c r="B86" s="2109" t="s">
        <v>1389</v>
      </c>
      <c r="C86" s="2110" t="s">
        <v>1390</v>
      </c>
      <c r="D86" s="2127" t="s">
        <v>62</v>
      </c>
      <c r="E86" s="2127" t="s">
        <v>62</v>
      </c>
      <c r="F86" s="2127" t="s">
        <v>62</v>
      </c>
      <c r="G86" s="2127" t="s">
        <v>62</v>
      </c>
      <c r="H86" s="2127" t="s">
        <v>62</v>
      </c>
      <c r="I86" s="2127" t="s">
        <v>62</v>
      </c>
      <c r="J86" s="2136" t="s">
        <v>62</v>
      </c>
    </row>
    <row r="87" spans="2:10">
      <c r="B87" s="2109" t="s">
        <v>1391</v>
      </c>
      <c r="C87" s="2110" t="s">
        <v>1392</v>
      </c>
      <c r="D87" s="2127" t="s">
        <v>62</v>
      </c>
      <c r="E87" s="2127" t="s">
        <v>62</v>
      </c>
      <c r="F87" s="2127" t="s">
        <v>62</v>
      </c>
      <c r="G87" s="2127" t="s">
        <v>62</v>
      </c>
      <c r="H87" s="2127" t="s">
        <v>62</v>
      </c>
      <c r="I87" s="2127" t="s">
        <v>62</v>
      </c>
      <c r="J87" s="2136" t="s">
        <v>62</v>
      </c>
    </row>
    <row r="88" spans="2:10">
      <c r="B88" s="2109" t="s">
        <v>1393</v>
      </c>
      <c r="C88" s="2110" t="s">
        <v>1394</v>
      </c>
      <c r="D88" s="2127" t="s">
        <v>62</v>
      </c>
      <c r="E88" s="2127" t="s">
        <v>62</v>
      </c>
      <c r="F88" s="2127" t="s">
        <v>62</v>
      </c>
      <c r="G88" s="2127" t="s">
        <v>62</v>
      </c>
      <c r="H88" s="2127" t="s">
        <v>62</v>
      </c>
      <c r="I88" s="2127" t="s">
        <v>62</v>
      </c>
      <c r="J88" s="2136">
        <v>9145569</v>
      </c>
    </row>
    <row r="89" spans="2:10">
      <c r="B89" s="2109" t="s">
        <v>1395</v>
      </c>
      <c r="C89" s="2110" t="s">
        <v>1396</v>
      </c>
      <c r="D89" s="2127" t="s">
        <v>62</v>
      </c>
      <c r="E89" s="2127" t="s">
        <v>62</v>
      </c>
      <c r="F89" s="2127" t="s">
        <v>62</v>
      </c>
      <c r="G89" s="2127" t="s">
        <v>62</v>
      </c>
      <c r="H89" s="2127" t="s">
        <v>62</v>
      </c>
      <c r="I89" s="2127" t="s">
        <v>62</v>
      </c>
      <c r="J89" s="2136" t="s">
        <v>62</v>
      </c>
    </row>
    <row r="90" spans="2:10">
      <c r="B90" s="2109" t="s">
        <v>1397</v>
      </c>
      <c r="C90" s="2110" t="s">
        <v>1398</v>
      </c>
      <c r="D90" s="2127" t="s">
        <v>62</v>
      </c>
      <c r="E90" s="2127" t="s">
        <v>62</v>
      </c>
      <c r="F90" s="2127" t="s">
        <v>62</v>
      </c>
      <c r="G90" s="2127" t="s">
        <v>62</v>
      </c>
      <c r="H90" s="2127" t="s">
        <v>62</v>
      </c>
      <c r="I90" s="2127" t="s">
        <v>62</v>
      </c>
      <c r="J90" s="2136">
        <v>10585218</v>
      </c>
    </row>
    <row r="91" spans="2:10">
      <c r="B91" s="2109" t="s">
        <v>1399</v>
      </c>
      <c r="C91" s="2110" t="s">
        <v>1400</v>
      </c>
      <c r="D91" s="2127" t="s">
        <v>62</v>
      </c>
      <c r="E91" s="2127" t="s">
        <v>62</v>
      </c>
      <c r="F91" s="2127" t="s">
        <v>62</v>
      </c>
      <c r="G91" s="2127" t="s">
        <v>62</v>
      </c>
      <c r="H91" s="2127" t="s">
        <v>62</v>
      </c>
      <c r="I91" s="2127" t="s">
        <v>62</v>
      </c>
      <c r="J91" s="2136" t="s">
        <v>62</v>
      </c>
    </row>
    <row r="92" spans="2:10">
      <c r="B92" s="2109" t="s">
        <v>1401</v>
      </c>
      <c r="C92" s="2110" t="s">
        <v>1402</v>
      </c>
      <c r="D92" s="2127" t="s">
        <v>62</v>
      </c>
      <c r="E92" s="2127" t="s">
        <v>62</v>
      </c>
      <c r="F92" s="2127" t="s">
        <v>62</v>
      </c>
      <c r="G92" s="2127" t="s">
        <v>62</v>
      </c>
      <c r="H92" s="2127" t="s">
        <v>62</v>
      </c>
      <c r="I92" s="2127" t="s">
        <v>62</v>
      </c>
      <c r="J92" s="2136" t="s">
        <v>62</v>
      </c>
    </row>
    <row r="93" spans="2:10">
      <c r="B93" s="2109" t="s">
        <v>1403</v>
      </c>
      <c r="C93" s="2110" t="s">
        <v>1404</v>
      </c>
      <c r="D93" s="2127" t="s">
        <v>62</v>
      </c>
      <c r="E93" s="2127" t="s">
        <v>62</v>
      </c>
      <c r="F93" s="2127" t="s">
        <v>62</v>
      </c>
      <c r="G93" s="2127" t="s">
        <v>62</v>
      </c>
      <c r="H93" s="2127" t="s">
        <v>62</v>
      </c>
      <c r="I93" s="2127" t="s">
        <v>62</v>
      </c>
      <c r="J93" s="2136" t="s">
        <v>62</v>
      </c>
    </row>
    <row r="94" spans="2:10">
      <c r="B94" s="2109" t="s">
        <v>1405</v>
      </c>
      <c r="C94" s="2110" t="s">
        <v>1406</v>
      </c>
      <c r="D94" s="2127" t="s">
        <v>62</v>
      </c>
      <c r="E94" s="2127" t="s">
        <v>62</v>
      </c>
      <c r="F94" s="2127" t="s">
        <v>62</v>
      </c>
      <c r="G94" s="2127" t="s">
        <v>62</v>
      </c>
      <c r="H94" s="2127" t="s">
        <v>62</v>
      </c>
      <c r="I94" s="2127" t="s">
        <v>62</v>
      </c>
      <c r="J94" s="2136">
        <v>123299172</v>
      </c>
    </row>
    <row r="95" spans="2:10">
      <c r="B95" s="2109" t="s">
        <v>1407</v>
      </c>
      <c r="C95" s="2110" t="s">
        <v>1408</v>
      </c>
      <c r="D95" s="2127" t="s">
        <v>62</v>
      </c>
      <c r="E95" s="2127" t="s">
        <v>62</v>
      </c>
      <c r="F95" s="2127" t="s">
        <v>62</v>
      </c>
      <c r="G95" s="2127" t="s">
        <v>62</v>
      </c>
      <c r="H95" s="2127" t="s">
        <v>62</v>
      </c>
      <c r="I95" s="2127" t="s">
        <v>62</v>
      </c>
      <c r="J95" s="2136">
        <v>37379435</v>
      </c>
    </row>
    <row r="96" spans="2:10">
      <c r="B96" s="2109" t="s">
        <v>1409</v>
      </c>
      <c r="C96" s="2110" t="s">
        <v>1410</v>
      </c>
      <c r="D96" s="2127" t="s">
        <v>62</v>
      </c>
      <c r="E96" s="2127" t="s">
        <v>62</v>
      </c>
      <c r="F96" s="2127" t="s">
        <v>62</v>
      </c>
      <c r="G96" s="2127" t="s">
        <v>62</v>
      </c>
      <c r="H96" s="2127" t="s">
        <v>62</v>
      </c>
      <c r="I96" s="2127" t="s">
        <v>62</v>
      </c>
      <c r="J96" s="2136" t="s">
        <v>62</v>
      </c>
    </row>
    <row r="97" spans="2:10">
      <c r="B97" s="2109" t="s">
        <v>1411</v>
      </c>
      <c r="C97" s="2110" t="s">
        <v>1412</v>
      </c>
      <c r="D97" s="2127" t="s">
        <v>62</v>
      </c>
      <c r="E97" s="2127" t="s">
        <v>62</v>
      </c>
      <c r="F97" s="2127" t="s">
        <v>62</v>
      </c>
      <c r="G97" s="2127" t="s">
        <v>62</v>
      </c>
      <c r="H97" s="2127" t="s">
        <v>62</v>
      </c>
      <c r="I97" s="2127" t="s">
        <v>62</v>
      </c>
      <c r="J97" s="2136" t="s">
        <v>62</v>
      </c>
    </row>
    <row r="98" spans="2:10">
      <c r="B98" s="2109" t="s">
        <v>1413</v>
      </c>
      <c r="C98" s="2110" t="s">
        <v>1414</v>
      </c>
      <c r="D98" s="2127" t="s">
        <v>62</v>
      </c>
      <c r="E98" s="2127" t="s">
        <v>62</v>
      </c>
      <c r="F98" s="2127" t="s">
        <v>62</v>
      </c>
      <c r="G98" s="2127" t="s">
        <v>62</v>
      </c>
      <c r="H98" s="2127" t="s">
        <v>62</v>
      </c>
      <c r="I98" s="2127" t="s">
        <v>62</v>
      </c>
      <c r="J98" s="2136" t="s">
        <v>62</v>
      </c>
    </row>
    <row r="99" spans="2:10">
      <c r="B99" s="2109" t="s">
        <v>1415</v>
      </c>
      <c r="C99" s="2110" t="s">
        <v>1416</v>
      </c>
      <c r="D99" s="2127" t="s">
        <v>62</v>
      </c>
      <c r="E99" s="2127" t="s">
        <v>62</v>
      </c>
      <c r="F99" s="2127" t="s">
        <v>62</v>
      </c>
      <c r="G99" s="2127" t="s">
        <v>62</v>
      </c>
      <c r="H99" s="2127" t="s">
        <v>62</v>
      </c>
      <c r="I99" s="2127" t="s">
        <v>62</v>
      </c>
      <c r="J99" s="2136" t="s">
        <v>62</v>
      </c>
    </row>
    <row r="100" spans="2:10" ht="3" customHeight="1">
      <c r="B100" s="2137"/>
      <c r="C100" s="2115"/>
      <c r="D100" s="2117"/>
      <c r="E100" s="2117"/>
      <c r="F100" s="2117"/>
      <c r="G100" s="2117"/>
      <c r="H100" s="2117"/>
      <c r="I100" s="2118"/>
      <c r="J100" s="2138"/>
    </row>
    <row r="101" spans="2:10">
      <c r="B101" s="2119" t="s">
        <v>1249</v>
      </c>
      <c r="C101" s="2119"/>
      <c r="D101" s="2119"/>
      <c r="E101" s="2119"/>
      <c r="F101" s="2119"/>
      <c r="G101" s="2119"/>
      <c r="H101" s="2119"/>
      <c r="I101" s="2119"/>
      <c r="J101" s="2120"/>
    </row>
    <row r="102" spans="2:10">
      <c r="B102" s="2121" t="s">
        <v>1250</v>
      </c>
      <c r="C102" s="2121"/>
      <c r="D102" s="2121"/>
      <c r="E102" s="2121"/>
      <c r="F102" s="2121"/>
      <c r="G102" s="2121"/>
      <c r="H102" s="2121"/>
      <c r="I102" s="2121"/>
      <c r="J102" s="2121"/>
    </row>
    <row r="103" spans="2:10">
      <c r="B103" s="2121" t="s">
        <v>1251</v>
      </c>
      <c r="C103" s="2121"/>
      <c r="D103" s="2121"/>
      <c r="E103" s="2121"/>
      <c r="F103" s="2121"/>
      <c r="G103" s="2121"/>
      <c r="I103" s="2122"/>
      <c r="J103" s="2120"/>
    </row>
    <row r="104" spans="2:10">
      <c r="B104" s="2120" t="s">
        <v>1252</v>
      </c>
      <c r="C104" s="2120"/>
      <c r="D104" s="2120"/>
      <c r="E104" s="2120"/>
      <c r="F104" s="2120"/>
      <c r="G104" s="2120"/>
    </row>
    <row r="105" spans="2:10">
      <c r="B105" s="2120" t="s">
        <v>1253</v>
      </c>
    </row>
    <row r="108" spans="2:10" ht="15">
      <c r="B108" s="2533" t="s">
        <v>1019</v>
      </c>
    </row>
  </sheetData>
  <mergeCells count="9">
    <mergeCell ref="J14:J15"/>
    <mergeCell ref="B15:B17"/>
    <mergeCell ref="C15:C17"/>
    <mergeCell ref="D14:D15"/>
    <mergeCell ref="E14:E15"/>
    <mergeCell ref="F14:F15"/>
    <mergeCell ref="G14:G15"/>
    <mergeCell ref="H14:H15"/>
    <mergeCell ref="I14:I15"/>
  </mergeCells>
  <hyperlinks>
    <hyperlink ref="B108" location="Inhaltsverzeichnis!A1" display="Zurück zum Inhaltsverzeichnis"/>
  </hyperlinks>
  <pageMargins left="0.78740157480314965" right="0.59055118110236227" top="0.39370078740157483" bottom="0.78740157480314965" header="0.31496062992125984" footer="0.31496062992125984"/>
  <pageSetup paperSize="9" scale="87" orientation="portrait" r:id="rId1"/>
  <headerFooter>
    <oddFooter>&amp;R&amp;A</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9:J109"/>
  <sheetViews>
    <sheetView showGridLines="0" showZeros="0" zoomScale="140" zoomScaleNormal="140" workbookViewId="0">
      <pane ySplit="17" topLeftCell="A81" activePane="bottomLeft" state="frozen"/>
      <selection activeCell="B6" sqref="B6:R6"/>
      <selection pane="bottomLeft"/>
    </sheetView>
  </sheetViews>
  <sheetFormatPr baseColWidth="10" defaultColWidth="11.5703125" defaultRowHeight="8.25"/>
  <cols>
    <col min="1" max="1" width="3.140625" style="2094" customWidth="1"/>
    <col min="2" max="2" width="8.28515625" style="2094" customWidth="1"/>
    <col min="3" max="3" width="15.7109375" style="2094" customWidth="1"/>
    <col min="4" max="4" width="10.85546875" style="2094" customWidth="1"/>
    <col min="5" max="5" width="10.5703125" style="2094" customWidth="1"/>
    <col min="6" max="6" width="9.7109375" style="2094" customWidth="1"/>
    <col min="7" max="7" width="10.85546875" style="2094" customWidth="1"/>
    <col min="8" max="16384" width="11.5703125" style="2094"/>
  </cols>
  <sheetData>
    <row r="9" spans="2:10" ht="12">
      <c r="B9" s="2093" t="s">
        <v>1081</v>
      </c>
      <c r="C9" s="2093"/>
      <c r="D9" s="2093"/>
      <c r="E9" s="2093"/>
      <c r="F9" s="2093"/>
      <c r="G9" s="2093"/>
      <c r="H9" s="2093"/>
      <c r="I9" s="2093"/>
    </row>
    <row r="10" spans="2:10" ht="12">
      <c r="B10" s="2093" t="s">
        <v>1082</v>
      </c>
      <c r="C10" s="2093"/>
      <c r="D10" s="2093"/>
      <c r="E10" s="2093"/>
      <c r="F10" s="2093"/>
      <c r="G10" s="2093"/>
      <c r="H10" s="2093"/>
      <c r="I10" s="2093"/>
    </row>
    <row r="11" spans="2:10" ht="3" customHeight="1"/>
    <row r="12" spans="2:10" ht="9">
      <c r="B12" s="2097" t="s">
        <v>218</v>
      </c>
      <c r="C12" s="2098">
        <v>45482</v>
      </c>
      <c r="I12" s="2097" t="s">
        <v>1083</v>
      </c>
      <c r="J12" s="2099"/>
    </row>
    <row r="13" spans="2:10" ht="3" customHeight="1"/>
    <row r="14" spans="2:10" ht="13.15" customHeight="1">
      <c r="B14" s="2100" t="s">
        <v>1084</v>
      </c>
      <c r="C14" s="2101"/>
      <c r="D14" s="2672" t="s">
        <v>1085</v>
      </c>
      <c r="E14" s="2672" t="s">
        <v>148</v>
      </c>
      <c r="F14" s="2672" t="s">
        <v>7</v>
      </c>
      <c r="G14" s="2672" t="s">
        <v>8</v>
      </c>
      <c r="H14" s="2672" t="s">
        <v>9</v>
      </c>
      <c r="I14" s="2674" t="s">
        <v>10</v>
      </c>
    </row>
    <row r="15" spans="2:10">
      <c r="B15" s="2676" t="s">
        <v>1086</v>
      </c>
      <c r="C15" s="2679" t="s">
        <v>1087</v>
      </c>
      <c r="D15" s="2673"/>
      <c r="E15" s="2673"/>
      <c r="F15" s="2673"/>
      <c r="G15" s="2673"/>
      <c r="H15" s="2673"/>
      <c r="I15" s="2675"/>
    </row>
    <row r="16" spans="2:10" ht="13.15" customHeight="1">
      <c r="B16" s="2677"/>
      <c r="C16" s="2680"/>
      <c r="D16" s="2102" t="s">
        <v>54</v>
      </c>
      <c r="E16" s="2103"/>
      <c r="F16" s="2103"/>
      <c r="G16" s="2103"/>
      <c r="H16" s="2103"/>
      <c r="I16" s="2104"/>
    </row>
    <row r="17" spans="2:9" ht="7.9" customHeight="1">
      <c r="B17" s="2678"/>
      <c r="C17" s="2673"/>
      <c r="D17" s="2102" t="s">
        <v>1088</v>
      </c>
      <c r="E17" s="2103"/>
      <c r="F17" s="2103"/>
      <c r="G17" s="2103"/>
      <c r="H17" s="2103"/>
      <c r="I17" s="2104"/>
    </row>
    <row r="18" spans="2:9" ht="3" customHeight="1">
      <c r="B18" s="2105"/>
      <c r="C18" s="2106"/>
      <c r="D18" s="1732"/>
      <c r="E18" s="2106"/>
      <c r="F18" s="2106"/>
      <c r="G18" s="2106"/>
      <c r="H18" s="2106"/>
      <c r="I18" s="2108"/>
    </row>
    <row r="19" spans="2:9">
      <c r="B19" s="2109" t="s">
        <v>1417</v>
      </c>
      <c r="C19" s="2110" t="s">
        <v>1418</v>
      </c>
      <c r="D19" s="2111" t="s">
        <v>62</v>
      </c>
      <c r="E19" s="2111" t="s">
        <v>62</v>
      </c>
      <c r="F19" s="2111" t="s">
        <v>62</v>
      </c>
      <c r="G19" s="2111" t="s">
        <v>62</v>
      </c>
      <c r="H19" s="2111" t="s">
        <v>62</v>
      </c>
      <c r="I19" s="2128" t="s">
        <v>62</v>
      </c>
    </row>
    <row r="20" spans="2:9">
      <c r="B20" s="2109" t="s">
        <v>1419</v>
      </c>
      <c r="C20" s="2110" t="s">
        <v>1420</v>
      </c>
      <c r="D20" s="2111" t="s">
        <v>62</v>
      </c>
      <c r="E20" s="2111" t="s">
        <v>62</v>
      </c>
      <c r="F20" s="2111" t="s">
        <v>62</v>
      </c>
      <c r="G20" s="2111" t="s">
        <v>62</v>
      </c>
      <c r="H20" s="2111" t="s">
        <v>62</v>
      </c>
      <c r="I20" s="2128" t="s">
        <v>62</v>
      </c>
    </row>
    <row r="21" spans="2:9">
      <c r="B21" s="2109" t="s">
        <v>1421</v>
      </c>
      <c r="C21" s="2110" t="s">
        <v>1422</v>
      </c>
      <c r="D21" s="2111" t="s">
        <v>62</v>
      </c>
      <c r="E21" s="2111" t="s">
        <v>62</v>
      </c>
      <c r="F21" s="2111" t="s">
        <v>62</v>
      </c>
      <c r="G21" s="2111" t="s">
        <v>62</v>
      </c>
      <c r="H21" s="2111" t="s">
        <v>62</v>
      </c>
      <c r="I21" s="2128" t="s">
        <v>62</v>
      </c>
    </row>
    <row r="22" spans="2:9">
      <c r="B22" s="2109" t="s">
        <v>1423</v>
      </c>
      <c r="C22" s="2110" t="s">
        <v>1424</v>
      </c>
      <c r="D22" s="2111" t="s">
        <v>62</v>
      </c>
      <c r="E22" s="2111" t="s">
        <v>62</v>
      </c>
      <c r="F22" s="2111" t="s">
        <v>62</v>
      </c>
      <c r="G22" s="2111" t="s">
        <v>62</v>
      </c>
      <c r="H22" s="2111" t="s">
        <v>62</v>
      </c>
      <c r="I22" s="2128" t="s">
        <v>62</v>
      </c>
    </row>
    <row r="23" spans="2:9">
      <c r="B23" s="2109" t="s">
        <v>1425</v>
      </c>
      <c r="C23" s="2110" t="s">
        <v>1426</v>
      </c>
      <c r="D23" s="2111" t="s">
        <v>62</v>
      </c>
      <c r="E23" s="2111" t="s">
        <v>62</v>
      </c>
      <c r="F23" s="2111" t="s">
        <v>62</v>
      </c>
      <c r="G23" s="2111" t="s">
        <v>62</v>
      </c>
      <c r="H23" s="2111" t="s">
        <v>62</v>
      </c>
      <c r="I23" s="2128" t="s">
        <v>62</v>
      </c>
    </row>
    <row r="24" spans="2:9">
      <c r="B24" s="2109" t="s">
        <v>1427</v>
      </c>
      <c r="C24" s="2110" t="s">
        <v>1428</v>
      </c>
      <c r="D24" s="2111" t="s">
        <v>62</v>
      </c>
      <c r="E24" s="2111" t="s">
        <v>62</v>
      </c>
      <c r="F24" s="2111" t="s">
        <v>62</v>
      </c>
      <c r="G24" s="2111" t="s">
        <v>62</v>
      </c>
      <c r="H24" s="2111" t="s">
        <v>62</v>
      </c>
      <c r="I24" s="2128" t="s">
        <v>62</v>
      </c>
    </row>
    <row r="25" spans="2:9">
      <c r="B25" s="2109" t="s">
        <v>1429</v>
      </c>
      <c r="C25" s="2110" t="s">
        <v>1430</v>
      </c>
      <c r="D25" s="2111" t="s">
        <v>62</v>
      </c>
      <c r="E25" s="2111" t="s">
        <v>62</v>
      </c>
      <c r="F25" s="2111" t="s">
        <v>62</v>
      </c>
      <c r="G25" s="2111" t="s">
        <v>62</v>
      </c>
      <c r="H25" s="2111" t="s">
        <v>62</v>
      </c>
      <c r="I25" s="2128" t="s">
        <v>62</v>
      </c>
    </row>
    <row r="26" spans="2:9">
      <c r="B26" s="2109" t="s">
        <v>1431</v>
      </c>
      <c r="C26" s="2110" t="s">
        <v>1432</v>
      </c>
      <c r="D26" s="2111" t="s">
        <v>62</v>
      </c>
      <c r="E26" s="2111" t="s">
        <v>62</v>
      </c>
      <c r="F26" s="2111" t="s">
        <v>62</v>
      </c>
      <c r="G26" s="2111" t="s">
        <v>62</v>
      </c>
      <c r="H26" s="2111" t="s">
        <v>62</v>
      </c>
      <c r="I26" s="2128" t="s">
        <v>62</v>
      </c>
    </row>
    <row r="27" spans="2:9">
      <c r="B27" s="2109" t="s">
        <v>1433</v>
      </c>
      <c r="C27" s="2110" t="s">
        <v>1434</v>
      </c>
      <c r="D27" s="2111" t="s">
        <v>62</v>
      </c>
      <c r="E27" s="2111" t="s">
        <v>62</v>
      </c>
      <c r="F27" s="2111" t="s">
        <v>62</v>
      </c>
      <c r="G27" s="2111" t="s">
        <v>62</v>
      </c>
      <c r="H27" s="2111" t="s">
        <v>62</v>
      </c>
      <c r="I27" s="2128" t="s">
        <v>62</v>
      </c>
    </row>
    <row r="28" spans="2:9">
      <c r="B28" s="2109" t="s">
        <v>1435</v>
      </c>
      <c r="C28" s="2110" t="s">
        <v>1436</v>
      </c>
      <c r="D28" s="2111" t="s">
        <v>62</v>
      </c>
      <c r="E28" s="2111" t="s">
        <v>62</v>
      </c>
      <c r="F28" s="2111" t="s">
        <v>62</v>
      </c>
      <c r="G28" s="2111" t="s">
        <v>62</v>
      </c>
      <c r="H28" s="2111" t="s">
        <v>62</v>
      </c>
      <c r="I28" s="2128" t="s">
        <v>62</v>
      </c>
    </row>
    <row r="29" spans="2:9">
      <c r="B29" s="2109" t="s">
        <v>1437</v>
      </c>
      <c r="C29" s="2110" t="s">
        <v>1438</v>
      </c>
      <c r="D29" s="2111" t="s">
        <v>62</v>
      </c>
      <c r="E29" s="2111" t="s">
        <v>62</v>
      </c>
      <c r="F29" s="2111" t="s">
        <v>62</v>
      </c>
      <c r="G29" s="2111" t="s">
        <v>62</v>
      </c>
      <c r="H29" s="2111" t="s">
        <v>62</v>
      </c>
      <c r="I29" s="2128" t="s">
        <v>62</v>
      </c>
    </row>
    <row r="30" spans="2:9">
      <c r="B30" s="2109" t="s">
        <v>1439</v>
      </c>
      <c r="C30" s="2110" t="s">
        <v>1440</v>
      </c>
      <c r="D30" s="2111" t="s">
        <v>62</v>
      </c>
      <c r="E30" s="2111" t="s">
        <v>62</v>
      </c>
      <c r="F30" s="2111" t="s">
        <v>62</v>
      </c>
      <c r="G30" s="2111" t="s">
        <v>62</v>
      </c>
      <c r="H30" s="2111" t="s">
        <v>62</v>
      </c>
      <c r="I30" s="2128" t="s">
        <v>62</v>
      </c>
    </row>
    <row r="31" spans="2:9">
      <c r="B31" s="2109" t="s">
        <v>1441</v>
      </c>
      <c r="C31" s="2110" t="s">
        <v>1442</v>
      </c>
      <c r="D31" s="2111" t="s">
        <v>62</v>
      </c>
      <c r="E31" s="2111" t="s">
        <v>62</v>
      </c>
      <c r="F31" s="2111" t="s">
        <v>62</v>
      </c>
      <c r="G31" s="2111" t="s">
        <v>62</v>
      </c>
      <c r="H31" s="2111" t="s">
        <v>62</v>
      </c>
      <c r="I31" s="2128" t="s">
        <v>62</v>
      </c>
    </row>
    <row r="32" spans="2:9">
      <c r="B32" s="2109" t="s">
        <v>1443</v>
      </c>
      <c r="C32" s="2110" t="s">
        <v>1444</v>
      </c>
      <c r="D32" s="2111" t="s">
        <v>62</v>
      </c>
      <c r="E32" s="2111" t="s">
        <v>62</v>
      </c>
      <c r="F32" s="2111" t="s">
        <v>62</v>
      </c>
      <c r="G32" s="2111" t="s">
        <v>62</v>
      </c>
      <c r="H32" s="2111" t="s">
        <v>62</v>
      </c>
      <c r="I32" s="2128" t="s">
        <v>62</v>
      </c>
    </row>
    <row r="33" spans="2:9">
      <c r="B33" s="2109" t="s">
        <v>1445</v>
      </c>
      <c r="C33" s="2110" t="s">
        <v>1446</v>
      </c>
      <c r="D33" s="2111" t="s">
        <v>62</v>
      </c>
      <c r="E33" s="2111" t="s">
        <v>62</v>
      </c>
      <c r="F33" s="2111" t="s">
        <v>62</v>
      </c>
      <c r="G33" s="2111" t="s">
        <v>62</v>
      </c>
      <c r="H33" s="2111" t="s">
        <v>62</v>
      </c>
      <c r="I33" s="2128" t="s">
        <v>62</v>
      </c>
    </row>
    <row r="34" spans="2:9">
      <c r="B34" s="2109" t="s">
        <v>1447</v>
      </c>
      <c r="C34" s="2110" t="s">
        <v>1448</v>
      </c>
      <c r="D34" s="2111" t="s">
        <v>62</v>
      </c>
      <c r="E34" s="2111" t="s">
        <v>62</v>
      </c>
      <c r="F34" s="2111" t="s">
        <v>62</v>
      </c>
      <c r="G34" s="2111" t="s">
        <v>62</v>
      </c>
      <c r="H34" s="2111" t="s">
        <v>62</v>
      </c>
      <c r="I34" s="2128" t="s">
        <v>62</v>
      </c>
    </row>
    <row r="35" spans="2:9">
      <c r="B35" s="2109" t="s">
        <v>1449</v>
      </c>
      <c r="C35" s="2110" t="s">
        <v>1450</v>
      </c>
      <c r="D35" s="2111" t="s">
        <v>62</v>
      </c>
      <c r="E35" s="2111" t="s">
        <v>62</v>
      </c>
      <c r="F35" s="2111" t="s">
        <v>62</v>
      </c>
      <c r="G35" s="2111" t="s">
        <v>62</v>
      </c>
      <c r="H35" s="2111" t="s">
        <v>62</v>
      </c>
      <c r="I35" s="2128" t="s">
        <v>62</v>
      </c>
    </row>
    <row r="36" spans="2:9">
      <c r="B36" s="2109" t="s">
        <v>1451</v>
      </c>
      <c r="C36" s="2110" t="s">
        <v>1452</v>
      </c>
      <c r="D36" s="2111" t="s">
        <v>62</v>
      </c>
      <c r="E36" s="2111" t="s">
        <v>62</v>
      </c>
      <c r="F36" s="2111" t="s">
        <v>62</v>
      </c>
      <c r="G36" s="2111" t="s">
        <v>62</v>
      </c>
      <c r="H36" s="2111" t="s">
        <v>62</v>
      </c>
      <c r="I36" s="2128" t="s">
        <v>62</v>
      </c>
    </row>
    <row r="37" spans="2:9">
      <c r="B37" s="2109" t="s">
        <v>1453</v>
      </c>
      <c r="C37" s="2110" t="s">
        <v>1454</v>
      </c>
      <c r="D37" s="2111" t="s">
        <v>62</v>
      </c>
      <c r="E37" s="2111" t="s">
        <v>62</v>
      </c>
      <c r="F37" s="2111" t="s">
        <v>62</v>
      </c>
      <c r="G37" s="2111" t="s">
        <v>62</v>
      </c>
      <c r="H37" s="2111" t="s">
        <v>62</v>
      </c>
      <c r="I37" s="2128" t="s">
        <v>62</v>
      </c>
    </row>
    <row r="38" spans="2:9">
      <c r="B38" s="2109" t="s">
        <v>1455</v>
      </c>
      <c r="C38" s="2110" t="s">
        <v>1456</v>
      </c>
      <c r="D38" s="2111">
        <v>993880</v>
      </c>
      <c r="E38" s="2111">
        <v>967343</v>
      </c>
      <c r="F38" s="2111">
        <v>1060964</v>
      </c>
      <c r="G38" s="2111">
        <v>1047144</v>
      </c>
      <c r="H38" s="2111">
        <v>1073578</v>
      </c>
      <c r="I38" s="2128" t="s">
        <v>62</v>
      </c>
    </row>
    <row r="39" spans="2:9">
      <c r="B39" s="2109" t="s">
        <v>1457</v>
      </c>
      <c r="C39" s="2110" t="s">
        <v>1458</v>
      </c>
      <c r="D39" s="2111" t="s">
        <v>62</v>
      </c>
      <c r="E39" s="2111" t="s">
        <v>62</v>
      </c>
      <c r="F39" s="2111" t="s">
        <v>62</v>
      </c>
      <c r="G39" s="2111" t="s">
        <v>62</v>
      </c>
      <c r="H39" s="2111" t="s">
        <v>62</v>
      </c>
      <c r="I39" s="2128" t="s">
        <v>62</v>
      </c>
    </row>
    <row r="40" spans="2:9">
      <c r="B40" s="2109" t="s">
        <v>1459</v>
      </c>
      <c r="C40" s="2110" t="s">
        <v>1460</v>
      </c>
      <c r="D40" s="2111" t="s">
        <v>62</v>
      </c>
      <c r="E40" s="2111" t="s">
        <v>62</v>
      </c>
      <c r="F40" s="2111" t="s">
        <v>62</v>
      </c>
      <c r="G40" s="2111" t="s">
        <v>62</v>
      </c>
      <c r="H40" s="2111" t="s">
        <v>62</v>
      </c>
      <c r="I40" s="2128" t="s">
        <v>62</v>
      </c>
    </row>
    <row r="41" spans="2:9">
      <c r="B41" s="2109" t="s">
        <v>1461</v>
      </c>
      <c r="C41" s="2110" t="s">
        <v>1462</v>
      </c>
      <c r="D41" s="2111">
        <v>4019415</v>
      </c>
      <c r="E41" s="2111">
        <v>4028284</v>
      </c>
      <c r="F41" s="2111">
        <v>4251675</v>
      </c>
      <c r="G41" s="2111">
        <v>4231822</v>
      </c>
      <c r="H41" s="2111">
        <v>4411070</v>
      </c>
      <c r="I41" s="2128" t="s">
        <v>62</v>
      </c>
    </row>
    <row r="42" spans="2:9">
      <c r="B42" s="2109" t="s">
        <v>1463</v>
      </c>
      <c r="C42" s="2110" t="s">
        <v>1464</v>
      </c>
      <c r="D42" s="2111" t="s">
        <v>62</v>
      </c>
      <c r="E42" s="2111" t="s">
        <v>62</v>
      </c>
      <c r="F42" s="2111" t="s">
        <v>62</v>
      </c>
      <c r="G42" s="2111" t="s">
        <v>62</v>
      </c>
      <c r="H42" s="2111" t="s">
        <v>62</v>
      </c>
      <c r="I42" s="2128" t="s">
        <v>62</v>
      </c>
    </row>
    <row r="43" spans="2:9">
      <c r="B43" s="2109" t="s">
        <v>1465</v>
      </c>
      <c r="C43" s="2110" t="s">
        <v>1466</v>
      </c>
      <c r="D43" s="2111" t="s">
        <v>62</v>
      </c>
      <c r="E43" s="2111" t="s">
        <v>62</v>
      </c>
      <c r="F43" s="2111" t="s">
        <v>62</v>
      </c>
      <c r="G43" s="2111" t="s">
        <v>62</v>
      </c>
      <c r="H43" s="2111" t="s">
        <v>62</v>
      </c>
      <c r="I43" s="2128" t="s">
        <v>62</v>
      </c>
    </row>
    <row r="44" spans="2:9">
      <c r="B44" s="2109" t="s">
        <v>1467</v>
      </c>
      <c r="C44" s="2110" t="s">
        <v>1468</v>
      </c>
      <c r="D44" s="2111">
        <v>11804838</v>
      </c>
      <c r="E44" s="2111">
        <v>11528129</v>
      </c>
      <c r="F44" s="2111">
        <v>12493021</v>
      </c>
      <c r="G44" s="2111">
        <v>12213531</v>
      </c>
      <c r="H44" s="2111">
        <v>12632522</v>
      </c>
      <c r="I44" s="2128" t="s">
        <v>62</v>
      </c>
    </row>
    <row r="45" spans="2:9">
      <c r="B45" s="2109" t="s">
        <v>1469</v>
      </c>
      <c r="C45" s="2110" t="s">
        <v>1470</v>
      </c>
      <c r="D45" s="2111">
        <v>3623982</v>
      </c>
      <c r="E45" s="2111">
        <v>3441186</v>
      </c>
      <c r="F45" s="2111">
        <v>3735746</v>
      </c>
      <c r="G45" s="2111">
        <v>3647470</v>
      </c>
      <c r="H45" s="2111">
        <v>3809482</v>
      </c>
      <c r="I45" s="2128" t="s">
        <v>62</v>
      </c>
    </row>
    <row r="46" spans="2:9">
      <c r="B46" s="2109" t="s">
        <v>1471</v>
      </c>
      <c r="C46" s="2110" t="s">
        <v>1472</v>
      </c>
      <c r="D46" s="2111">
        <v>3928210</v>
      </c>
      <c r="E46" s="2111">
        <v>3827400</v>
      </c>
      <c r="F46" s="2111">
        <v>4188372</v>
      </c>
      <c r="G46" s="2111">
        <v>4119342</v>
      </c>
      <c r="H46" s="2111">
        <v>4289019</v>
      </c>
      <c r="I46" s="2128" t="s">
        <v>62</v>
      </c>
    </row>
    <row r="47" spans="2:9">
      <c r="B47" s="2109" t="s">
        <v>1473</v>
      </c>
      <c r="C47" s="2110" t="s">
        <v>1474</v>
      </c>
      <c r="D47" s="2111" t="s">
        <v>62</v>
      </c>
      <c r="E47" s="2111" t="s">
        <v>62</v>
      </c>
      <c r="F47" s="2111" t="s">
        <v>62</v>
      </c>
      <c r="G47" s="2111" t="s">
        <v>62</v>
      </c>
      <c r="H47" s="2111" t="s">
        <v>62</v>
      </c>
      <c r="I47" s="2128" t="s">
        <v>62</v>
      </c>
    </row>
    <row r="48" spans="2:9">
      <c r="B48" s="2109" t="s">
        <v>1475</v>
      </c>
      <c r="C48" s="2110" t="s">
        <v>1476</v>
      </c>
      <c r="D48" s="2111">
        <v>722128</v>
      </c>
      <c r="E48" s="2111">
        <v>689931</v>
      </c>
      <c r="F48" s="2111">
        <v>762678</v>
      </c>
      <c r="G48" s="2111">
        <v>739350</v>
      </c>
      <c r="H48" s="2111">
        <v>754338</v>
      </c>
      <c r="I48" s="2128" t="s">
        <v>62</v>
      </c>
    </row>
    <row r="49" spans="2:9">
      <c r="B49" s="2109" t="s">
        <v>1477</v>
      </c>
      <c r="C49" s="2110" t="s">
        <v>1478</v>
      </c>
      <c r="D49" s="2111" t="s">
        <v>62</v>
      </c>
      <c r="E49" s="2111" t="s">
        <v>62</v>
      </c>
      <c r="F49" s="2111" t="s">
        <v>62</v>
      </c>
      <c r="G49" s="2111" t="s">
        <v>62</v>
      </c>
      <c r="H49" s="2111" t="s">
        <v>62</v>
      </c>
      <c r="I49" s="2128" t="s">
        <v>62</v>
      </c>
    </row>
    <row r="50" spans="2:9">
      <c r="B50" s="2109" t="s">
        <v>1479</v>
      </c>
      <c r="C50" s="2110" t="s">
        <v>1480</v>
      </c>
      <c r="D50" s="2111" t="s">
        <v>62</v>
      </c>
      <c r="E50" s="2111" t="s">
        <v>62</v>
      </c>
      <c r="F50" s="2111" t="s">
        <v>62</v>
      </c>
      <c r="G50" s="2111" t="s">
        <v>62</v>
      </c>
      <c r="H50" s="2111" t="s">
        <v>62</v>
      </c>
      <c r="I50" s="2128" t="s">
        <v>62</v>
      </c>
    </row>
    <row r="51" spans="2:9">
      <c r="B51" s="2109" t="s">
        <v>1481</v>
      </c>
      <c r="C51" s="2110" t="s">
        <v>1482</v>
      </c>
      <c r="D51" s="2111" t="s">
        <v>62</v>
      </c>
      <c r="E51" s="2111" t="s">
        <v>62</v>
      </c>
      <c r="F51" s="2111" t="s">
        <v>62</v>
      </c>
      <c r="G51" s="2111" t="s">
        <v>62</v>
      </c>
      <c r="H51" s="2111" t="s">
        <v>62</v>
      </c>
      <c r="I51" s="2128" t="s">
        <v>62</v>
      </c>
    </row>
    <row r="52" spans="2:9">
      <c r="B52" s="2109" t="s">
        <v>1483</v>
      </c>
      <c r="C52" s="2110" t="s">
        <v>1484</v>
      </c>
      <c r="D52" s="2111">
        <v>4125763</v>
      </c>
      <c r="E52" s="2111">
        <v>4035995</v>
      </c>
      <c r="F52" s="2111">
        <v>4301844</v>
      </c>
      <c r="G52" s="2111">
        <v>4233057</v>
      </c>
      <c r="H52" s="2111">
        <v>4478778</v>
      </c>
      <c r="I52" s="2128" t="s">
        <v>62</v>
      </c>
    </row>
    <row r="53" spans="2:9">
      <c r="B53" s="2109" t="s">
        <v>1485</v>
      </c>
      <c r="C53" s="2110" t="s">
        <v>1486</v>
      </c>
      <c r="D53" s="2111" t="s">
        <v>62</v>
      </c>
      <c r="E53" s="2111" t="s">
        <v>62</v>
      </c>
      <c r="F53" s="2111" t="s">
        <v>62</v>
      </c>
      <c r="G53" s="2111" t="s">
        <v>62</v>
      </c>
      <c r="H53" s="2111" t="s">
        <v>62</v>
      </c>
      <c r="I53" s="2128" t="s">
        <v>62</v>
      </c>
    </row>
    <row r="54" spans="2:9">
      <c r="B54" s="2109" t="s">
        <v>1487</v>
      </c>
      <c r="C54" s="2110" t="s">
        <v>1488</v>
      </c>
      <c r="D54" s="2111" t="s">
        <v>62</v>
      </c>
      <c r="E54" s="2111" t="s">
        <v>62</v>
      </c>
      <c r="F54" s="2111" t="s">
        <v>62</v>
      </c>
      <c r="G54" s="2111" t="s">
        <v>62</v>
      </c>
      <c r="H54" s="2111" t="s">
        <v>62</v>
      </c>
      <c r="I54" s="2128" t="s">
        <v>62</v>
      </c>
    </row>
    <row r="55" spans="2:9">
      <c r="B55" s="2109" t="s">
        <v>1489</v>
      </c>
      <c r="C55" s="2110" t="s">
        <v>1490</v>
      </c>
      <c r="D55" s="2111" t="s">
        <v>62</v>
      </c>
      <c r="E55" s="2111" t="s">
        <v>62</v>
      </c>
      <c r="F55" s="2111" t="s">
        <v>62</v>
      </c>
      <c r="G55" s="2111" t="s">
        <v>62</v>
      </c>
      <c r="H55" s="2111" t="s">
        <v>62</v>
      </c>
      <c r="I55" s="2128" t="s">
        <v>62</v>
      </c>
    </row>
    <row r="56" spans="2:9">
      <c r="B56" s="2109" t="s">
        <v>1491</v>
      </c>
      <c r="C56" s="2110" t="s">
        <v>1492</v>
      </c>
      <c r="D56" s="2111" t="s">
        <v>62</v>
      </c>
      <c r="E56" s="2111" t="s">
        <v>62</v>
      </c>
      <c r="F56" s="2111" t="s">
        <v>62</v>
      </c>
      <c r="G56" s="2111" t="s">
        <v>62</v>
      </c>
      <c r="H56" s="2111" t="s">
        <v>62</v>
      </c>
      <c r="I56" s="2128" t="s">
        <v>62</v>
      </c>
    </row>
    <row r="57" spans="2:9">
      <c r="B57" s="2109" t="s">
        <v>1493</v>
      </c>
      <c r="C57" s="2110" t="s">
        <v>1494</v>
      </c>
      <c r="D57" s="2111">
        <v>2252144</v>
      </c>
      <c r="E57" s="2111">
        <v>2135766</v>
      </c>
      <c r="F57" s="2111">
        <v>2344793</v>
      </c>
      <c r="G57" s="2111">
        <v>2288762</v>
      </c>
      <c r="H57" s="2111">
        <v>2378799</v>
      </c>
      <c r="I57" s="2128" t="s">
        <v>62</v>
      </c>
    </row>
    <row r="58" spans="2:9">
      <c r="B58" s="2109" t="s">
        <v>1495</v>
      </c>
      <c r="C58" s="2110" t="s">
        <v>1496</v>
      </c>
      <c r="D58" s="2111" t="s">
        <v>62</v>
      </c>
      <c r="E58" s="2111" t="s">
        <v>62</v>
      </c>
      <c r="F58" s="2111" t="s">
        <v>62</v>
      </c>
      <c r="G58" s="2111" t="s">
        <v>62</v>
      </c>
      <c r="H58" s="2111" t="s">
        <v>62</v>
      </c>
      <c r="I58" s="2128" t="s">
        <v>62</v>
      </c>
    </row>
    <row r="59" spans="2:9">
      <c r="B59" s="2109" t="s">
        <v>1497</v>
      </c>
      <c r="C59" s="2110" t="s">
        <v>1498</v>
      </c>
      <c r="D59" s="2111" t="s">
        <v>62</v>
      </c>
      <c r="E59" s="2111" t="s">
        <v>62</v>
      </c>
      <c r="F59" s="2111" t="s">
        <v>62</v>
      </c>
      <c r="G59" s="2111" t="s">
        <v>62</v>
      </c>
      <c r="H59" s="2111" t="s">
        <v>62</v>
      </c>
      <c r="I59" s="2128" t="s">
        <v>62</v>
      </c>
    </row>
    <row r="60" spans="2:9">
      <c r="B60" s="2109" t="s">
        <v>1499</v>
      </c>
      <c r="C60" s="2110" t="s">
        <v>1500</v>
      </c>
      <c r="D60" s="2111" t="s">
        <v>62</v>
      </c>
      <c r="E60" s="2111" t="s">
        <v>62</v>
      </c>
      <c r="F60" s="2111" t="s">
        <v>62</v>
      </c>
      <c r="G60" s="2111" t="s">
        <v>62</v>
      </c>
      <c r="H60" s="2111" t="s">
        <v>62</v>
      </c>
      <c r="I60" s="2128" t="s">
        <v>62</v>
      </c>
    </row>
    <row r="61" spans="2:9">
      <c r="B61" s="2109" t="s">
        <v>1501</v>
      </c>
      <c r="C61" s="2110" t="s">
        <v>1502</v>
      </c>
      <c r="D61" s="2111">
        <v>1911401</v>
      </c>
      <c r="E61" s="2111">
        <v>1884889</v>
      </c>
      <c r="F61" s="2111">
        <v>1974422</v>
      </c>
      <c r="G61" s="2111">
        <v>1998413</v>
      </c>
      <c r="H61" s="2111">
        <v>2114197</v>
      </c>
      <c r="I61" s="2128" t="s">
        <v>62</v>
      </c>
    </row>
    <row r="62" spans="2:9">
      <c r="B62" s="2109" t="s">
        <v>1503</v>
      </c>
      <c r="C62" s="2110" t="s">
        <v>1504</v>
      </c>
      <c r="D62" s="2111">
        <v>6277804</v>
      </c>
      <c r="E62" s="2111">
        <v>6203440</v>
      </c>
      <c r="F62" s="2111">
        <v>6584244</v>
      </c>
      <c r="G62" s="2111">
        <v>6504200</v>
      </c>
      <c r="H62" s="2111">
        <v>6995183</v>
      </c>
      <c r="I62" s="2128" t="s">
        <v>62</v>
      </c>
    </row>
    <row r="63" spans="2:9">
      <c r="B63" s="2109" t="s">
        <v>1505</v>
      </c>
      <c r="C63" s="2110" t="s">
        <v>1506</v>
      </c>
      <c r="D63" s="2111">
        <v>3886060</v>
      </c>
      <c r="E63" s="2111">
        <v>3932423</v>
      </c>
      <c r="F63" s="2111">
        <v>4097012</v>
      </c>
      <c r="G63" s="2111">
        <v>4077306</v>
      </c>
      <c r="H63" s="2111">
        <v>4381918</v>
      </c>
      <c r="I63" s="2128" t="s">
        <v>62</v>
      </c>
    </row>
    <row r="64" spans="2:9">
      <c r="B64" s="2109" t="s">
        <v>1507</v>
      </c>
      <c r="C64" s="2110" t="s">
        <v>1508</v>
      </c>
      <c r="D64" s="2111">
        <v>4706069</v>
      </c>
      <c r="E64" s="2111">
        <v>4688061</v>
      </c>
      <c r="F64" s="2111">
        <v>4971736</v>
      </c>
      <c r="G64" s="2111">
        <v>4970687</v>
      </c>
      <c r="H64" s="2111">
        <v>5223661</v>
      </c>
      <c r="I64" s="2128" t="s">
        <v>62</v>
      </c>
    </row>
    <row r="65" spans="2:9">
      <c r="B65" s="2109" t="s">
        <v>1509</v>
      </c>
      <c r="C65" s="2110" t="s">
        <v>1510</v>
      </c>
      <c r="D65" s="2111" t="s">
        <v>62</v>
      </c>
      <c r="E65" s="2111" t="s">
        <v>62</v>
      </c>
      <c r="F65" s="2111" t="s">
        <v>62</v>
      </c>
      <c r="G65" s="2111" t="s">
        <v>62</v>
      </c>
      <c r="H65" s="2111" t="s">
        <v>62</v>
      </c>
      <c r="I65" s="2128" t="s">
        <v>62</v>
      </c>
    </row>
    <row r="66" spans="2:9">
      <c r="B66" s="2109" t="s">
        <v>1511</v>
      </c>
      <c r="C66" s="2110" t="s">
        <v>1512</v>
      </c>
      <c r="D66" s="2111" t="s">
        <v>62</v>
      </c>
      <c r="E66" s="2111" t="s">
        <v>62</v>
      </c>
      <c r="F66" s="2111" t="s">
        <v>62</v>
      </c>
      <c r="G66" s="2111" t="s">
        <v>62</v>
      </c>
      <c r="H66" s="2111" t="s">
        <v>62</v>
      </c>
      <c r="I66" s="2128" t="s">
        <v>62</v>
      </c>
    </row>
    <row r="67" spans="2:9">
      <c r="B67" s="2109" t="s">
        <v>1513</v>
      </c>
      <c r="C67" s="2110" t="s">
        <v>1514</v>
      </c>
      <c r="D67" s="2111">
        <v>4891458</v>
      </c>
      <c r="E67" s="2111">
        <v>4604056</v>
      </c>
      <c r="F67" s="2111">
        <v>5065658</v>
      </c>
      <c r="G67" s="2111">
        <v>4894150</v>
      </c>
      <c r="H67" s="2111">
        <v>5045797</v>
      </c>
      <c r="I67" s="2128" t="s">
        <v>62</v>
      </c>
    </row>
    <row r="68" spans="2:9">
      <c r="B68" s="2109" t="s">
        <v>1515</v>
      </c>
      <c r="C68" s="2110" t="s">
        <v>1516</v>
      </c>
      <c r="D68" s="2111">
        <v>932312</v>
      </c>
      <c r="E68" s="2111">
        <v>888559</v>
      </c>
      <c r="F68" s="2111">
        <v>976530</v>
      </c>
      <c r="G68" s="2111">
        <v>933657</v>
      </c>
      <c r="H68" s="2111">
        <v>982265</v>
      </c>
      <c r="I68" s="2128" t="s">
        <v>62</v>
      </c>
    </row>
    <row r="69" spans="2:9">
      <c r="B69" s="2109" t="s">
        <v>1517</v>
      </c>
      <c r="C69" s="2110" t="s">
        <v>1518</v>
      </c>
      <c r="D69" s="2111">
        <v>2658456</v>
      </c>
      <c r="E69" s="2111">
        <v>2492164</v>
      </c>
      <c r="F69" s="2111">
        <v>2779908</v>
      </c>
      <c r="G69" s="2111">
        <v>2711111</v>
      </c>
      <c r="H69" s="2111">
        <v>2858079</v>
      </c>
      <c r="I69" s="2128" t="s">
        <v>62</v>
      </c>
    </row>
    <row r="70" spans="2:9">
      <c r="B70" s="2109" t="s">
        <v>1519</v>
      </c>
      <c r="C70" s="2110" t="s">
        <v>1520</v>
      </c>
      <c r="D70" s="2111" t="s">
        <v>62</v>
      </c>
      <c r="E70" s="2111" t="s">
        <v>62</v>
      </c>
      <c r="F70" s="2111" t="s">
        <v>62</v>
      </c>
      <c r="G70" s="2111" t="s">
        <v>62</v>
      </c>
      <c r="H70" s="2111" t="s">
        <v>62</v>
      </c>
      <c r="I70" s="2128" t="s">
        <v>62</v>
      </c>
    </row>
    <row r="71" spans="2:9">
      <c r="B71" s="2109" t="s">
        <v>1521</v>
      </c>
      <c r="C71" s="2110" t="s">
        <v>1522</v>
      </c>
      <c r="D71" s="2111" t="s">
        <v>62</v>
      </c>
      <c r="E71" s="2111" t="s">
        <v>62</v>
      </c>
      <c r="F71" s="2111" t="s">
        <v>62</v>
      </c>
      <c r="G71" s="2111" t="s">
        <v>62</v>
      </c>
      <c r="H71" s="2111" t="s">
        <v>62</v>
      </c>
      <c r="I71" s="2128" t="s">
        <v>62</v>
      </c>
    </row>
    <row r="72" spans="2:9">
      <c r="B72" s="2109" t="s">
        <v>1523</v>
      </c>
      <c r="C72" s="2110" t="s">
        <v>1524</v>
      </c>
      <c r="D72" s="2111">
        <v>19688098</v>
      </c>
      <c r="E72" s="2111">
        <v>19101609</v>
      </c>
      <c r="F72" s="2111">
        <v>20548814</v>
      </c>
      <c r="G72" s="2111">
        <v>20171329</v>
      </c>
      <c r="H72" s="2111">
        <v>21130847</v>
      </c>
      <c r="I72" s="2128" t="s">
        <v>62</v>
      </c>
    </row>
    <row r="73" spans="2:9">
      <c r="B73" s="2109" t="s">
        <v>1525</v>
      </c>
      <c r="C73" s="2110" t="s">
        <v>1526</v>
      </c>
      <c r="D73" s="2111">
        <v>4714238</v>
      </c>
      <c r="E73" s="2111">
        <v>4557311</v>
      </c>
      <c r="F73" s="2111">
        <v>4998169</v>
      </c>
      <c r="G73" s="2111">
        <v>4925064</v>
      </c>
      <c r="H73" s="2111">
        <v>5121012</v>
      </c>
      <c r="I73" s="2128" t="s">
        <v>62</v>
      </c>
    </row>
    <row r="74" spans="2:9">
      <c r="B74" s="2109" t="s">
        <v>1527</v>
      </c>
      <c r="C74" s="2110" t="s">
        <v>1528</v>
      </c>
      <c r="D74" s="2111">
        <v>39168140</v>
      </c>
      <c r="E74" s="2111">
        <v>37648528</v>
      </c>
      <c r="F74" s="2111">
        <v>40921023</v>
      </c>
      <c r="G74" s="2111">
        <v>40228023</v>
      </c>
      <c r="H74" s="2111">
        <v>41990475</v>
      </c>
      <c r="I74" s="2128" t="s">
        <v>62</v>
      </c>
    </row>
    <row r="75" spans="2:9">
      <c r="B75" s="2109" t="s">
        <v>1529</v>
      </c>
      <c r="C75" s="2110" t="s">
        <v>1530</v>
      </c>
      <c r="D75" s="2111">
        <v>8382636</v>
      </c>
      <c r="E75" s="2111">
        <v>8075534</v>
      </c>
      <c r="F75" s="2111">
        <v>8832948</v>
      </c>
      <c r="G75" s="2111">
        <v>8660474</v>
      </c>
      <c r="H75" s="2111">
        <v>8967656</v>
      </c>
      <c r="I75" s="2128" t="s">
        <v>62</v>
      </c>
    </row>
    <row r="76" spans="2:9">
      <c r="B76" s="2109" t="s">
        <v>1531</v>
      </c>
      <c r="C76" s="2110" t="s">
        <v>1532</v>
      </c>
      <c r="D76" s="2111" t="s">
        <v>62</v>
      </c>
      <c r="E76" s="2111" t="s">
        <v>62</v>
      </c>
      <c r="F76" s="2111" t="s">
        <v>62</v>
      </c>
      <c r="G76" s="2111" t="s">
        <v>62</v>
      </c>
      <c r="H76" s="2111" t="s">
        <v>62</v>
      </c>
      <c r="I76" s="2128" t="s">
        <v>62</v>
      </c>
    </row>
    <row r="77" spans="2:9">
      <c r="B77" s="2109" t="s">
        <v>1533</v>
      </c>
      <c r="C77" s="2110" t="s">
        <v>1534</v>
      </c>
      <c r="D77" s="2111" t="s">
        <v>62</v>
      </c>
      <c r="E77" s="2111" t="s">
        <v>62</v>
      </c>
      <c r="F77" s="2111" t="s">
        <v>62</v>
      </c>
      <c r="G77" s="2111" t="s">
        <v>62</v>
      </c>
      <c r="H77" s="2111" t="s">
        <v>62</v>
      </c>
      <c r="I77" s="2128" t="s">
        <v>62</v>
      </c>
    </row>
    <row r="78" spans="2:9">
      <c r="B78" s="2109" t="s">
        <v>1535</v>
      </c>
      <c r="C78" s="2110" t="s">
        <v>1536</v>
      </c>
      <c r="D78" s="2111" t="s">
        <v>62</v>
      </c>
      <c r="E78" s="2111" t="s">
        <v>62</v>
      </c>
      <c r="F78" s="2111" t="s">
        <v>62</v>
      </c>
      <c r="G78" s="2111" t="s">
        <v>62</v>
      </c>
      <c r="H78" s="2111" t="s">
        <v>62</v>
      </c>
      <c r="I78" s="2128" t="s">
        <v>62</v>
      </c>
    </row>
    <row r="79" spans="2:9">
      <c r="B79" s="2109" t="s">
        <v>1537</v>
      </c>
      <c r="C79" s="2110" t="s">
        <v>1538</v>
      </c>
      <c r="D79" s="2111" t="s">
        <v>62</v>
      </c>
      <c r="E79" s="2111" t="s">
        <v>62</v>
      </c>
      <c r="F79" s="2111" t="s">
        <v>62</v>
      </c>
      <c r="G79" s="2111" t="s">
        <v>62</v>
      </c>
      <c r="H79" s="2111" t="s">
        <v>62</v>
      </c>
      <c r="I79" s="2128" t="s">
        <v>62</v>
      </c>
    </row>
    <row r="80" spans="2:9">
      <c r="B80" s="2109" t="s">
        <v>1539</v>
      </c>
      <c r="C80" s="2110" t="s">
        <v>1540</v>
      </c>
      <c r="D80" s="2111">
        <v>9861152</v>
      </c>
      <c r="E80" s="2111">
        <v>9645456</v>
      </c>
      <c r="F80" s="2111">
        <v>10576993</v>
      </c>
      <c r="G80" s="2111">
        <v>10485077</v>
      </c>
      <c r="H80" s="2111">
        <v>11060061</v>
      </c>
      <c r="I80" s="2128" t="s">
        <v>62</v>
      </c>
    </row>
    <row r="81" spans="2:9">
      <c r="B81" s="2109" t="s">
        <v>1541</v>
      </c>
      <c r="C81" s="2110" t="s">
        <v>1542</v>
      </c>
      <c r="D81" s="2111">
        <v>5117475</v>
      </c>
      <c r="E81" s="2111">
        <v>4917572</v>
      </c>
      <c r="F81" s="2111">
        <v>5364847</v>
      </c>
      <c r="G81" s="2111">
        <v>5253940</v>
      </c>
      <c r="H81" s="2111">
        <v>5444609</v>
      </c>
      <c r="I81" s="2128" t="s">
        <v>62</v>
      </c>
    </row>
    <row r="82" spans="2:9">
      <c r="B82" s="2109" t="s">
        <v>1543</v>
      </c>
      <c r="C82" s="2110" t="s">
        <v>1544</v>
      </c>
      <c r="D82" s="2111">
        <v>9397615</v>
      </c>
      <c r="E82" s="2111">
        <v>9129230</v>
      </c>
      <c r="F82" s="2111">
        <v>9846767</v>
      </c>
      <c r="G82" s="2111">
        <v>9766981</v>
      </c>
      <c r="H82" s="2111">
        <v>10179598</v>
      </c>
      <c r="I82" s="2128" t="s">
        <v>62</v>
      </c>
    </row>
    <row r="83" spans="2:9">
      <c r="B83" s="2109" t="s">
        <v>1545</v>
      </c>
      <c r="C83" s="2110" t="s">
        <v>1546</v>
      </c>
      <c r="D83" s="2111">
        <v>4188604</v>
      </c>
      <c r="E83" s="2111">
        <v>4047111</v>
      </c>
      <c r="F83" s="2111">
        <v>4379978</v>
      </c>
      <c r="G83" s="2111">
        <v>4250629</v>
      </c>
      <c r="H83" s="2111">
        <v>4432072</v>
      </c>
      <c r="I83" s="2128" t="s">
        <v>62</v>
      </c>
    </row>
    <row r="84" spans="2:9">
      <c r="B84" s="2109" t="s">
        <v>1547</v>
      </c>
      <c r="C84" s="2110" t="s">
        <v>1548</v>
      </c>
      <c r="D84" s="2111">
        <v>15157556</v>
      </c>
      <c r="E84" s="2111">
        <v>14610120</v>
      </c>
      <c r="F84" s="2111">
        <v>15943231</v>
      </c>
      <c r="G84" s="2111">
        <v>15503922</v>
      </c>
      <c r="H84" s="2111">
        <v>16082914</v>
      </c>
      <c r="I84" s="2128" t="s">
        <v>62</v>
      </c>
    </row>
    <row r="85" spans="2:9">
      <c r="B85" s="2109" t="s">
        <v>1549</v>
      </c>
      <c r="C85" s="2110" t="s">
        <v>1550</v>
      </c>
      <c r="D85" s="2111" t="s">
        <v>62</v>
      </c>
      <c r="E85" s="2111" t="s">
        <v>62</v>
      </c>
      <c r="F85" s="2111" t="s">
        <v>62</v>
      </c>
      <c r="G85" s="2111" t="s">
        <v>62</v>
      </c>
      <c r="H85" s="2111" t="s">
        <v>62</v>
      </c>
      <c r="I85" s="2128" t="s">
        <v>62</v>
      </c>
    </row>
    <row r="86" spans="2:9">
      <c r="B86" s="2109" t="s">
        <v>1551</v>
      </c>
      <c r="C86" s="2110" t="s">
        <v>1552</v>
      </c>
      <c r="D86" s="2111">
        <v>2013589</v>
      </c>
      <c r="E86" s="2111">
        <v>1977412</v>
      </c>
      <c r="F86" s="2111">
        <v>2102865</v>
      </c>
      <c r="G86" s="2111">
        <v>2046037</v>
      </c>
      <c r="H86" s="2111">
        <v>2153593</v>
      </c>
      <c r="I86" s="2128" t="s">
        <v>62</v>
      </c>
    </row>
    <row r="87" spans="2:9">
      <c r="B87" s="2109" t="s">
        <v>1553</v>
      </c>
      <c r="C87" s="2110" t="s">
        <v>1554</v>
      </c>
      <c r="D87" s="2111">
        <v>3344524</v>
      </c>
      <c r="E87" s="2111">
        <v>3327471</v>
      </c>
      <c r="F87" s="2111">
        <v>3616108</v>
      </c>
      <c r="G87" s="2111">
        <v>3606808</v>
      </c>
      <c r="H87" s="2111">
        <v>3816293</v>
      </c>
      <c r="I87" s="2128" t="s">
        <v>62</v>
      </c>
    </row>
    <row r="88" spans="2:9">
      <c r="B88" s="2109" t="s">
        <v>1555</v>
      </c>
      <c r="C88" s="2110" t="s">
        <v>1556</v>
      </c>
      <c r="D88" s="2111">
        <v>9249185</v>
      </c>
      <c r="E88" s="2111">
        <v>8895099</v>
      </c>
      <c r="F88" s="2111">
        <v>9805446</v>
      </c>
      <c r="G88" s="2111">
        <v>9695205</v>
      </c>
      <c r="H88" s="2111">
        <v>10212840</v>
      </c>
      <c r="I88" s="2128" t="s">
        <v>62</v>
      </c>
    </row>
    <row r="89" spans="2:9">
      <c r="B89" s="2109" t="s">
        <v>1557</v>
      </c>
      <c r="C89" s="2110" t="s">
        <v>1558</v>
      </c>
      <c r="D89" s="2111">
        <v>9034619</v>
      </c>
      <c r="E89" s="2111">
        <v>8775697</v>
      </c>
      <c r="F89" s="2111">
        <v>9550304</v>
      </c>
      <c r="G89" s="2111">
        <v>9479983</v>
      </c>
      <c r="H89" s="2111">
        <v>10093159</v>
      </c>
      <c r="I89" s="2128" t="s">
        <v>62</v>
      </c>
    </row>
    <row r="90" spans="2:9">
      <c r="B90" s="2109" t="s">
        <v>1559</v>
      </c>
      <c r="C90" s="2110" t="s">
        <v>1560</v>
      </c>
      <c r="D90" s="2111">
        <v>17505167</v>
      </c>
      <c r="E90" s="2111">
        <v>16971461</v>
      </c>
      <c r="F90" s="2111">
        <v>18410952</v>
      </c>
      <c r="G90" s="2111">
        <v>18060170</v>
      </c>
      <c r="H90" s="2111">
        <v>18814951</v>
      </c>
      <c r="I90" s="2128" t="s">
        <v>62</v>
      </c>
    </row>
    <row r="91" spans="2:9">
      <c r="B91" s="2109" t="s">
        <v>1561</v>
      </c>
      <c r="C91" s="2110" t="s">
        <v>1562</v>
      </c>
      <c r="D91" s="2111">
        <v>1375026</v>
      </c>
      <c r="E91" s="2111">
        <v>1375932</v>
      </c>
      <c r="F91" s="2111">
        <v>1494860</v>
      </c>
      <c r="G91" s="2111">
        <v>1474723</v>
      </c>
      <c r="H91" s="2111">
        <v>1527409</v>
      </c>
      <c r="I91" s="2128" t="s">
        <v>62</v>
      </c>
    </row>
    <row r="92" spans="2:9">
      <c r="B92" s="2109" t="s">
        <v>1563</v>
      </c>
      <c r="C92" s="2110" t="s">
        <v>1564</v>
      </c>
      <c r="D92" s="2111">
        <v>4730592</v>
      </c>
      <c r="E92" s="2111">
        <v>4642597</v>
      </c>
      <c r="F92" s="2111">
        <v>4894808</v>
      </c>
      <c r="G92" s="2111">
        <v>4839669</v>
      </c>
      <c r="H92" s="2111">
        <v>5019966</v>
      </c>
      <c r="I92" s="2128" t="s">
        <v>62</v>
      </c>
    </row>
    <row r="93" spans="2:9">
      <c r="B93" s="2109" t="s">
        <v>1565</v>
      </c>
      <c r="C93" s="2110" t="s">
        <v>1566</v>
      </c>
      <c r="D93" s="2111">
        <v>3225623</v>
      </c>
      <c r="E93" s="2111">
        <v>3145088</v>
      </c>
      <c r="F93" s="2111">
        <v>3347332</v>
      </c>
      <c r="G93" s="2111">
        <v>3288967</v>
      </c>
      <c r="H93" s="2111">
        <v>3455482</v>
      </c>
      <c r="I93" s="2128" t="s">
        <v>62</v>
      </c>
    </row>
    <row r="94" spans="2:9">
      <c r="B94" s="2109" t="s">
        <v>1567</v>
      </c>
      <c r="C94" s="2110" t="s">
        <v>1568</v>
      </c>
      <c r="D94" s="2111">
        <v>37886521</v>
      </c>
      <c r="E94" s="2111">
        <v>37288416</v>
      </c>
      <c r="F94" s="2111">
        <v>40443466</v>
      </c>
      <c r="G94" s="2111">
        <v>39892907</v>
      </c>
      <c r="H94" s="2111">
        <v>41426207</v>
      </c>
      <c r="I94" s="2128" t="s">
        <v>62</v>
      </c>
    </row>
    <row r="95" spans="2:9">
      <c r="B95" s="2109" t="s">
        <v>1569</v>
      </c>
      <c r="C95" s="2110" t="s">
        <v>1570</v>
      </c>
      <c r="D95" s="2111">
        <v>2254303</v>
      </c>
      <c r="E95" s="2111">
        <v>2145376</v>
      </c>
      <c r="F95" s="2111">
        <v>2378046</v>
      </c>
      <c r="G95" s="2111">
        <v>2362818</v>
      </c>
      <c r="H95" s="2111">
        <v>2508360</v>
      </c>
      <c r="I95" s="2128" t="s">
        <v>62</v>
      </c>
    </row>
    <row r="96" spans="2:9">
      <c r="B96" s="2109" t="s">
        <v>1571</v>
      </c>
      <c r="C96" s="2110" t="s">
        <v>1572</v>
      </c>
      <c r="D96" s="2111">
        <v>25952650</v>
      </c>
      <c r="E96" s="2111">
        <v>25303249</v>
      </c>
      <c r="F96" s="2111">
        <v>27625309</v>
      </c>
      <c r="G96" s="2111">
        <v>27180608</v>
      </c>
      <c r="H96" s="2111">
        <v>28212802</v>
      </c>
      <c r="I96" s="2128" t="s">
        <v>62</v>
      </c>
    </row>
    <row r="97" spans="1:10">
      <c r="B97" s="2109" t="s">
        <v>1573</v>
      </c>
      <c r="C97" s="2110" t="s">
        <v>1574</v>
      </c>
      <c r="D97" s="2111">
        <v>18508534</v>
      </c>
      <c r="E97" s="2111">
        <v>18019748</v>
      </c>
      <c r="F97" s="2111">
        <v>19688766</v>
      </c>
      <c r="G97" s="2111">
        <v>19461997</v>
      </c>
      <c r="H97" s="2111">
        <v>20582687</v>
      </c>
      <c r="I97" s="2128" t="s">
        <v>62</v>
      </c>
    </row>
    <row r="98" spans="1:10">
      <c r="B98" s="2109" t="s">
        <v>1575</v>
      </c>
      <c r="C98" s="2110" t="s">
        <v>1576</v>
      </c>
      <c r="D98" s="2111" t="s">
        <v>62</v>
      </c>
      <c r="E98" s="2111" t="s">
        <v>62</v>
      </c>
      <c r="F98" s="2111" t="s">
        <v>62</v>
      </c>
      <c r="G98" s="2111" t="s">
        <v>62</v>
      </c>
      <c r="H98" s="2111" t="s">
        <v>62</v>
      </c>
      <c r="I98" s="2128" t="s">
        <v>62</v>
      </c>
    </row>
    <row r="99" spans="1:10">
      <c r="B99" s="2109" t="s">
        <v>1577</v>
      </c>
      <c r="C99" s="2139" t="s">
        <v>1578</v>
      </c>
      <c r="D99" s="2140" t="s">
        <v>62</v>
      </c>
      <c r="E99" s="2111" t="s">
        <v>62</v>
      </c>
      <c r="F99" s="2111" t="s">
        <v>62</v>
      </c>
      <c r="G99" s="2111" t="s">
        <v>62</v>
      </c>
      <c r="H99" s="2111" t="s">
        <v>62</v>
      </c>
      <c r="I99" s="2128" t="s">
        <v>62</v>
      </c>
    </row>
    <row r="100" spans="1:10" ht="3" customHeight="1">
      <c r="B100" s="2137"/>
      <c r="C100" s="2141"/>
      <c r="D100" s="2117"/>
      <c r="E100" s="2117"/>
      <c r="F100" s="2117"/>
      <c r="G100" s="2117"/>
      <c r="H100" s="2117"/>
      <c r="I100" s="2118"/>
    </row>
    <row r="101" spans="1:10" ht="9.6" customHeight="1">
      <c r="B101" s="2119" t="s">
        <v>1249</v>
      </c>
      <c r="C101" s="2119"/>
      <c r="D101" s="2119"/>
      <c r="E101" s="2119"/>
      <c r="F101" s="2119"/>
      <c r="G101" s="2119"/>
      <c r="H101" s="2119"/>
      <c r="I101" s="2119"/>
      <c r="J101" s="2120"/>
    </row>
    <row r="102" spans="1:10">
      <c r="B102" s="2121" t="s">
        <v>1250</v>
      </c>
      <c r="C102" s="2121"/>
      <c r="D102" s="2121"/>
      <c r="E102" s="2121"/>
      <c r="F102" s="2121"/>
      <c r="G102" s="2121"/>
      <c r="H102" s="2121"/>
      <c r="I102" s="2121"/>
      <c r="J102" s="2121"/>
    </row>
    <row r="103" spans="1:10">
      <c r="B103" s="2121" t="s">
        <v>1251</v>
      </c>
      <c r="C103" s="2121"/>
      <c r="D103" s="2121"/>
      <c r="E103" s="2121"/>
      <c r="F103" s="2121"/>
      <c r="G103" s="2121"/>
      <c r="I103" s="2122"/>
      <c r="J103" s="2120"/>
    </row>
    <row r="104" spans="1:10">
      <c r="B104" s="2120" t="s">
        <v>1252</v>
      </c>
      <c r="C104" s="2120"/>
      <c r="D104" s="2120"/>
      <c r="E104" s="2120"/>
      <c r="F104" s="2120"/>
      <c r="G104" s="2120"/>
    </row>
    <row r="105" spans="1:10">
      <c r="B105" s="2120" t="s">
        <v>1253</v>
      </c>
    </row>
    <row r="109" spans="1:10" ht="15">
      <c r="A109" s="2533" t="s">
        <v>2199</v>
      </c>
      <c r="B109" s="2533" t="s">
        <v>2203</v>
      </c>
    </row>
  </sheetData>
  <mergeCells count="8">
    <mergeCell ref="G14:G15"/>
    <mergeCell ref="H14:H15"/>
    <mergeCell ref="I14:I15"/>
    <mergeCell ref="B15:B17"/>
    <mergeCell ref="C15:C17"/>
    <mergeCell ref="D14:D15"/>
    <mergeCell ref="E14:E15"/>
    <mergeCell ref="F14:F15"/>
  </mergeCells>
  <hyperlinks>
    <hyperlink ref="A109" location="Inhaltsverzeichnis!A1" display="Inhaltsverzeichnis!A1"/>
    <hyperlink ref="B109" location="Inhaltsverzeichnis!A1" display="Zurück zum Inhatsverzeichnis"/>
  </hyperlinks>
  <pageMargins left="0.78740157480314965" right="0.59055118110236227" top="0.39370078740157483" bottom="0.78740157480314965" header="0.31496062992125984" footer="0.31496062992125984"/>
  <pageSetup paperSize="9" orientation="portrait" r:id="rId1"/>
  <headerFooter>
    <oddFooter>&amp;R&amp;A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J106"/>
  <sheetViews>
    <sheetView showGridLines="0" showZeros="0" zoomScale="140" zoomScaleNormal="140" workbookViewId="0">
      <pane ySplit="17" topLeftCell="A78" activePane="bottomLeft" state="frozen"/>
      <selection activeCell="B6" sqref="B6:R6"/>
      <selection pane="bottomLeft"/>
    </sheetView>
  </sheetViews>
  <sheetFormatPr baseColWidth="10" defaultColWidth="11.5703125" defaultRowHeight="8.25"/>
  <cols>
    <col min="1" max="1" width="3.5703125" style="2094" customWidth="1"/>
    <col min="2" max="2" width="8.28515625" style="2094" customWidth="1"/>
    <col min="3" max="3" width="15.85546875" style="2094" customWidth="1"/>
    <col min="4" max="4" width="8.42578125" style="2094" customWidth="1"/>
    <col min="5" max="5" width="8.28515625" style="2094" customWidth="1"/>
    <col min="6" max="6" width="8.140625" style="2094" customWidth="1"/>
    <col min="7" max="7" width="8.5703125" style="2094" customWidth="1"/>
    <col min="8" max="8" width="9.28515625" style="2094" customWidth="1"/>
    <col min="9" max="9" width="10" style="2094" customWidth="1"/>
    <col min="10" max="10" width="11" style="2094" customWidth="1"/>
    <col min="11" max="16384" width="11.5703125" style="2094"/>
  </cols>
  <sheetData>
    <row r="9" spans="2:10" ht="12.75">
      <c r="B9" s="2093" t="s">
        <v>1254</v>
      </c>
      <c r="C9" s="2123"/>
      <c r="D9" s="2123"/>
      <c r="E9" s="2123"/>
      <c r="F9" s="2123"/>
      <c r="G9" s="2123"/>
      <c r="H9" s="2123"/>
      <c r="I9" s="2123"/>
      <c r="J9" s="2093"/>
    </row>
    <row r="10" spans="2:10" ht="12.75">
      <c r="B10" s="2093" t="s">
        <v>1082</v>
      </c>
      <c r="C10" s="2123"/>
      <c r="D10" s="2123"/>
      <c r="E10" s="2123"/>
      <c r="F10" s="2123"/>
      <c r="G10" s="2123"/>
      <c r="H10" s="2123"/>
      <c r="I10" s="2123"/>
      <c r="J10" s="2093"/>
    </row>
    <row r="11" spans="2:10" ht="3" customHeight="1"/>
    <row r="12" spans="2:10" ht="9">
      <c r="B12" s="2097" t="s">
        <v>218</v>
      </c>
      <c r="C12" s="2098">
        <v>45482</v>
      </c>
      <c r="I12" s="2099"/>
      <c r="J12" s="2097" t="s">
        <v>1083</v>
      </c>
    </row>
    <row r="13" spans="2:10" ht="3" customHeight="1"/>
    <row r="14" spans="2:10" ht="13.15" customHeight="1">
      <c r="B14" s="2100" t="s">
        <v>1084</v>
      </c>
      <c r="C14" s="2101"/>
      <c r="D14" s="2672" t="s">
        <v>11</v>
      </c>
      <c r="E14" s="2672" t="s">
        <v>116</v>
      </c>
      <c r="F14" s="2672" t="s">
        <v>117</v>
      </c>
      <c r="G14" s="2672" t="s">
        <v>118</v>
      </c>
      <c r="H14" s="2672" t="s">
        <v>119</v>
      </c>
      <c r="I14" s="2683" t="s">
        <v>146</v>
      </c>
      <c r="J14" s="2681" t="s">
        <v>1255</v>
      </c>
    </row>
    <row r="15" spans="2:10" ht="8.25" customHeight="1">
      <c r="B15" s="2676" t="s">
        <v>1086</v>
      </c>
      <c r="C15" s="2679" t="s">
        <v>1087</v>
      </c>
      <c r="D15" s="2673"/>
      <c r="E15" s="2673"/>
      <c r="F15" s="2673"/>
      <c r="G15" s="2673"/>
      <c r="H15" s="2673"/>
      <c r="I15" s="2684"/>
      <c r="J15" s="2682"/>
    </row>
    <row r="16" spans="2:10" ht="13.15" customHeight="1">
      <c r="B16" s="2677"/>
      <c r="C16" s="2680"/>
      <c r="D16" s="2102" t="s">
        <v>54</v>
      </c>
      <c r="E16" s="2103"/>
      <c r="F16" s="2103"/>
      <c r="G16" s="2103"/>
      <c r="H16" s="2103"/>
      <c r="I16" s="2103"/>
      <c r="J16" s="2104"/>
    </row>
    <row r="17" spans="2:10" ht="7.9" customHeight="1">
      <c r="B17" s="2678"/>
      <c r="C17" s="2673"/>
      <c r="D17" s="2102" t="s">
        <v>1088</v>
      </c>
      <c r="E17" s="2103"/>
      <c r="F17" s="2103"/>
      <c r="G17" s="2103"/>
      <c r="H17" s="2103"/>
      <c r="I17" s="2103"/>
      <c r="J17" s="2124"/>
    </row>
    <row r="18" spans="2:10" ht="3" customHeight="1">
      <c r="B18" s="2105"/>
      <c r="C18" s="2106"/>
      <c r="D18" s="1732"/>
      <c r="E18" s="2106"/>
      <c r="F18" s="2106"/>
      <c r="G18" s="2106"/>
      <c r="H18" s="2106"/>
      <c r="I18" s="2106"/>
      <c r="J18" s="2135"/>
    </row>
    <row r="19" spans="2:10">
      <c r="B19" s="2109" t="s">
        <v>1417</v>
      </c>
      <c r="C19" s="2110" t="s">
        <v>1418</v>
      </c>
      <c r="D19" s="2127" t="s">
        <v>62</v>
      </c>
      <c r="E19" s="2127" t="s">
        <v>62</v>
      </c>
      <c r="F19" s="2127" t="s">
        <v>62</v>
      </c>
      <c r="G19" s="2127" t="s">
        <v>62</v>
      </c>
      <c r="H19" s="2127" t="s">
        <v>62</v>
      </c>
      <c r="I19" s="2127" t="s">
        <v>62</v>
      </c>
      <c r="J19" s="2136" t="s">
        <v>62</v>
      </c>
    </row>
    <row r="20" spans="2:10">
      <c r="B20" s="2109" t="s">
        <v>1419</v>
      </c>
      <c r="C20" s="2110" t="s">
        <v>1420</v>
      </c>
      <c r="D20" s="2127" t="s">
        <v>62</v>
      </c>
      <c r="E20" s="2127" t="s">
        <v>62</v>
      </c>
      <c r="F20" s="2127" t="s">
        <v>62</v>
      </c>
      <c r="G20" s="2127" t="s">
        <v>62</v>
      </c>
      <c r="H20" s="2127" t="s">
        <v>62</v>
      </c>
      <c r="I20" s="2127" t="s">
        <v>62</v>
      </c>
      <c r="J20" s="2136" t="s">
        <v>62</v>
      </c>
    </row>
    <row r="21" spans="2:10">
      <c r="B21" s="2109" t="s">
        <v>1421</v>
      </c>
      <c r="C21" s="2110" t="s">
        <v>1422</v>
      </c>
      <c r="D21" s="2127" t="s">
        <v>62</v>
      </c>
      <c r="E21" s="2127" t="s">
        <v>62</v>
      </c>
      <c r="F21" s="2127" t="s">
        <v>62</v>
      </c>
      <c r="G21" s="2127" t="s">
        <v>62</v>
      </c>
      <c r="H21" s="2127" t="s">
        <v>62</v>
      </c>
      <c r="I21" s="2127" t="s">
        <v>62</v>
      </c>
      <c r="J21" s="2136" t="s">
        <v>62</v>
      </c>
    </row>
    <row r="22" spans="2:10">
      <c r="B22" s="2109" t="s">
        <v>1423</v>
      </c>
      <c r="C22" s="2110" t="s">
        <v>1424</v>
      </c>
      <c r="D22" s="2127" t="s">
        <v>62</v>
      </c>
      <c r="E22" s="2127" t="s">
        <v>62</v>
      </c>
      <c r="F22" s="2127" t="s">
        <v>62</v>
      </c>
      <c r="G22" s="2127" t="s">
        <v>62</v>
      </c>
      <c r="H22" s="2127" t="s">
        <v>62</v>
      </c>
      <c r="I22" s="2127" t="s">
        <v>62</v>
      </c>
      <c r="J22" s="2136" t="s">
        <v>62</v>
      </c>
    </row>
    <row r="23" spans="2:10">
      <c r="B23" s="2109" t="s">
        <v>1425</v>
      </c>
      <c r="C23" s="2110" t="s">
        <v>1426</v>
      </c>
      <c r="D23" s="2127" t="s">
        <v>62</v>
      </c>
      <c r="E23" s="2127" t="s">
        <v>62</v>
      </c>
      <c r="F23" s="2127" t="s">
        <v>62</v>
      </c>
      <c r="G23" s="2127" t="s">
        <v>62</v>
      </c>
      <c r="H23" s="2127" t="s">
        <v>62</v>
      </c>
      <c r="I23" s="2127" t="s">
        <v>62</v>
      </c>
      <c r="J23" s="2136" t="s">
        <v>62</v>
      </c>
    </row>
    <row r="24" spans="2:10">
      <c r="B24" s="2109" t="s">
        <v>1427</v>
      </c>
      <c r="C24" s="2110" t="s">
        <v>1428</v>
      </c>
      <c r="D24" s="2127" t="s">
        <v>62</v>
      </c>
      <c r="E24" s="2127" t="s">
        <v>62</v>
      </c>
      <c r="F24" s="2127" t="s">
        <v>62</v>
      </c>
      <c r="G24" s="2127" t="s">
        <v>62</v>
      </c>
      <c r="H24" s="2127" t="s">
        <v>62</v>
      </c>
      <c r="I24" s="2127" t="s">
        <v>62</v>
      </c>
      <c r="J24" s="2136" t="s">
        <v>62</v>
      </c>
    </row>
    <row r="25" spans="2:10">
      <c r="B25" s="2109" t="s">
        <v>1429</v>
      </c>
      <c r="C25" s="2110" t="s">
        <v>1430</v>
      </c>
      <c r="D25" s="2127" t="s">
        <v>62</v>
      </c>
      <c r="E25" s="2127" t="s">
        <v>62</v>
      </c>
      <c r="F25" s="2127" t="s">
        <v>62</v>
      </c>
      <c r="G25" s="2127" t="s">
        <v>62</v>
      </c>
      <c r="H25" s="2127" t="s">
        <v>62</v>
      </c>
      <c r="I25" s="2127" t="s">
        <v>62</v>
      </c>
      <c r="J25" s="2136" t="s">
        <v>62</v>
      </c>
    </row>
    <row r="26" spans="2:10">
      <c r="B26" s="2109" t="s">
        <v>1431</v>
      </c>
      <c r="C26" s="2110" t="s">
        <v>1432</v>
      </c>
      <c r="D26" s="2127" t="s">
        <v>62</v>
      </c>
      <c r="E26" s="2127" t="s">
        <v>62</v>
      </c>
      <c r="F26" s="2127" t="s">
        <v>62</v>
      </c>
      <c r="G26" s="2127" t="s">
        <v>62</v>
      </c>
      <c r="H26" s="2127" t="s">
        <v>62</v>
      </c>
      <c r="I26" s="2127" t="s">
        <v>62</v>
      </c>
      <c r="J26" s="2136" t="s">
        <v>62</v>
      </c>
    </row>
    <row r="27" spans="2:10">
      <c r="B27" s="2109" t="s">
        <v>1433</v>
      </c>
      <c r="C27" s="2110" t="s">
        <v>1434</v>
      </c>
      <c r="D27" s="2127" t="s">
        <v>62</v>
      </c>
      <c r="E27" s="2127" t="s">
        <v>62</v>
      </c>
      <c r="F27" s="2127" t="s">
        <v>62</v>
      </c>
      <c r="G27" s="2127" t="s">
        <v>62</v>
      </c>
      <c r="H27" s="2127" t="s">
        <v>62</v>
      </c>
      <c r="I27" s="2127" t="s">
        <v>62</v>
      </c>
      <c r="J27" s="2136" t="s">
        <v>62</v>
      </c>
    </row>
    <row r="28" spans="2:10">
      <c r="B28" s="2109" t="s">
        <v>1435</v>
      </c>
      <c r="C28" s="2110" t="s">
        <v>1436</v>
      </c>
      <c r="D28" s="2127" t="s">
        <v>62</v>
      </c>
      <c r="E28" s="2127" t="s">
        <v>62</v>
      </c>
      <c r="F28" s="2127" t="s">
        <v>62</v>
      </c>
      <c r="G28" s="2127" t="s">
        <v>62</v>
      </c>
      <c r="H28" s="2127" t="s">
        <v>62</v>
      </c>
      <c r="I28" s="2127" t="s">
        <v>62</v>
      </c>
      <c r="J28" s="2136" t="s">
        <v>62</v>
      </c>
    </row>
    <row r="29" spans="2:10">
      <c r="B29" s="2109" t="s">
        <v>1437</v>
      </c>
      <c r="C29" s="2110" t="s">
        <v>1438</v>
      </c>
      <c r="D29" s="2127" t="s">
        <v>62</v>
      </c>
      <c r="E29" s="2127" t="s">
        <v>62</v>
      </c>
      <c r="F29" s="2127" t="s">
        <v>62</v>
      </c>
      <c r="G29" s="2127" t="s">
        <v>62</v>
      </c>
      <c r="H29" s="2127" t="s">
        <v>62</v>
      </c>
      <c r="I29" s="2127" t="s">
        <v>62</v>
      </c>
      <c r="J29" s="2136" t="s">
        <v>62</v>
      </c>
    </row>
    <row r="30" spans="2:10">
      <c r="B30" s="2109" t="s">
        <v>1439</v>
      </c>
      <c r="C30" s="2110" t="s">
        <v>1440</v>
      </c>
      <c r="D30" s="2127" t="s">
        <v>62</v>
      </c>
      <c r="E30" s="2127" t="s">
        <v>62</v>
      </c>
      <c r="F30" s="2127" t="s">
        <v>62</v>
      </c>
      <c r="G30" s="2127" t="s">
        <v>62</v>
      </c>
      <c r="H30" s="2127" t="s">
        <v>62</v>
      </c>
      <c r="I30" s="2127" t="s">
        <v>62</v>
      </c>
      <c r="J30" s="2136" t="s">
        <v>62</v>
      </c>
    </row>
    <row r="31" spans="2:10">
      <c r="B31" s="2109" t="s">
        <v>1441</v>
      </c>
      <c r="C31" s="2110" t="s">
        <v>1442</v>
      </c>
      <c r="D31" s="2127" t="s">
        <v>62</v>
      </c>
      <c r="E31" s="2127" t="s">
        <v>62</v>
      </c>
      <c r="F31" s="2127" t="s">
        <v>62</v>
      </c>
      <c r="G31" s="2127" t="s">
        <v>62</v>
      </c>
      <c r="H31" s="2127" t="s">
        <v>62</v>
      </c>
      <c r="I31" s="2127" t="s">
        <v>62</v>
      </c>
      <c r="J31" s="2136" t="s">
        <v>62</v>
      </c>
    </row>
    <row r="32" spans="2:10">
      <c r="B32" s="2109" t="s">
        <v>1443</v>
      </c>
      <c r="C32" s="2110" t="s">
        <v>1444</v>
      </c>
      <c r="D32" s="2127" t="s">
        <v>62</v>
      </c>
      <c r="E32" s="2127" t="s">
        <v>62</v>
      </c>
      <c r="F32" s="2127" t="s">
        <v>62</v>
      </c>
      <c r="G32" s="2127" t="s">
        <v>62</v>
      </c>
      <c r="H32" s="2127" t="s">
        <v>62</v>
      </c>
      <c r="I32" s="2127" t="s">
        <v>62</v>
      </c>
      <c r="J32" s="2136" t="s">
        <v>62</v>
      </c>
    </row>
    <row r="33" spans="2:10">
      <c r="B33" s="2109" t="s">
        <v>1445</v>
      </c>
      <c r="C33" s="2110" t="s">
        <v>1446</v>
      </c>
      <c r="D33" s="2127" t="s">
        <v>62</v>
      </c>
      <c r="E33" s="2127" t="s">
        <v>62</v>
      </c>
      <c r="F33" s="2127" t="s">
        <v>62</v>
      </c>
      <c r="G33" s="2127" t="s">
        <v>62</v>
      </c>
      <c r="H33" s="2127" t="s">
        <v>62</v>
      </c>
      <c r="I33" s="2127" t="s">
        <v>62</v>
      </c>
      <c r="J33" s="2136" t="s">
        <v>62</v>
      </c>
    </row>
    <row r="34" spans="2:10">
      <c r="B34" s="2109" t="s">
        <v>1447</v>
      </c>
      <c r="C34" s="2110" t="s">
        <v>1448</v>
      </c>
      <c r="D34" s="2127" t="s">
        <v>62</v>
      </c>
      <c r="E34" s="2127" t="s">
        <v>62</v>
      </c>
      <c r="F34" s="2127" t="s">
        <v>62</v>
      </c>
      <c r="G34" s="2127" t="s">
        <v>62</v>
      </c>
      <c r="H34" s="2127" t="s">
        <v>62</v>
      </c>
      <c r="I34" s="2127" t="s">
        <v>62</v>
      </c>
      <c r="J34" s="2136" t="s">
        <v>62</v>
      </c>
    </row>
    <row r="35" spans="2:10">
      <c r="B35" s="2109" t="s">
        <v>1449</v>
      </c>
      <c r="C35" s="2110" t="s">
        <v>1450</v>
      </c>
      <c r="D35" s="2127" t="s">
        <v>62</v>
      </c>
      <c r="E35" s="2127" t="s">
        <v>62</v>
      </c>
      <c r="F35" s="2127" t="s">
        <v>62</v>
      </c>
      <c r="G35" s="2127" t="s">
        <v>62</v>
      </c>
      <c r="H35" s="2127" t="s">
        <v>62</v>
      </c>
      <c r="I35" s="2127" t="s">
        <v>62</v>
      </c>
      <c r="J35" s="2136" t="s">
        <v>62</v>
      </c>
    </row>
    <row r="36" spans="2:10">
      <c r="B36" s="2109" t="s">
        <v>1451</v>
      </c>
      <c r="C36" s="2110" t="s">
        <v>1452</v>
      </c>
      <c r="D36" s="2127" t="s">
        <v>62</v>
      </c>
      <c r="E36" s="2127" t="s">
        <v>62</v>
      </c>
      <c r="F36" s="2127" t="s">
        <v>62</v>
      </c>
      <c r="G36" s="2127" t="s">
        <v>62</v>
      </c>
      <c r="H36" s="2127" t="s">
        <v>62</v>
      </c>
      <c r="I36" s="2127" t="s">
        <v>62</v>
      </c>
      <c r="J36" s="2136" t="s">
        <v>62</v>
      </c>
    </row>
    <row r="37" spans="2:10">
      <c r="B37" s="2109" t="s">
        <v>1453</v>
      </c>
      <c r="C37" s="2110" t="s">
        <v>1454</v>
      </c>
      <c r="D37" s="2127" t="s">
        <v>62</v>
      </c>
      <c r="E37" s="2127" t="s">
        <v>62</v>
      </c>
      <c r="F37" s="2127" t="s">
        <v>62</v>
      </c>
      <c r="G37" s="2127" t="s">
        <v>62</v>
      </c>
      <c r="H37" s="2127" t="s">
        <v>62</v>
      </c>
      <c r="I37" s="2127" t="s">
        <v>62</v>
      </c>
      <c r="J37" s="2136" t="s">
        <v>62</v>
      </c>
    </row>
    <row r="38" spans="2:10">
      <c r="B38" s="2109" t="s">
        <v>1455</v>
      </c>
      <c r="C38" s="2110" t="s">
        <v>1456</v>
      </c>
      <c r="D38" s="2127" t="s">
        <v>62</v>
      </c>
      <c r="E38" s="2127" t="s">
        <v>62</v>
      </c>
      <c r="F38" s="2127" t="s">
        <v>62</v>
      </c>
      <c r="G38" s="2127" t="s">
        <v>62</v>
      </c>
      <c r="H38" s="2127" t="s">
        <v>62</v>
      </c>
      <c r="I38" s="2127" t="s">
        <v>62</v>
      </c>
      <c r="J38" s="2136">
        <v>5142909</v>
      </c>
    </row>
    <row r="39" spans="2:10">
      <c r="B39" s="2109" t="s">
        <v>1457</v>
      </c>
      <c r="C39" s="2110" t="s">
        <v>1458</v>
      </c>
      <c r="D39" s="2127" t="s">
        <v>62</v>
      </c>
      <c r="E39" s="2127" t="s">
        <v>62</v>
      </c>
      <c r="F39" s="2127" t="s">
        <v>62</v>
      </c>
      <c r="G39" s="2127" t="s">
        <v>62</v>
      </c>
      <c r="H39" s="2127" t="s">
        <v>62</v>
      </c>
      <c r="I39" s="2127" t="s">
        <v>62</v>
      </c>
      <c r="J39" s="2136" t="s">
        <v>62</v>
      </c>
    </row>
    <row r="40" spans="2:10">
      <c r="B40" s="2109" t="s">
        <v>1459</v>
      </c>
      <c r="C40" s="2110" t="s">
        <v>1460</v>
      </c>
      <c r="D40" s="2127" t="s">
        <v>62</v>
      </c>
      <c r="E40" s="2127" t="s">
        <v>62</v>
      </c>
      <c r="F40" s="2127" t="s">
        <v>62</v>
      </c>
      <c r="G40" s="2127" t="s">
        <v>62</v>
      </c>
      <c r="H40" s="2127" t="s">
        <v>62</v>
      </c>
      <c r="I40" s="2127" t="s">
        <v>62</v>
      </c>
      <c r="J40" s="2136" t="s">
        <v>62</v>
      </c>
    </row>
    <row r="41" spans="2:10">
      <c r="B41" s="2109" t="s">
        <v>1461</v>
      </c>
      <c r="C41" s="2110" t="s">
        <v>1462</v>
      </c>
      <c r="D41" s="2127" t="s">
        <v>62</v>
      </c>
      <c r="E41" s="2127" t="s">
        <v>62</v>
      </c>
      <c r="F41" s="2127" t="s">
        <v>62</v>
      </c>
      <c r="G41" s="2127" t="s">
        <v>62</v>
      </c>
      <c r="H41" s="2127" t="s">
        <v>62</v>
      </c>
      <c r="I41" s="2127" t="s">
        <v>62</v>
      </c>
      <c r="J41" s="2136">
        <v>20942266</v>
      </c>
    </row>
    <row r="42" spans="2:10">
      <c r="B42" s="2109" t="s">
        <v>1463</v>
      </c>
      <c r="C42" s="2110" t="s">
        <v>1464</v>
      </c>
      <c r="D42" s="2127" t="s">
        <v>62</v>
      </c>
      <c r="E42" s="2127" t="s">
        <v>62</v>
      </c>
      <c r="F42" s="2127" t="s">
        <v>62</v>
      </c>
      <c r="G42" s="2127" t="s">
        <v>62</v>
      </c>
      <c r="H42" s="2127" t="s">
        <v>62</v>
      </c>
      <c r="I42" s="2127" t="s">
        <v>62</v>
      </c>
      <c r="J42" s="2136" t="s">
        <v>62</v>
      </c>
    </row>
    <row r="43" spans="2:10">
      <c r="B43" s="2109" t="s">
        <v>1465</v>
      </c>
      <c r="C43" s="2110" t="s">
        <v>1466</v>
      </c>
      <c r="D43" s="2127" t="s">
        <v>62</v>
      </c>
      <c r="E43" s="2127" t="s">
        <v>62</v>
      </c>
      <c r="F43" s="2127" t="s">
        <v>62</v>
      </c>
      <c r="G43" s="2127" t="s">
        <v>62</v>
      </c>
      <c r="H43" s="2127" t="s">
        <v>62</v>
      </c>
      <c r="I43" s="2127" t="s">
        <v>62</v>
      </c>
      <c r="J43" s="2136" t="s">
        <v>62</v>
      </c>
    </row>
    <row r="44" spans="2:10">
      <c r="B44" s="2109" t="s">
        <v>1467</v>
      </c>
      <c r="C44" s="2110" t="s">
        <v>1468</v>
      </c>
      <c r="D44" s="2127" t="s">
        <v>62</v>
      </c>
      <c r="E44" s="2127" t="s">
        <v>62</v>
      </c>
      <c r="F44" s="2127" t="s">
        <v>62</v>
      </c>
      <c r="G44" s="2127" t="s">
        <v>62</v>
      </c>
      <c r="H44" s="2127" t="s">
        <v>62</v>
      </c>
      <c r="I44" s="2127" t="s">
        <v>62</v>
      </c>
      <c r="J44" s="2136">
        <v>60672041</v>
      </c>
    </row>
    <row r="45" spans="2:10">
      <c r="B45" s="2109" t="s">
        <v>1469</v>
      </c>
      <c r="C45" s="2110" t="s">
        <v>1470</v>
      </c>
      <c r="D45" s="2127" t="s">
        <v>62</v>
      </c>
      <c r="E45" s="2127" t="s">
        <v>62</v>
      </c>
      <c r="F45" s="2127" t="s">
        <v>62</v>
      </c>
      <c r="G45" s="2127" t="s">
        <v>62</v>
      </c>
      <c r="H45" s="2127" t="s">
        <v>62</v>
      </c>
      <c r="I45" s="2127" t="s">
        <v>62</v>
      </c>
      <c r="J45" s="2136">
        <v>18257866</v>
      </c>
    </row>
    <row r="46" spans="2:10">
      <c r="B46" s="2109" t="s">
        <v>1471</v>
      </c>
      <c r="C46" s="2110" t="s">
        <v>1472</v>
      </c>
      <c r="D46" s="2127" t="s">
        <v>62</v>
      </c>
      <c r="E46" s="2127" t="s">
        <v>62</v>
      </c>
      <c r="F46" s="2127" t="s">
        <v>62</v>
      </c>
      <c r="G46" s="2127" t="s">
        <v>62</v>
      </c>
      <c r="H46" s="2127" t="s">
        <v>62</v>
      </c>
      <c r="I46" s="2127" t="s">
        <v>62</v>
      </c>
      <c r="J46" s="2136">
        <v>20352343</v>
      </c>
    </row>
    <row r="47" spans="2:10">
      <c r="B47" s="2109" t="s">
        <v>1473</v>
      </c>
      <c r="C47" s="2110" t="s">
        <v>1474</v>
      </c>
      <c r="D47" s="2127" t="s">
        <v>62</v>
      </c>
      <c r="E47" s="2127" t="s">
        <v>62</v>
      </c>
      <c r="F47" s="2127" t="s">
        <v>62</v>
      </c>
      <c r="G47" s="2127" t="s">
        <v>62</v>
      </c>
      <c r="H47" s="2127" t="s">
        <v>62</v>
      </c>
      <c r="I47" s="2127" t="s">
        <v>62</v>
      </c>
      <c r="J47" s="2136" t="s">
        <v>62</v>
      </c>
    </row>
    <row r="48" spans="2:10">
      <c r="B48" s="2109" t="s">
        <v>1475</v>
      </c>
      <c r="C48" s="2110" t="s">
        <v>1476</v>
      </c>
      <c r="D48" s="2127" t="s">
        <v>62</v>
      </c>
      <c r="E48" s="2127" t="s">
        <v>62</v>
      </c>
      <c r="F48" s="2127" t="s">
        <v>62</v>
      </c>
      <c r="G48" s="2127" t="s">
        <v>62</v>
      </c>
      <c r="H48" s="2127" t="s">
        <v>62</v>
      </c>
      <c r="I48" s="2127" t="s">
        <v>62</v>
      </c>
      <c r="J48" s="2136">
        <v>3668425</v>
      </c>
    </row>
    <row r="49" spans="2:10">
      <c r="B49" s="2109" t="s">
        <v>1477</v>
      </c>
      <c r="C49" s="2110" t="s">
        <v>1478</v>
      </c>
      <c r="D49" s="2127" t="s">
        <v>62</v>
      </c>
      <c r="E49" s="2127" t="s">
        <v>62</v>
      </c>
      <c r="F49" s="2127" t="s">
        <v>62</v>
      </c>
      <c r="G49" s="2127" t="s">
        <v>62</v>
      </c>
      <c r="H49" s="2127" t="s">
        <v>62</v>
      </c>
      <c r="I49" s="2127" t="s">
        <v>62</v>
      </c>
      <c r="J49" s="2136" t="s">
        <v>62</v>
      </c>
    </row>
    <row r="50" spans="2:10">
      <c r="B50" s="2109" t="s">
        <v>1479</v>
      </c>
      <c r="C50" s="2110" t="s">
        <v>1480</v>
      </c>
      <c r="D50" s="2127" t="s">
        <v>62</v>
      </c>
      <c r="E50" s="2127" t="s">
        <v>62</v>
      </c>
      <c r="F50" s="2127" t="s">
        <v>62</v>
      </c>
      <c r="G50" s="2127" t="s">
        <v>62</v>
      </c>
      <c r="H50" s="2127" t="s">
        <v>62</v>
      </c>
      <c r="I50" s="2127" t="s">
        <v>62</v>
      </c>
      <c r="J50" s="2136" t="s">
        <v>62</v>
      </c>
    </row>
    <row r="51" spans="2:10">
      <c r="B51" s="2109" t="s">
        <v>1481</v>
      </c>
      <c r="C51" s="2110" t="s">
        <v>1482</v>
      </c>
      <c r="D51" s="2127" t="s">
        <v>62</v>
      </c>
      <c r="E51" s="2127" t="s">
        <v>62</v>
      </c>
      <c r="F51" s="2127" t="s">
        <v>62</v>
      </c>
      <c r="G51" s="2127" t="s">
        <v>62</v>
      </c>
      <c r="H51" s="2127" t="s">
        <v>62</v>
      </c>
      <c r="I51" s="2127" t="s">
        <v>62</v>
      </c>
      <c r="J51" s="2136" t="s">
        <v>62</v>
      </c>
    </row>
    <row r="52" spans="2:10">
      <c r="B52" s="2109" t="s">
        <v>1483</v>
      </c>
      <c r="C52" s="2110" t="s">
        <v>1484</v>
      </c>
      <c r="D52" s="2127" t="s">
        <v>62</v>
      </c>
      <c r="E52" s="2127" t="s">
        <v>62</v>
      </c>
      <c r="F52" s="2127" t="s">
        <v>62</v>
      </c>
      <c r="G52" s="2127" t="s">
        <v>62</v>
      </c>
      <c r="H52" s="2127" t="s">
        <v>62</v>
      </c>
      <c r="I52" s="2127" t="s">
        <v>62</v>
      </c>
      <c r="J52" s="2136">
        <v>21175437</v>
      </c>
    </row>
    <row r="53" spans="2:10">
      <c r="B53" s="2109" t="s">
        <v>1485</v>
      </c>
      <c r="C53" s="2110" t="s">
        <v>1486</v>
      </c>
      <c r="D53" s="2127" t="s">
        <v>62</v>
      </c>
      <c r="E53" s="2127" t="s">
        <v>62</v>
      </c>
      <c r="F53" s="2127" t="s">
        <v>62</v>
      </c>
      <c r="G53" s="2127" t="s">
        <v>62</v>
      </c>
      <c r="H53" s="2127" t="s">
        <v>62</v>
      </c>
      <c r="I53" s="2127" t="s">
        <v>62</v>
      </c>
      <c r="J53" s="2136" t="s">
        <v>62</v>
      </c>
    </row>
    <row r="54" spans="2:10">
      <c r="B54" s="2109" t="s">
        <v>1487</v>
      </c>
      <c r="C54" s="2110" t="s">
        <v>1488</v>
      </c>
      <c r="D54" s="2127" t="s">
        <v>62</v>
      </c>
      <c r="E54" s="2127" t="s">
        <v>62</v>
      </c>
      <c r="F54" s="2127" t="s">
        <v>62</v>
      </c>
      <c r="G54" s="2127" t="s">
        <v>62</v>
      </c>
      <c r="H54" s="2127" t="s">
        <v>62</v>
      </c>
      <c r="I54" s="2127" t="s">
        <v>62</v>
      </c>
      <c r="J54" s="2136" t="s">
        <v>62</v>
      </c>
    </row>
    <row r="55" spans="2:10">
      <c r="B55" s="2109" t="s">
        <v>1489</v>
      </c>
      <c r="C55" s="2110" t="s">
        <v>1490</v>
      </c>
      <c r="D55" s="2127" t="s">
        <v>62</v>
      </c>
      <c r="E55" s="2127" t="s">
        <v>62</v>
      </c>
      <c r="F55" s="2127" t="s">
        <v>62</v>
      </c>
      <c r="G55" s="2127" t="s">
        <v>62</v>
      </c>
      <c r="H55" s="2127" t="s">
        <v>62</v>
      </c>
      <c r="I55" s="2127" t="s">
        <v>62</v>
      </c>
      <c r="J55" s="2136" t="s">
        <v>62</v>
      </c>
    </row>
    <row r="56" spans="2:10">
      <c r="B56" s="2109" t="s">
        <v>1491</v>
      </c>
      <c r="C56" s="2110" t="s">
        <v>1492</v>
      </c>
      <c r="D56" s="2127" t="s">
        <v>62</v>
      </c>
      <c r="E56" s="2127" t="s">
        <v>62</v>
      </c>
      <c r="F56" s="2127" t="s">
        <v>62</v>
      </c>
      <c r="G56" s="2127" t="s">
        <v>62</v>
      </c>
      <c r="H56" s="2127" t="s">
        <v>62</v>
      </c>
      <c r="I56" s="2127" t="s">
        <v>62</v>
      </c>
      <c r="J56" s="2136" t="s">
        <v>62</v>
      </c>
    </row>
    <row r="57" spans="2:10">
      <c r="B57" s="2109" t="s">
        <v>1493</v>
      </c>
      <c r="C57" s="2110" t="s">
        <v>1494</v>
      </c>
      <c r="D57" s="2127" t="s">
        <v>62</v>
      </c>
      <c r="E57" s="2127" t="s">
        <v>62</v>
      </c>
      <c r="F57" s="2127" t="s">
        <v>62</v>
      </c>
      <c r="G57" s="2127" t="s">
        <v>62</v>
      </c>
      <c r="H57" s="2127" t="s">
        <v>62</v>
      </c>
      <c r="I57" s="2127" t="s">
        <v>62</v>
      </c>
      <c r="J57" s="2136">
        <v>11400264</v>
      </c>
    </row>
    <row r="58" spans="2:10">
      <c r="B58" s="2109" t="s">
        <v>1495</v>
      </c>
      <c r="C58" s="2110" t="s">
        <v>1496</v>
      </c>
      <c r="D58" s="2127" t="s">
        <v>62</v>
      </c>
      <c r="E58" s="2127" t="s">
        <v>62</v>
      </c>
      <c r="F58" s="2127" t="s">
        <v>62</v>
      </c>
      <c r="G58" s="2127" t="s">
        <v>62</v>
      </c>
      <c r="H58" s="2127" t="s">
        <v>62</v>
      </c>
      <c r="I58" s="2127" t="s">
        <v>62</v>
      </c>
      <c r="J58" s="2136" t="s">
        <v>62</v>
      </c>
    </row>
    <row r="59" spans="2:10">
      <c r="B59" s="2109" t="s">
        <v>1497</v>
      </c>
      <c r="C59" s="2110" t="s">
        <v>1498</v>
      </c>
      <c r="D59" s="2127" t="s">
        <v>62</v>
      </c>
      <c r="E59" s="2127" t="s">
        <v>62</v>
      </c>
      <c r="F59" s="2127" t="s">
        <v>62</v>
      </c>
      <c r="G59" s="2127" t="s">
        <v>62</v>
      </c>
      <c r="H59" s="2127" t="s">
        <v>62</v>
      </c>
      <c r="I59" s="2127" t="s">
        <v>62</v>
      </c>
      <c r="J59" s="2136" t="s">
        <v>62</v>
      </c>
    </row>
    <row r="60" spans="2:10">
      <c r="B60" s="2109" t="s">
        <v>1499</v>
      </c>
      <c r="C60" s="2110" t="s">
        <v>1500</v>
      </c>
      <c r="D60" s="2127" t="s">
        <v>62</v>
      </c>
      <c r="E60" s="2127" t="s">
        <v>62</v>
      </c>
      <c r="F60" s="2127" t="s">
        <v>62</v>
      </c>
      <c r="G60" s="2127" t="s">
        <v>62</v>
      </c>
      <c r="H60" s="2127" t="s">
        <v>62</v>
      </c>
      <c r="I60" s="2127" t="s">
        <v>62</v>
      </c>
      <c r="J60" s="2136" t="s">
        <v>62</v>
      </c>
    </row>
    <row r="61" spans="2:10">
      <c r="B61" s="2109" t="s">
        <v>1501</v>
      </c>
      <c r="C61" s="2110" t="s">
        <v>1502</v>
      </c>
      <c r="D61" s="2127" t="s">
        <v>62</v>
      </c>
      <c r="E61" s="2127" t="s">
        <v>62</v>
      </c>
      <c r="F61" s="2127" t="s">
        <v>62</v>
      </c>
      <c r="G61" s="2127" t="s">
        <v>62</v>
      </c>
      <c r="H61" s="2127" t="s">
        <v>62</v>
      </c>
      <c r="I61" s="2127" t="s">
        <v>62</v>
      </c>
      <c r="J61" s="2136">
        <v>9883322</v>
      </c>
    </row>
    <row r="62" spans="2:10">
      <c r="B62" s="2109" t="s">
        <v>1503</v>
      </c>
      <c r="C62" s="2110" t="s">
        <v>1504</v>
      </c>
      <c r="D62" s="2127" t="s">
        <v>62</v>
      </c>
      <c r="E62" s="2127" t="s">
        <v>62</v>
      </c>
      <c r="F62" s="2127" t="s">
        <v>62</v>
      </c>
      <c r="G62" s="2127" t="s">
        <v>62</v>
      </c>
      <c r="H62" s="2127" t="s">
        <v>62</v>
      </c>
      <c r="I62" s="2127" t="s">
        <v>62</v>
      </c>
      <c r="J62" s="2136">
        <v>32564871</v>
      </c>
    </row>
    <row r="63" spans="2:10">
      <c r="B63" s="2109" t="s">
        <v>1505</v>
      </c>
      <c r="C63" s="2110" t="s">
        <v>1506</v>
      </c>
      <c r="D63" s="2127" t="s">
        <v>62</v>
      </c>
      <c r="E63" s="2127" t="s">
        <v>62</v>
      </c>
      <c r="F63" s="2127" t="s">
        <v>62</v>
      </c>
      <c r="G63" s="2127" t="s">
        <v>62</v>
      </c>
      <c r="H63" s="2127" t="s">
        <v>62</v>
      </c>
      <c r="I63" s="2127" t="s">
        <v>62</v>
      </c>
      <c r="J63" s="2136">
        <v>20374719</v>
      </c>
    </row>
    <row r="64" spans="2:10">
      <c r="B64" s="2109" t="s">
        <v>1507</v>
      </c>
      <c r="C64" s="2110" t="s">
        <v>1508</v>
      </c>
      <c r="D64" s="2127" t="s">
        <v>62</v>
      </c>
      <c r="E64" s="2127" t="s">
        <v>62</v>
      </c>
      <c r="F64" s="2127" t="s">
        <v>62</v>
      </c>
      <c r="G64" s="2127" t="s">
        <v>62</v>
      </c>
      <c r="H64" s="2127" t="s">
        <v>62</v>
      </c>
      <c r="I64" s="2127" t="s">
        <v>62</v>
      </c>
      <c r="J64" s="2136">
        <v>24560214</v>
      </c>
    </row>
    <row r="65" spans="2:10">
      <c r="B65" s="2109" t="s">
        <v>1509</v>
      </c>
      <c r="C65" s="2110" t="s">
        <v>1510</v>
      </c>
      <c r="D65" s="2127" t="s">
        <v>62</v>
      </c>
      <c r="E65" s="2127" t="s">
        <v>62</v>
      </c>
      <c r="F65" s="2127" t="s">
        <v>62</v>
      </c>
      <c r="G65" s="2127" t="s">
        <v>62</v>
      </c>
      <c r="H65" s="2127" t="s">
        <v>62</v>
      </c>
      <c r="I65" s="2127" t="s">
        <v>62</v>
      </c>
      <c r="J65" s="2136" t="s">
        <v>62</v>
      </c>
    </row>
    <row r="66" spans="2:10">
      <c r="B66" s="2109" t="s">
        <v>1511</v>
      </c>
      <c r="C66" s="2110" t="s">
        <v>1512</v>
      </c>
      <c r="D66" s="2127" t="s">
        <v>62</v>
      </c>
      <c r="E66" s="2127" t="s">
        <v>62</v>
      </c>
      <c r="F66" s="2127" t="s">
        <v>62</v>
      </c>
      <c r="G66" s="2127" t="s">
        <v>62</v>
      </c>
      <c r="H66" s="2127" t="s">
        <v>62</v>
      </c>
      <c r="I66" s="2127" t="s">
        <v>62</v>
      </c>
      <c r="J66" s="2136" t="s">
        <v>62</v>
      </c>
    </row>
    <row r="67" spans="2:10">
      <c r="B67" s="2109" t="s">
        <v>1513</v>
      </c>
      <c r="C67" s="2110" t="s">
        <v>1514</v>
      </c>
      <c r="D67" s="2127" t="s">
        <v>62</v>
      </c>
      <c r="E67" s="2127" t="s">
        <v>62</v>
      </c>
      <c r="F67" s="2127" t="s">
        <v>62</v>
      </c>
      <c r="G67" s="2127" t="s">
        <v>62</v>
      </c>
      <c r="H67" s="2127" t="s">
        <v>62</v>
      </c>
      <c r="I67" s="2127" t="s">
        <v>62</v>
      </c>
      <c r="J67" s="2136">
        <v>24501119</v>
      </c>
    </row>
    <row r="68" spans="2:10">
      <c r="B68" s="2109" t="s">
        <v>1515</v>
      </c>
      <c r="C68" s="2110" t="s">
        <v>1516</v>
      </c>
      <c r="D68" s="2127" t="s">
        <v>62</v>
      </c>
      <c r="E68" s="2127" t="s">
        <v>62</v>
      </c>
      <c r="F68" s="2127" t="s">
        <v>62</v>
      </c>
      <c r="G68" s="2127" t="s">
        <v>62</v>
      </c>
      <c r="H68" s="2127" t="s">
        <v>62</v>
      </c>
      <c r="I68" s="2127" t="s">
        <v>62</v>
      </c>
      <c r="J68" s="2136">
        <v>4713323</v>
      </c>
    </row>
    <row r="69" spans="2:10">
      <c r="B69" s="2109" t="s">
        <v>1517</v>
      </c>
      <c r="C69" s="2110" t="s">
        <v>1518</v>
      </c>
      <c r="D69" s="2127" t="s">
        <v>62</v>
      </c>
      <c r="E69" s="2127" t="s">
        <v>62</v>
      </c>
      <c r="F69" s="2127" t="s">
        <v>62</v>
      </c>
      <c r="G69" s="2127" t="s">
        <v>62</v>
      </c>
      <c r="H69" s="2127" t="s">
        <v>62</v>
      </c>
      <c r="I69" s="2127" t="s">
        <v>62</v>
      </c>
      <c r="J69" s="2136">
        <v>13499718</v>
      </c>
    </row>
    <row r="70" spans="2:10">
      <c r="B70" s="2109" t="s">
        <v>1519</v>
      </c>
      <c r="C70" s="2110" t="s">
        <v>1520</v>
      </c>
      <c r="D70" s="2127" t="s">
        <v>62</v>
      </c>
      <c r="E70" s="2127" t="s">
        <v>62</v>
      </c>
      <c r="F70" s="2127" t="s">
        <v>62</v>
      </c>
      <c r="G70" s="2127" t="s">
        <v>62</v>
      </c>
      <c r="H70" s="2127" t="s">
        <v>62</v>
      </c>
      <c r="I70" s="2127" t="s">
        <v>62</v>
      </c>
      <c r="J70" s="2136" t="s">
        <v>62</v>
      </c>
    </row>
    <row r="71" spans="2:10">
      <c r="B71" s="2109" t="s">
        <v>1521</v>
      </c>
      <c r="C71" s="2110" t="s">
        <v>1522</v>
      </c>
      <c r="D71" s="2127" t="s">
        <v>62</v>
      </c>
      <c r="E71" s="2127" t="s">
        <v>62</v>
      </c>
      <c r="F71" s="2127" t="s">
        <v>62</v>
      </c>
      <c r="G71" s="2127" t="s">
        <v>62</v>
      </c>
      <c r="H71" s="2127" t="s">
        <v>62</v>
      </c>
      <c r="I71" s="2127" t="s">
        <v>62</v>
      </c>
      <c r="J71" s="2136" t="s">
        <v>62</v>
      </c>
    </row>
    <row r="72" spans="2:10">
      <c r="B72" s="2109" t="s">
        <v>1523</v>
      </c>
      <c r="C72" s="2110" t="s">
        <v>1524</v>
      </c>
      <c r="D72" s="2127" t="s">
        <v>62</v>
      </c>
      <c r="E72" s="2127" t="s">
        <v>62</v>
      </c>
      <c r="F72" s="2127" t="s">
        <v>62</v>
      </c>
      <c r="G72" s="2127" t="s">
        <v>62</v>
      </c>
      <c r="H72" s="2127" t="s">
        <v>62</v>
      </c>
      <c r="I72" s="2127" t="s">
        <v>62</v>
      </c>
      <c r="J72" s="2136">
        <v>100640697</v>
      </c>
    </row>
    <row r="73" spans="2:10">
      <c r="B73" s="2109" t="s">
        <v>1525</v>
      </c>
      <c r="C73" s="2110" t="s">
        <v>1526</v>
      </c>
      <c r="D73" s="2127" t="s">
        <v>62</v>
      </c>
      <c r="E73" s="2127" t="s">
        <v>62</v>
      </c>
      <c r="F73" s="2127" t="s">
        <v>62</v>
      </c>
      <c r="G73" s="2127" t="s">
        <v>62</v>
      </c>
      <c r="H73" s="2127" t="s">
        <v>62</v>
      </c>
      <c r="I73" s="2127" t="s">
        <v>62</v>
      </c>
      <c r="J73" s="2136">
        <v>24315794</v>
      </c>
    </row>
    <row r="74" spans="2:10">
      <c r="B74" s="2109" t="s">
        <v>1527</v>
      </c>
      <c r="C74" s="2110" t="s">
        <v>1528</v>
      </c>
      <c r="D74" s="2127" t="s">
        <v>62</v>
      </c>
      <c r="E74" s="2127" t="s">
        <v>62</v>
      </c>
      <c r="F74" s="2127" t="s">
        <v>62</v>
      </c>
      <c r="G74" s="2127" t="s">
        <v>62</v>
      </c>
      <c r="H74" s="2127" t="s">
        <v>62</v>
      </c>
      <c r="I74" s="2127" t="s">
        <v>62</v>
      </c>
      <c r="J74" s="2136">
        <v>199956189</v>
      </c>
    </row>
    <row r="75" spans="2:10">
      <c r="B75" s="2109" t="s">
        <v>1529</v>
      </c>
      <c r="C75" s="2110" t="s">
        <v>1530</v>
      </c>
      <c r="D75" s="2127" t="s">
        <v>62</v>
      </c>
      <c r="E75" s="2127" t="s">
        <v>62</v>
      </c>
      <c r="F75" s="2127" t="s">
        <v>62</v>
      </c>
      <c r="G75" s="2127" t="s">
        <v>62</v>
      </c>
      <c r="H75" s="2127" t="s">
        <v>62</v>
      </c>
      <c r="I75" s="2127" t="s">
        <v>62</v>
      </c>
      <c r="J75" s="2136">
        <v>42919248</v>
      </c>
    </row>
    <row r="76" spans="2:10">
      <c r="B76" s="2109" t="s">
        <v>1531</v>
      </c>
      <c r="C76" s="2110" t="s">
        <v>1532</v>
      </c>
      <c r="D76" s="2127" t="s">
        <v>62</v>
      </c>
      <c r="E76" s="2127" t="s">
        <v>62</v>
      </c>
      <c r="F76" s="2127" t="s">
        <v>62</v>
      </c>
      <c r="G76" s="2127" t="s">
        <v>62</v>
      </c>
      <c r="H76" s="2127" t="s">
        <v>62</v>
      </c>
      <c r="I76" s="2127" t="s">
        <v>62</v>
      </c>
      <c r="J76" s="2136" t="s">
        <v>62</v>
      </c>
    </row>
    <row r="77" spans="2:10">
      <c r="B77" s="2109" t="s">
        <v>1533</v>
      </c>
      <c r="C77" s="2110" t="s">
        <v>1534</v>
      </c>
      <c r="D77" s="2127" t="s">
        <v>62</v>
      </c>
      <c r="E77" s="2127" t="s">
        <v>62</v>
      </c>
      <c r="F77" s="2127" t="s">
        <v>62</v>
      </c>
      <c r="G77" s="2127" t="s">
        <v>62</v>
      </c>
      <c r="H77" s="2127" t="s">
        <v>62</v>
      </c>
      <c r="I77" s="2127" t="s">
        <v>62</v>
      </c>
      <c r="J77" s="2136" t="s">
        <v>62</v>
      </c>
    </row>
    <row r="78" spans="2:10">
      <c r="B78" s="2109" t="s">
        <v>1535</v>
      </c>
      <c r="C78" s="2110" t="s">
        <v>1536</v>
      </c>
      <c r="D78" s="2127" t="s">
        <v>62</v>
      </c>
      <c r="E78" s="2127" t="s">
        <v>62</v>
      </c>
      <c r="F78" s="2127" t="s">
        <v>62</v>
      </c>
      <c r="G78" s="2127" t="s">
        <v>62</v>
      </c>
      <c r="H78" s="2127" t="s">
        <v>62</v>
      </c>
      <c r="I78" s="2127" t="s">
        <v>62</v>
      </c>
      <c r="J78" s="2136" t="s">
        <v>62</v>
      </c>
    </row>
    <row r="79" spans="2:10">
      <c r="B79" s="2109" t="s">
        <v>1537</v>
      </c>
      <c r="C79" s="2110" t="s">
        <v>1538</v>
      </c>
      <c r="D79" s="2127" t="s">
        <v>62</v>
      </c>
      <c r="E79" s="2127" t="s">
        <v>62</v>
      </c>
      <c r="F79" s="2127" t="s">
        <v>62</v>
      </c>
      <c r="G79" s="2127" t="s">
        <v>62</v>
      </c>
      <c r="H79" s="2127" t="s">
        <v>62</v>
      </c>
      <c r="I79" s="2127" t="s">
        <v>62</v>
      </c>
      <c r="J79" s="2136" t="s">
        <v>62</v>
      </c>
    </row>
    <row r="80" spans="2:10">
      <c r="B80" s="2109" t="s">
        <v>1539</v>
      </c>
      <c r="C80" s="2110" t="s">
        <v>1540</v>
      </c>
      <c r="D80" s="2127" t="s">
        <v>62</v>
      </c>
      <c r="E80" s="2127" t="s">
        <v>62</v>
      </c>
      <c r="F80" s="2127" t="s">
        <v>62</v>
      </c>
      <c r="G80" s="2127" t="s">
        <v>62</v>
      </c>
      <c r="H80" s="2127" t="s">
        <v>62</v>
      </c>
      <c r="I80" s="2127" t="s">
        <v>62</v>
      </c>
      <c r="J80" s="2136">
        <v>51628739</v>
      </c>
    </row>
    <row r="81" spans="2:10">
      <c r="B81" s="2109" t="s">
        <v>1541</v>
      </c>
      <c r="C81" s="2110" t="s">
        <v>1542</v>
      </c>
      <c r="D81" s="2127" t="s">
        <v>62</v>
      </c>
      <c r="E81" s="2127" t="s">
        <v>62</v>
      </c>
      <c r="F81" s="2127" t="s">
        <v>62</v>
      </c>
      <c r="G81" s="2127" t="s">
        <v>62</v>
      </c>
      <c r="H81" s="2127" t="s">
        <v>62</v>
      </c>
      <c r="I81" s="2127" t="s">
        <v>62</v>
      </c>
      <c r="J81" s="2136">
        <v>26098443</v>
      </c>
    </row>
    <row r="82" spans="2:10">
      <c r="B82" s="2109" t="s">
        <v>1543</v>
      </c>
      <c r="C82" s="2110" t="s">
        <v>1544</v>
      </c>
      <c r="D82" s="2127" t="s">
        <v>62</v>
      </c>
      <c r="E82" s="2127" t="s">
        <v>62</v>
      </c>
      <c r="F82" s="2127" t="s">
        <v>62</v>
      </c>
      <c r="G82" s="2127" t="s">
        <v>62</v>
      </c>
      <c r="H82" s="2127" t="s">
        <v>62</v>
      </c>
      <c r="I82" s="2127" t="s">
        <v>62</v>
      </c>
      <c r="J82" s="2136">
        <v>48320191</v>
      </c>
    </row>
    <row r="83" spans="2:10">
      <c r="B83" s="2109" t="s">
        <v>1545</v>
      </c>
      <c r="C83" s="2110" t="s">
        <v>1546</v>
      </c>
      <c r="D83" s="2127" t="s">
        <v>62</v>
      </c>
      <c r="E83" s="2127" t="s">
        <v>62</v>
      </c>
      <c r="F83" s="2127" t="s">
        <v>62</v>
      </c>
      <c r="G83" s="2127" t="s">
        <v>62</v>
      </c>
      <c r="H83" s="2127" t="s">
        <v>62</v>
      </c>
      <c r="I83" s="2127" t="s">
        <v>62</v>
      </c>
      <c r="J83" s="2136">
        <v>21298394</v>
      </c>
    </row>
    <row r="84" spans="2:10">
      <c r="B84" s="2109" t="s">
        <v>1547</v>
      </c>
      <c r="C84" s="2110" t="s">
        <v>1548</v>
      </c>
      <c r="D84" s="2127" t="s">
        <v>62</v>
      </c>
      <c r="E84" s="2127" t="s">
        <v>62</v>
      </c>
      <c r="F84" s="2127" t="s">
        <v>62</v>
      </c>
      <c r="G84" s="2127" t="s">
        <v>62</v>
      </c>
      <c r="H84" s="2127" t="s">
        <v>62</v>
      </c>
      <c r="I84" s="2127" t="s">
        <v>62</v>
      </c>
      <c r="J84" s="2136">
        <v>77297743</v>
      </c>
    </row>
    <row r="85" spans="2:10">
      <c r="B85" s="2109" t="s">
        <v>1549</v>
      </c>
      <c r="C85" s="2110" t="s">
        <v>1550</v>
      </c>
      <c r="D85" s="2127" t="s">
        <v>62</v>
      </c>
      <c r="E85" s="2127" t="s">
        <v>62</v>
      </c>
      <c r="F85" s="2127" t="s">
        <v>62</v>
      </c>
      <c r="G85" s="2127" t="s">
        <v>62</v>
      </c>
      <c r="H85" s="2127" t="s">
        <v>62</v>
      </c>
      <c r="I85" s="2127" t="s">
        <v>62</v>
      </c>
      <c r="J85" s="2136" t="s">
        <v>62</v>
      </c>
    </row>
    <row r="86" spans="2:10">
      <c r="B86" s="2109" t="s">
        <v>1551</v>
      </c>
      <c r="C86" s="2110" t="s">
        <v>1552</v>
      </c>
      <c r="D86" s="2127" t="s">
        <v>62</v>
      </c>
      <c r="E86" s="2127" t="s">
        <v>62</v>
      </c>
      <c r="F86" s="2127" t="s">
        <v>62</v>
      </c>
      <c r="G86" s="2127" t="s">
        <v>62</v>
      </c>
      <c r="H86" s="2127" t="s">
        <v>62</v>
      </c>
      <c r="I86" s="2127" t="s">
        <v>62</v>
      </c>
      <c r="J86" s="2136">
        <v>10293496</v>
      </c>
    </row>
    <row r="87" spans="2:10">
      <c r="B87" s="2109" t="s">
        <v>1553</v>
      </c>
      <c r="C87" s="2110" t="s">
        <v>1554</v>
      </c>
      <c r="D87" s="2127" t="s">
        <v>62</v>
      </c>
      <c r="E87" s="2127" t="s">
        <v>62</v>
      </c>
      <c r="F87" s="2127" t="s">
        <v>62</v>
      </c>
      <c r="G87" s="2127" t="s">
        <v>62</v>
      </c>
      <c r="H87" s="2127" t="s">
        <v>62</v>
      </c>
      <c r="I87" s="2127" t="s">
        <v>62</v>
      </c>
      <c r="J87" s="2136">
        <v>17711204</v>
      </c>
    </row>
    <row r="88" spans="2:10">
      <c r="B88" s="2109" t="s">
        <v>1555</v>
      </c>
      <c r="C88" s="2110" t="s">
        <v>1556</v>
      </c>
      <c r="D88" s="2127" t="s">
        <v>62</v>
      </c>
      <c r="E88" s="2127" t="s">
        <v>62</v>
      </c>
      <c r="F88" s="2127" t="s">
        <v>62</v>
      </c>
      <c r="G88" s="2127" t="s">
        <v>62</v>
      </c>
      <c r="H88" s="2127" t="s">
        <v>62</v>
      </c>
      <c r="I88" s="2127" t="s">
        <v>62</v>
      </c>
      <c r="J88" s="2136">
        <v>47857775</v>
      </c>
    </row>
    <row r="89" spans="2:10">
      <c r="B89" s="2109" t="s">
        <v>1557</v>
      </c>
      <c r="C89" s="2110" t="s">
        <v>1558</v>
      </c>
      <c r="D89" s="2127" t="s">
        <v>62</v>
      </c>
      <c r="E89" s="2127" t="s">
        <v>62</v>
      </c>
      <c r="F89" s="2127" t="s">
        <v>62</v>
      </c>
      <c r="G89" s="2127" t="s">
        <v>62</v>
      </c>
      <c r="H89" s="2127" t="s">
        <v>62</v>
      </c>
      <c r="I89" s="2127" t="s">
        <v>62</v>
      </c>
      <c r="J89" s="2136">
        <v>46933762</v>
      </c>
    </row>
    <row r="90" spans="2:10">
      <c r="B90" s="2109" t="s">
        <v>1559</v>
      </c>
      <c r="C90" s="2110" t="s">
        <v>1560</v>
      </c>
      <c r="D90" s="2127" t="s">
        <v>62</v>
      </c>
      <c r="E90" s="2127" t="s">
        <v>62</v>
      </c>
      <c r="F90" s="2127" t="s">
        <v>62</v>
      </c>
      <c r="G90" s="2127" t="s">
        <v>62</v>
      </c>
      <c r="H90" s="2127" t="s">
        <v>62</v>
      </c>
      <c r="I90" s="2127" t="s">
        <v>62</v>
      </c>
      <c r="J90" s="2136">
        <v>89762701</v>
      </c>
    </row>
    <row r="91" spans="2:10">
      <c r="B91" s="2109" t="s">
        <v>1561</v>
      </c>
      <c r="C91" s="2110" t="s">
        <v>1562</v>
      </c>
      <c r="D91" s="2127" t="s">
        <v>62</v>
      </c>
      <c r="E91" s="2127" t="s">
        <v>62</v>
      </c>
      <c r="F91" s="2127" t="s">
        <v>62</v>
      </c>
      <c r="G91" s="2127" t="s">
        <v>62</v>
      </c>
      <c r="H91" s="2127" t="s">
        <v>62</v>
      </c>
      <c r="I91" s="2127" t="s">
        <v>62</v>
      </c>
      <c r="J91" s="2136">
        <v>7247950</v>
      </c>
    </row>
    <row r="92" spans="2:10">
      <c r="B92" s="2109" t="s">
        <v>1563</v>
      </c>
      <c r="C92" s="2110" t="s">
        <v>1564</v>
      </c>
      <c r="D92" s="2127" t="s">
        <v>62</v>
      </c>
      <c r="E92" s="2127" t="s">
        <v>62</v>
      </c>
      <c r="F92" s="2127" t="s">
        <v>62</v>
      </c>
      <c r="G92" s="2127" t="s">
        <v>62</v>
      </c>
      <c r="H92" s="2127" t="s">
        <v>62</v>
      </c>
      <c r="I92" s="2127" t="s">
        <v>62</v>
      </c>
      <c r="J92" s="2136">
        <v>24127632</v>
      </c>
    </row>
    <row r="93" spans="2:10">
      <c r="B93" s="2109" t="s">
        <v>1565</v>
      </c>
      <c r="C93" s="2110" t="s">
        <v>1566</v>
      </c>
      <c r="D93" s="2127" t="s">
        <v>62</v>
      </c>
      <c r="E93" s="2127" t="s">
        <v>62</v>
      </c>
      <c r="F93" s="2127" t="s">
        <v>62</v>
      </c>
      <c r="G93" s="2127" t="s">
        <v>62</v>
      </c>
      <c r="H93" s="2127" t="s">
        <v>62</v>
      </c>
      <c r="I93" s="2127" t="s">
        <v>62</v>
      </c>
      <c r="J93" s="2136">
        <v>16462492</v>
      </c>
    </row>
    <row r="94" spans="2:10">
      <c r="B94" s="2109" t="s">
        <v>1567</v>
      </c>
      <c r="C94" s="2110" t="s">
        <v>1568</v>
      </c>
      <c r="D94" s="2127" t="s">
        <v>62</v>
      </c>
      <c r="E94" s="2127" t="s">
        <v>62</v>
      </c>
      <c r="F94" s="2127" t="s">
        <v>62</v>
      </c>
      <c r="G94" s="2127" t="s">
        <v>62</v>
      </c>
      <c r="H94" s="2127" t="s">
        <v>62</v>
      </c>
      <c r="I94" s="2127" t="s">
        <v>62</v>
      </c>
      <c r="J94" s="2136">
        <v>196937517</v>
      </c>
    </row>
    <row r="95" spans="2:10">
      <c r="B95" s="2109" t="s">
        <v>1569</v>
      </c>
      <c r="C95" s="2110" t="s">
        <v>1570</v>
      </c>
      <c r="D95" s="2127" t="s">
        <v>62</v>
      </c>
      <c r="E95" s="2127" t="s">
        <v>62</v>
      </c>
      <c r="F95" s="2127" t="s">
        <v>62</v>
      </c>
      <c r="G95" s="2127" t="s">
        <v>62</v>
      </c>
      <c r="H95" s="2127" t="s">
        <v>62</v>
      </c>
      <c r="I95" s="2127" t="s">
        <v>62</v>
      </c>
      <c r="J95" s="2136">
        <v>11648903</v>
      </c>
    </row>
    <row r="96" spans="2:10">
      <c r="B96" s="2109" t="s">
        <v>1571</v>
      </c>
      <c r="C96" s="2110" t="s">
        <v>1572</v>
      </c>
      <c r="D96" s="2127" t="s">
        <v>62</v>
      </c>
      <c r="E96" s="2127" t="s">
        <v>62</v>
      </c>
      <c r="F96" s="2127" t="s">
        <v>62</v>
      </c>
      <c r="G96" s="2127" t="s">
        <v>62</v>
      </c>
      <c r="H96" s="2127" t="s">
        <v>62</v>
      </c>
      <c r="I96" s="2127" t="s">
        <v>62</v>
      </c>
      <c r="J96" s="2136">
        <v>134274618</v>
      </c>
    </row>
    <row r="97" spans="2:10">
      <c r="B97" s="2109" t="s">
        <v>1573</v>
      </c>
      <c r="C97" s="2110" t="s">
        <v>1574</v>
      </c>
      <c r="D97" s="2127" t="s">
        <v>62</v>
      </c>
      <c r="E97" s="2127" t="s">
        <v>62</v>
      </c>
      <c r="F97" s="2127" t="s">
        <v>62</v>
      </c>
      <c r="G97" s="2127" t="s">
        <v>62</v>
      </c>
      <c r="H97" s="2127" t="s">
        <v>62</v>
      </c>
      <c r="I97" s="2127" t="s">
        <v>62</v>
      </c>
      <c r="J97" s="2136">
        <v>96261732</v>
      </c>
    </row>
    <row r="98" spans="2:10">
      <c r="B98" s="2109" t="s">
        <v>1575</v>
      </c>
      <c r="C98" s="2110" t="s">
        <v>1576</v>
      </c>
      <c r="D98" s="2127" t="s">
        <v>62</v>
      </c>
      <c r="E98" s="2127" t="s">
        <v>62</v>
      </c>
      <c r="F98" s="2127" t="s">
        <v>62</v>
      </c>
      <c r="G98" s="2127" t="s">
        <v>62</v>
      </c>
      <c r="H98" s="2127" t="s">
        <v>62</v>
      </c>
      <c r="I98" s="2127" t="s">
        <v>62</v>
      </c>
      <c r="J98" s="2136" t="s">
        <v>62</v>
      </c>
    </row>
    <row r="99" spans="2:10" ht="10.5" customHeight="1">
      <c r="B99" s="2109" t="s">
        <v>1577</v>
      </c>
      <c r="C99" s="2110" t="s">
        <v>1578</v>
      </c>
      <c r="D99" s="2127" t="s">
        <v>62</v>
      </c>
      <c r="E99" s="2127" t="s">
        <v>62</v>
      </c>
      <c r="F99" s="2127" t="s">
        <v>62</v>
      </c>
      <c r="G99" s="2127" t="s">
        <v>62</v>
      </c>
      <c r="H99" s="2127" t="s">
        <v>62</v>
      </c>
      <c r="I99" s="2127" t="s">
        <v>62</v>
      </c>
      <c r="J99" s="2142" t="s">
        <v>62</v>
      </c>
    </row>
    <row r="100" spans="2:10">
      <c r="B100" s="2119" t="s">
        <v>1249</v>
      </c>
      <c r="C100" s="2119"/>
      <c r="D100" s="2119"/>
      <c r="E100" s="2119"/>
      <c r="F100" s="2119"/>
      <c r="G100" s="2119"/>
      <c r="H100" s="2119"/>
      <c r="I100" s="2119"/>
      <c r="J100" s="2120"/>
    </row>
    <row r="101" spans="2:10">
      <c r="B101" s="2121" t="s">
        <v>1250</v>
      </c>
      <c r="C101" s="2121"/>
      <c r="D101" s="2121"/>
      <c r="E101" s="2121"/>
      <c r="F101" s="2121"/>
      <c r="G101" s="2121"/>
      <c r="H101" s="2121"/>
      <c r="I101" s="2121"/>
      <c r="J101" s="2121"/>
    </row>
    <row r="102" spans="2:10">
      <c r="B102" s="2121" t="s">
        <v>1251</v>
      </c>
      <c r="C102" s="2121"/>
      <c r="D102" s="2121"/>
      <c r="E102" s="2121"/>
      <c r="F102" s="2121"/>
      <c r="G102" s="2121"/>
      <c r="I102" s="2122"/>
      <c r="J102" s="2120"/>
    </row>
    <row r="103" spans="2:10">
      <c r="B103" s="2120" t="s">
        <v>1252</v>
      </c>
      <c r="C103" s="2120"/>
      <c r="D103" s="2120"/>
      <c r="E103" s="2120"/>
      <c r="F103" s="2120"/>
      <c r="G103" s="2120"/>
    </row>
    <row r="104" spans="2:10">
      <c r="B104" s="2120" t="s">
        <v>1253</v>
      </c>
    </row>
    <row r="106" spans="2:10" ht="15">
      <c r="B106" s="2533" t="s">
        <v>1019</v>
      </c>
    </row>
  </sheetData>
  <mergeCells count="9">
    <mergeCell ref="J14:J15"/>
    <mergeCell ref="B15:B17"/>
    <mergeCell ref="C15:C17"/>
    <mergeCell ref="D14:D15"/>
    <mergeCell ref="E14:E15"/>
    <mergeCell ref="F14:F15"/>
    <mergeCell ref="G14:G15"/>
    <mergeCell ref="H14:H15"/>
    <mergeCell ref="I14:I15"/>
  </mergeCells>
  <hyperlinks>
    <hyperlink ref="B106" location="Inhaltsverzeichnis!A1" display="Zurück zum Inhaltsverzeichnis"/>
  </hyperlinks>
  <pageMargins left="0.78740157480314965" right="0.59055118110236227" top="0.39370078740157483" bottom="0.78740157480314965" header="0.31496062992125984" footer="0.31496062992125984"/>
  <pageSetup paperSize="9" scale="88" orientation="portrait" r:id="rId1"/>
  <headerFooter>
    <oddFooter>&amp;R&amp;A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J108"/>
  <sheetViews>
    <sheetView showGridLines="0" showZeros="0" zoomScale="140" zoomScaleNormal="140" workbookViewId="0">
      <pane ySplit="17" topLeftCell="A18" activePane="bottomLeft" state="frozen"/>
      <selection activeCell="B6" sqref="B6:R6"/>
      <selection pane="bottomLeft"/>
    </sheetView>
  </sheetViews>
  <sheetFormatPr baseColWidth="10" defaultColWidth="11.5703125" defaultRowHeight="8.25"/>
  <cols>
    <col min="1" max="1" width="3.5703125" style="2094" customWidth="1"/>
    <col min="2" max="2" width="8.28515625" style="2094" customWidth="1"/>
    <col min="3" max="3" width="21.5703125" style="2094" customWidth="1"/>
    <col min="4" max="5" width="9.5703125" style="2094" customWidth="1"/>
    <col min="6" max="7" width="9.7109375" style="2094" customWidth="1"/>
    <col min="8" max="8" width="10.85546875" style="2094" customWidth="1"/>
    <col min="9" max="9" width="10.28515625" style="2094" customWidth="1"/>
    <col min="10" max="16384" width="11.5703125" style="2094"/>
  </cols>
  <sheetData>
    <row r="9" spans="2:10" ht="12">
      <c r="B9" s="2093" t="s">
        <v>1081</v>
      </c>
      <c r="C9" s="2093"/>
      <c r="D9" s="2093"/>
      <c r="E9" s="2093"/>
      <c r="F9" s="2093"/>
      <c r="G9" s="2093"/>
      <c r="H9" s="2093"/>
      <c r="I9" s="2093"/>
    </row>
    <row r="10" spans="2:10" ht="12">
      <c r="B10" s="2093" t="s">
        <v>1082</v>
      </c>
      <c r="C10" s="2093"/>
      <c r="D10" s="2093"/>
      <c r="E10" s="2093"/>
      <c r="F10" s="2093"/>
      <c r="G10" s="2093"/>
      <c r="H10" s="2093"/>
      <c r="I10" s="2093"/>
    </row>
    <row r="11" spans="2:10" ht="3" customHeight="1"/>
    <row r="12" spans="2:10" ht="9">
      <c r="B12" s="2097" t="s">
        <v>218</v>
      </c>
      <c r="C12" s="2098">
        <v>45482</v>
      </c>
      <c r="I12" s="2097" t="s">
        <v>1083</v>
      </c>
      <c r="J12" s="2099"/>
    </row>
    <row r="13" spans="2:10" ht="3" customHeight="1"/>
    <row r="14" spans="2:10" ht="13.15" customHeight="1">
      <c r="B14" s="2100" t="s">
        <v>1084</v>
      </c>
      <c r="C14" s="2101"/>
      <c r="D14" s="2672" t="s">
        <v>1085</v>
      </c>
      <c r="E14" s="2672" t="s">
        <v>148</v>
      </c>
      <c r="F14" s="2672" t="s">
        <v>7</v>
      </c>
      <c r="G14" s="2672" t="s">
        <v>8</v>
      </c>
      <c r="H14" s="2672" t="s">
        <v>9</v>
      </c>
      <c r="I14" s="2674" t="s">
        <v>10</v>
      </c>
    </row>
    <row r="15" spans="2:10">
      <c r="B15" s="2676" t="s">
        <v>1086</v>
      </c>
      <c r="C15" s="2679" t="s">
        <v>1087</v>
      </c>
      <c r="D15" s="2673"/>
      <c r="E15" s="2673"/>
      <c r="F15" s="2673"/>
      <c r="G15" s="2673"/>
      <c r="H15" s="2673"/>
      <c r="I15" s="2675"/>
    </row>
    <row r="16" spans="2:10" ht="13.15" customHeight="1">
      <c r="B16" s="2677"/>
      <c r="C16" s="2680"/>
      <c r="D16" s="2102" t="s">
        <v>54</v>
      </c>
      <c r="E16" s="2103"/>
      <c r="F16" s="2103"/>
      <c r="G16" s="2103"/>
      <c r="H16" s="2103"/>
      <c r="I16" s="2104"/>
    </row>
    <row r="17" spans="2:9" ht="7.9" customHeight="1">
      <c r="B17" s="2678"/>
      <c r="C17" s="2673"/>
      <c r="D17" s="2102" t="s">
        <v>1088</v>
      </c>
      <c r="E17" s="2103"/>
      <c r="F17" s="2103"/>
      <c r="G17" s="2103"/>
      <c r="H17" s="2103"/>
      <c r="I17" s="2104"/>
    </row>
    <row r="18" spans="2:9" ht="3" customHeight="1">
      <c r="B18" s="2105"/>
      <c r="C18" s="2106"/>
      <c r="D18" s="1732"/>
      <c r="E18" s="2106"/>
      <c r="F18" s="2106"/>
      <c r="G18" s="2106"/>
      <c r="H18" s="2106"/>
      <c r="I18" s="2108"/>
    </row>
    <row r="19" spans="2:9">
      <c r="B19" s="2109" t="s">
        <v>1579</v>
      </c>
      <c r="C19" s="2110" t="s">
        <v>1580</v>
      </c>
      <c r="D19" s="2111" t="s">
        <v>62</v>
      </c>
      <c r="E19" s="2111" t="s">
        <v>62</v>
      </c>
      <c r="F19" s="2111" t="s">
        <v>62</v>
      </c>
      <c r="G19" s="2111" t="s">
        <v>62</v>
      </c>
      <c r="H19" s="2111" t="s">
        <v>62</v>
      </c>
      <c r="I19" s="2128" t="s">
        <v>62</v>
      </c>
    </row>
    <row r="20" spans="2:9">
      <c r="B20" s="2109" t="s">
        <v>1581</v>
      </c>
      <c r="C20" s="2110" t="s">
        <v>1582</v>
      </c>
      <c r="D20" s="2111" t="s">
        <v>62</v>
      </c>
      <c r="E20" s="2111" t="s">
        <v>62</v>
      </c>
      <c r="F20" s="2111" t="s">
        <v>62</v>
      </c>
      <c r="G20" s="2111" t="s">
        <v>62</v>
      </c>
      <c r="H20" s="2111" t="s">
        <v>62</v>
      </c>
      <c r="I20" s="2128" t="s">
        <v>62</v>
      </c>
    </row>
    <row r="21" spans="2:9">
      <c r="B21" s="2109" t="s">
        <v>1583</v>
      </c>
      <c r="C21" s="2110" t="s">
        <v>1584</v>
      </c>
      <c r="D21" s="2111" t="s">
        <v>62</v>
      </c>
      <c r="E21" s="2111" t="s">
        <v>62</v>
      </c>
      <c r="F21" s="2111" t="s">
        <v>62</v>
      </c>
      <c r="G21" s="2111" t="s">
        <v>62</v>
      </c>
      <c r="H21" s="2111" t="s">
        <v>62</v>
      </c>
      <c r="I21" s="2128" t="s">
        <v>62</v>
      </c>
    </row>
    <row r="22" spans="2:9">
      <c r="B22" s="2109" t="s">
        <v>1585</v>
      </c>
      <c r="C22" s="2110" t="s">
        <v>1586</v>
      </c>
      <c r="D22" s="2111">
        <v>2619233</v>
      </c>
      <c r="E22" s="2111">
        <v>2554137</v>
      </c>
      <c r="F22" s="2111">
        <v>2756024</v>
      </c>
      <c r="G22" s="2111">
        <v>2666983</v>
      </c>
      <c r="H22" s="2111">
        <v>2739215</v>
      </c>
      <c r="I22" s="2128" t="s">
        <v>62</v>
      </c>
    </row>
    <row r="23" spans="2:9">
      <c r="B23" s="2109" t="s">
        <v>1587</v>
      </c>
      <c r="C23" s="2110" t="s">
        <v>1588</v>
      </c>
      <c r="D23" s="2111" t="s">
        <v>62</v>
      </c>
      <c r="E23" s="2111" t="s">
        <v>62</v>
      </c>
      <c r="F23" s="2111" t="s">
        <v>62</v>
      </c>
      <c r="G23" s="2111" t="s">
        <v>62</v>
      </c>
      <c r="H23" s="2111" t="s">
        <v>62</v>
      </c>
      <c r="I23" s="2128" t="s">
        <v>62</v>
      </c>
    </row>
    <row r="24" spans="2:9">
      <c r="B24" s="2109" t="s">
        <v>1589</v>
      </c>
      <c r="C24" s="2110" t="s">
        <v>1590</v>
      </c>
      <c r="D24" s="2111">
        <v>18349762</v>
      </c>
      <c r="E24" s="2111">
        <v>17866559</v>
      </c>
      <c r="F24" s="2111">
        <v>19434728</v>
      </c>
      <c r="G24" s="2111">
        <v>18972204</v>
      </c>
      <c r="H24" s="2111">
        <v>19681385</v>
      </c>
      <c r="I24" s="2128" t="s">
        <v>62</v>
      </c>
    </row>
    <row r="25" spans="2:9">
      <c r="B25" s="2109" t="s">
        <v>1591</v>
      </c>
      <c r="C25" s="2110" t="s">
        <v>1592</v>
      </c>
      <c r="D25" s="2111" t="s">
        <v>62</v>
      </c>
      <c r="E25" s="2111" t="s">
        <v>62</v>
      </c>
      <c r="F25" s="2111" t="s">
        <v>62</v>
      </c>
      <c r="G25" s="2111" t="s">
        <v>62</v>
      </c>
      <c r="H25" s="2111" t="s">
        <v>62</v>
      </c>
      <c r="I25" s="2128" t="s">
        <v>62</v>
      </c>
    </row>
    <row r="26" spans="2:9">
      <c r="B26" s="2109" t="s">
        <v>1593</v>
      </c>
      <c r="C26" s="2110" t="s">
        <v>1594</v>
      </c>
      <c r="D26" s="2111">
        <v>17227529</v>
      </c>
      <c r="E26" s="2111">
        <v>16645260</v>
      </c>
      <c r="F26" s="2111">
        <v>18055519</v>
      </c>
      <c r="G26" s="2111">
        <v>17605457</v>
      </c>
      <c r="H26" s="2111">
        <v>18204807</v>
      </c>
      <c r="I26" s="2128" t="s">
        <v>62</v>
      </c>
    </row>
    <row r="27" spans="2:9">
      <c r="B27" s="2109" t="s">
        <v>1595</v>
      </c>
      <c r="C27" s="2110" t="s">
        <v>1596</v>
      </c>
      <c r="D27" s="2111" t="s">
        <v>62</v>
      </c>
      <c r="E27" s="2111" t="s">
        <v>62</v>
      </c>
      <c r="F27" s="2111" t="s">
        <v>62</v>
      </c>
      <c r="G27" s="2111" t="s">
        <v>62</v>
      </c>
      <c r="H27" s="2111" t="s">
        <v>62</v>
      </c>
      <c r="I27" s="2128" t="s">
        <v>62</v>
      </c>
    </row>
    <row r="28" spans="2:9">
      <c r="B28" s="2109" t="s">
        <v>1597</v>
      </c>
      <c r="C28" s="2110" t="s">
        <v>1598</v>
      </c>
      <c r="D28" s="2111">
        <v>1636570</v>
      </c>
      <c r="E28" s="2111">
        <v>1573138</v>
      </c>
      <c r="F28" s="2111">
        <v>1712315</v>
      </c>
      <c r="G28" s="2111">
        <v>1700787</v>
      </c>
      <c r="H28" s="2111">
        <v>1810936</v>
      </c>
      <c r="I28" s="2128" t="s">
        <v>62</v>
      </c>
    </row>
    <row r="29" spans="2:9">
      <c r="B29" s="2109" t="s">
        <v>1599</v>
      </c>
      <c r="C29" s="2110" t="s">
        <v>1600</v>
      </c>
      <c r="D29" s="2111" t="s">
        <v>62</v>
      </c>
      <c r="E29" s="2111" t="s">
        <v>62</v>
      </c>
      <c r="F29" s="2111" t="s">
        <v>62</v>
      </c>
      <c r="G29" s="2111" t="s">
        <v>62</v>
      </c>
      <c r="H29" s="2111" t="s">
        <v>62</v>
      </c>
      <c r="I29" s="2128" t="s">
        <v>62</v>
      </c>
    </row>
    <row r="30" spans="2:9">
      <c r="B30" s="2109" t="s">
        <v>1601</v>
      </c>
      <c r="C30" s="2110" t="s">
        <v>1602</v>
      </c>
      <c r="D30" s="2111" t="s">
        <v>62</v>
      </c>
      <c r="E30" s="2111" t="s">
        <v>62</v>
      </c>
      <c r="F30" s="2111" t="s">
        <v>62</v>
      </c>
      <c r="G30" s="2111" t="s">
        <v>62</v>
      </c>
      <c r="H30" s="2111" t="s">
        <v>62</v>
      </c>
      <c r="I30" s="2128" t="s">
        <v>62</v>
      </c>
    </row>
    <row r="31" spans="2:9">
      <c r="B31" s="2109" t="s">
        <v>1603</v>
      </c>
      <c r="C31" s="2110" t="s">
        <v>1604</v>
      </c>
      <c r="D31" s="2111">
        <v>11926571</v>
      </c>
      <c r="E31" s="2111">
        <v>11723200</v>
      </c>
      <c r="F31" s="2111">
        <v>12543332</v>
      </c>
      <c r="G31" s="2111">
        <v>12250132</v>
      </c>
      <c r="H31" s="2111">
        <v>12822232</v>
      </c>
      <c r="I31" s="2128" t="s">
        <v>62</v>
      </c>
    </row>
    <row r="32" spans="2:9">
      <c r="B32" s="2109" t="s">
        <v>1605</v>
      </c>
      <c r="C32" s="2110" t="s">
        <v>1606</v>
      </c>
      <c r="D32" s="2111">
        <v>22715801</v>
      </c>
      <c r="E32" s="2111">
        <v>21968579</v>
      </c>
      <c r="F32" s="2111">
        <v>23955342</v>
      </c>
      <c r="G32" s="2111">
        <v>23219894</v>
      </c>
      <c r="H32" s="2111">
        <v>23850925</v>
      </c>
      <c r="I32" s="2128" t="s">
        <v>62</v>
      </c>
    </row>
    <row r="33" spans="2:9">
      <c r="B33" s="2109" t="s">
        <v>1607</v>
      </c>
      <c r="C33" s="2110" t="s">
        <v>1608</v>
      </c>
      <c r="D33" s="2111">
        <v>11872377</v>
      </c>
      <c r="E33" s="2111">
        <v>11587833</v>
      </c>
      <c r="F33" s="2111">
        <v>12271024</v>
      </c>
      <c r="G33" s="2111">
        <v>11977181</v>
      </c>
      <c r="H33" s="2111">
        <v>12551065</v>
      </c>
      <c r="I33" s="2128" t="s">
        <v>62</v>
      </c>
    </row>
    <row r="34" spans="2:9">
      <c r="B34" s="2109" t="s">
        <v>1609</v>
      </c>
      <c r="C34" s="2110" t="s">
        <v>1610</v>
      </c>
      <c r="D34" s="2111">
        <v>14464503</v>
      </c>
      <c r="E34" s="2111">
        <v>14000314</v>
      </c>
      <c r="F34" s="2111">
        <v>15170633</v>
      </c>
      <c r="G34" s="2111">
        <v>14901828</v>
      </c>
      <c r="H34" s="2111">
        <v>15504655</v>
      </c>
      <c r="I34" s="2128" t="s">
        <v>62</v>
      </c>
    </row>
    <row r="35" spans="2:9">
      <c r="B35" s="2109" t="s">
        <v>1611</v>
      </c>
      <c r="C35" s="2110" t="s">
        <v>1612</v>
      </c>
      <c r="D35" s="2111" t="s">
        <v>62</v>
      </c>
      <c r="E35" s="2111" t="s">
        <v>62</v>
      </c>
      <c r="F35" s="2111" t="s">
        <v>62</v>
      </c>
      <c r="G35" s="2111" t="s">
        <v>62</v>
      </c>
      <c r="H35" s="2111" t="s">
        <v>62</v>
      </c>
      <c r="I35" s="2128" t="s">
        <v>62</v>
      </c>
    </row>
    <row r="36" spans="2:9">
      <c r="B36" s="2109" t="s">
        <v>1613</v>
      </c>
      <c r="C36" s="2110" t="s">
        <v>1614</v>
      </c>
      <c r="D36" s="2111" t="s">
        <v>62</v>
      </c>
      <c r="E36" s="2111" t="s">
        <v>62</v>
      </c>
      <c r="F36" s="2111" t="s">
        <v>62</v>
      </c>
      <c r="G36" s="2111" t="s">
        <v>62</v>
      </c>
      <c r="H36" s="2111" t="s">
        <v>62</v>
      </c>
      <c r="I36" s="2128" t="s">
        <v>62</v>
      </c>
    </row>
    <row r="37" spans="2:9">
      <c r="B37" s="2109" t="s">
        <v>1615</v>
      </c>
      <c r="C37" s="2110" t="s">
        <v>1616</v>
      </c>
      <c r="D37" s="2111">
        <v>13620281</v>
      </c>
      <c r="E37" s="2111">
        <v>13179188</v>
      </c>
      <c r="F37" s="2111">
        <v>14091835</v>
      </c>
      <c r="G37" s="2111">
        <v>13801399</v>
      </c>
      <c r="H37" s="2111">
        <v>14422852</v>
      </c>
      <c r="I37" s="2128" t="s">
        <v>62</v>
      </c>
    </row>
    <row r="38" spans="2:9">
      <c r="B38" s="2109" t="s">
        <v>1617</v>
      </c>
      <c r="C38" s="2110" t="s">
        <v>1618</v>
      </c>
      <c r="D38" s="2111" t="s">
        <v>62</v>
      </c>
      <c r="E38" s="2111" t="s">
        <v>62</v>
      </c>
      <c r="F38" s="2111" t="s">
        <v>62</v>
      </c>
      <c r="G38" s="2111" t="s">
        <v>62</v>
      </c>
      <c r="H38" s="2111" t="s">
        <v>62</v>
      </c>
      <c r="I38" s="2128" t="s">
        <v>62</v>
      </c>
    </row>
    <row r="39" spans="2:9">
      <c r="B39" s="2109" t="s">
        <v>1619</v>
      </c>
      <c r="C39" s="2110" t="s">
        <v>1620</v>
      </c>
      <c r="D39" s="2111" t="s">
        <v>62</v>
      </c>
      <c r="E39" s="2111" t="s">
        <v>62</v>
      </c>
      <c r="F39" s="2111" t="s">
        <v>62</v>
      </c>
      <c r="G39" s="2111" t="s">
        <v>62</v>
      </c>
      <c r="H39" s="2111" t="s">
        <v>62</v>
      </c>
      <c r="I39" s="2128" t="s">
        <v>62</v>
      </c>
    </row>
    <row r="40" spans="2:9">
      <c r="B40" s="2109" t="s">
        <v>1621</v>
      </c>
      <c r="C40" s="2110" t="s">
        <v>1622</v>
      </c>
      <c r="D40" s="2111">
        <v>4908050</v>
      </c>
      <c r="E40" s="2111">
        <v>4801887</v>
      </c>
      <c r="F40" s="2111">
        <v>5213271</v>
      </c>
      <c r="G40" s="2111">
        <v>5121132</v>
      </c>
      <c r="H40" s="2111">
        <v>5282734</v>
      </c>
      <c r="I40" s="2128" t="s">
        <v>62</v>
      </c>
    </row>
    <row r="41" spans="2:9">
      <c r="B41" s="2109" t="s">
        <v>1623</v>
      </c>
      <c r="C41" s="2110" t="s">
        <v>1624</v>
      </c>
      <c r="D41" s="2111">
        <v>13663490</v>
      </c>
      <c r="E41" s="2111">
        <v>13228476</v>
      </c>
      <c r="F41" s="2111">
        <v>14402719</v>
      </c>
      <c r="G41" s="2111">
        <v>13955197</v>
      </c>
      <c r="H41" s="2111">
        <v>14392480</v>
      </c>
      <c r="I41" s="2128" t="s">
        <v>62</v>
      </c>
    </row>
    <row r="42" spans="2:9">
      <c r="B42" s="2109" t="s">
        <v>1625</v>
      </c>
      <c r="C42" s="2110" t="s">
        <v>1626</v>
      </c>
      <c r="D42" s="2111" t="s">
        <v>62</v>
      </c>
      <c r="E42" s="2111" t="s">
        <v>62</v>
      </c>
      <c r="F42" s="2111" t="s">
        <v>62</v>
      </c>
      <c r="G42" s="2111" t="s">
        <v>62</v>
      </c>
      <c r="H42" s="2111" t="s">
        <v>62</v>
      </c>
      <c r="I42" s="2128" t="s">
        <v>62</v>
      </c>
    </row>
    <row r="43" spans="2:9">
      <c r="B43" s="2109" t="s">
        <v>1627</v>
      </c>
      <c r="C43" s="2110" t="s">
        <v>1628</v>
      </c>
      <c r="D43" s="2111" t="s">
        <v>62</v>
      </c>
      <c r="E43" s="2111" t="s">
        <v>62</v>
      </c>
      <c r="F43" s="2111" t="s">
        <v>62</v>
      </c>
      <c r="G43" s="2111" t="s">
        <v>62</v>
      </c>
      <c r="H43" s="2111" t="s">
        <v>62</v>
      </c>
      <c r="I43" s="2128" t="s">
        <v>62</v>
      </c>
    </row>
    <row r="44" spans="2:9">
      <c r="B44" s="2109" t="s">
        <v>1629</v>
      </c>
      <c r="C44" s="2110" t="s">
        <v>1630</v>
      </c>
      <c r="D44" s="2111">
        <v>10368383</v>
      </c>
      <c r="E44" s="2111">
        <v>9993222</v>
      </c>
      <c r="F44" s="2111">
        <v>10876513</v>
      </c>
      <c r="G44" s="2111">
        <v>10501744</v>
      </c>
      <c r="H44" s="2111">
        <v>10924006</v>
      </c>
      <c r="I44" s="2128" t="s">
        <v>62</v>
      </c>
    </row>
    <row r="45" spans="2:9">
      <c r="B45" s="2109" t="s">
        <v>1631</v>
      </c>
      <c r="C45" s="2110" t="s">
        <v>1632</v>
      </c>
      <c r="D45" s="2111" t="s">
        <v>62</v>
      </c>
      <c r="E45" s="2111" t="s">
        <v>62</v>
      </c>
      <c r="F45" s="2111" t="s">
        <v>62</v>
      </c>
      <c r="G45" s="2111" t="s">
        <v>62</v>
      </c>
      <c r="H45" s="2111" t="s">
        <v>62</v>
      </c>
      <c r="I45" s="2128" t="s">
        <v>62</v>
      </c>
    </row>
    <row r="46" spans="2:9">
      <c r="B46" s="2109" t="s">
        <v>1633</v>
      </c>
      <c r="C46" s="2110" t="s">
        <v>1634</v>
      </c>
      <c r="D46" s="2111">
        <v>4739512</v>
      </c>
      <c r="E46" s="2111">
        <v>4576525</v>
      </c>
      <c r="F46" s="2111">
        <v>4981085</v>
      </c>
      <c r="G46" s="2111">
        <v>4837529</v>
      </c>
      <c r="H46" s="2111">
        <v>5045907</v>
      </c>
      <c r="I46" s="2128" t="s">
        <v>62</v>
      </c>
    </row>
    <row r="47" spans="2:9">
      <c r="B47" s="2109" t="s">
        <v>1635</v>
      </c>
      <c r="C47" s="2110" t="s">
        <v>1636</v>
      </c>
      <c r="D47" s="2111" t="s">
        <v>62</v>
      </c>
      <c r="E47" s="2111" t="s">
        <v>62</v>
      </c>
      <c r="F47" s="2111" t="s">
        <v>62</v>
      </c>
      <c r="G47" s="2111" t="s">
        <v>62</v>
      </c>
      <c r="H47" s="2111" t="s">
        <v>62</v>
      </c>
      <c r="I47" s="2128" t="s">
        <v>62</v>
      </c>
    </row>
    <row r="48" spans="2:9">
      <c r="B48" s="2109" t="s">
        <v>1637</v>
      </c>
      <c r="C48" s="2110" t="s">
        <v>1638</v>
      </c>
      <c r="D48" s="2111">
        <v>3990776</v>
      </c>
      <c r="E48" s="2111">
        <v>3816079</v>
      </c>
      <c r="F48" s="2111">
        <v>4193673</v>
      </c>
      <c r="G48" s="2111">
        <v>4093190</v>
      </c>
      <c r="H48" s="2111">
        <v>4254120</v>
      </c>
      <c r="I48" s="2128" t="s">
        <v>62</v>
      </c>
    </row>
    <row r="49" spans="2:9">
      <c r="B49" s="2109" t="s">
        <v>1639</v>
      </c>
      <c r="C49" s="2110" t="s">
        <v>1640</v>
      </c>
      <c r="D49" s="2111">
        <v>348789</v>
      </c>
      <c r="E49" s="2111">
        <v>344143</v>
      </c>
      <c r="F49" s="2111">
        <v>358045</v>
      </c>
      <c r="G49" s="2111">
        <v>361502</v>
      </c>
      <c r="H49" s="2111">
        <v>376468</v>
      </c>
      <c r="I49" s="2128" t="s">
        <v>62</v>
      </c>
    </row>
    <row r="50" spans="2:9">
      <c r="B50" s="2109" t="s">
        <v>1641</v>
      </c>
      <c r="C50" s="2110" t="s">
        <v>1642</v>
      </c>
      <c r="D50" s="2111" t="s">
        <v>62</v>
      </c>
      <c r="E50" s="2111" t="s">
        <v>62</v>
      </c>
      <c r="F50" s="2111" t="s">
        <v>62</v>
      </c>
      <c r="G50" s="2111" t="s">
        <v>62</v>
      </c>
      <c r="H50" s="2111" t="s">
        <v>62</v>
      </c>
      <c r="I50" s="2128" t="s">
        <v>62</v>
      </c>
    </row>
    <row r="51" spans="2:9">
      <c r="B51" s="2109" t="s">
        <v>1643</v>
      </c>
      <c r="C51" s="2110" t="s">
        <v>1644</v>
      </c>
      <c r="D51" s="2111" t="s">
        <v>62</v>
      </c>
      <c r="E51" s="2111" t="s">
        <v>62</v>
      </c>
      <c r="F51" s="2111" t="s">
        <v>62</v>
      </c>
      <c r="G51" s="2111" t="s">
        <v>62</v>
      </c>
      <c r="H51" s="2111" t="s">
        <v>62</v>
      </c>
      <c r="I51" s="2128" t="s">
        <v>62</v>
      </c>
    </row>
    <row r="52" spans="2:9">
      <c r="B52" s="2109" t="s">
        <v>1645</v>
      </c>
      <c r="C52" s="2110" t="s">
        <v>1646</v>
      </c>
      <c r="D52" s="2111">
        <v>122289</v>
      </c>
      <c r="E52" s="2111">
        <v>118872</v>
      </c>
      <c r="F52" s="2111">
        <v>132695</v>
      </c>
      <c r="G52" s="2111">
        <v>131073</v>
      </c>
      <c r="H52" s="2111">
        <v>134319</v>
      </c>
      <c r="I52" s="2128" t="s">
        <v>62</v>
      </c>
    </row>
    <row r="53" spans="2:9">
      <c r="B53" s="2109" t="s">
        <v>1647</v>
      </c>
      <c r="C53" s="2110" t="s">
        <v>1648</v>
      </c>
      <c r="D53" s="2111" t="s">
        <v>62</v>
      </c>
      <c r="E53" s="2111" t="s">
        <v>62</v>
      </c>
      <c r="F53" s="2111" t="s">
        <v>62</v>
      </c>
      <c r="G53" s="2111" t="s">
        <v>62</v>
      </c>
      <c r="H53" s="2111" t="s">
        <v>62</v>
      </c>
      <c r="I53" s="2128" t="s">
        <v>62</v>
      </c>
    </row>
    <row r="54" spans="2:9">
      <c r="B54" s="2109" t="s">
        <v>1649</v>
      </c>
      <c r="C54" s="2110" t="s">
        <v>1650</v>
      </c>
      <c r="D54" s="2111">
        <v>24023084</v>
      </c>
      <c r="E54" s="2111">
        <v>23255034</v>
      </c>
      <c r="F54" s="2111">
        <v>25097765</v>
      </c>
      <c r="G54" s="2111">
        <v>24493645</v>
      </c>
      <c r="H54" s="2111">
        <v>25360222</v>
      </c>
      <c r="I54" s="2128" t="s">
        <v>62</v>
      </c>
    </row>
    <row r="55" spans="2:9">
      <c r="B55" s="2109" t="s">
        <v>1651</v>
      </c>
      <c r="C55" s="2110" t="s">
        <v>1652</v>
      </c>
      <c r="D55" s="2111">
        <v>1960975</v>
      </c>
      <c r="E55" s="2111">
        <v>1891403</v>
      </c>
      <c r="F55" s="2111">
        <v>2073717</v>
      </c>
      <c r="G55" s="2111">
        <v>2013553</v>
      </c>
      <c r="H55" s="2111">
        <v>2078710</v>
      </c>
      <c r="I55" s="2128" t="s">
        <v>62</v>
      </c>
    </row>
    <row r="56" spans="2:9">
      <c r="B56" s="2109" t="s">
        <v>1653</v>
      </c>
      <c r="C56" s="2110" t="s">
        <v>1654</v>
      </c>
      <c r="D56" s="2111">
        <v>3151454</v>
      </c>
      <c r="E56" s="2111">
        <v>3166210</v>
      </c>
      <c r="F56" s="2111">
        <v>3350673</v>
      </c>
      <c r="G56" s="2111">
        <v>3332488</v>
      </c>
      <c r="H56" s="2111">
        <v>3473546</v>
      </c>
      <c r="I56" s="2128" t="s">
        <v>62</v>
      </c>
    </row>
    <row r="57" spans="2:9">
      <c r="B57" s="2109" t="s">
        <v>1655</v>
      </c>
      <c r="C57" s="2110" t="s">
        <v>1656</v>
      </c>
      <c r="D57" s="2111" t="s">
        <v>62</v>
      </c>
      <c r="E57" s="2111" t="s">
        <v>62</v>
      </c>
      <c r="F57" s="2111" t="s">
        <v>62</v>
      </c>
      <c r="G57" s="2111" t="s">
        <v>62</v>
      </c>
      <c r="H57" s="2111" t="s">
        <v>62</v>
      </c>
      <c r="I57" s="2128" t="s">
        <v>62</v>
      </c>
    </row>
    <row r="58" spans="2:9">
      <c r="B58" s="2109" t="s">
        <v>1657</v>
      </c>
      <c r="C58" s="2110" t="s">
        <v>1658</v>
      </c>
      <c r="D58" s="2111">
        <v>11059095</v>
      </c>
      <c r="E58" s="2111">
        <v>10642859</v>
      </c>
      <c r="F58" s="2111">
        <v>11616660</v>
      </c>
      <c r="G58" s="2111">
        <v>11202030</v>
      </c>
      <c r="H58" s="2111">
        <v>11529757</v>
      </c>
      <c r="I58" s="2128" t="s">
        <v>62</v>
      </c>
    </row>
    <row r="59" spans="2:9">
      <c r="B59" s="2109" t="s">
        <v>1659</v>
      </c>
      <c r="C59" s="2110" t="s">
        <v>1660</v>
      </c>
      <c r="D59" s="2111">
        <v>7452989</v>
      </c>
      <c r="E59" s="2111">
        <v>7166800</v>
      </c>
      <c r="F59" s="2111">
        <v>7822690</v>
      </c>
      <c r="G59" s="2111">
        <v>7645367</v>
      </c>
      <c r="H59" s="2111">
        <v>7966173</v>
      </c>
      <c r="I59" s="2128" t="s">
        <v>62</v>
      </c>
    </row>
    <row r="60" spans="2:9">
      <c r="B60" s="2109" t="s">
        <v>1661</v>
      </c>
      <c r="C60" s="2110" t="s">
        <v>1662</v>
      </c>
      <c r="D60" s="2111">
        <v>8793526</v>
      </c>
      <c r="E60" s="2111">
        <v>8558177</v>
      </c>
      <c r="F60" s="2111">
        <v>9316090</v>
      </c>
      <c r="G60" s="2111">
        <v>9078460</v>
      </c>
      <c r="H60" s="2111">
        <v>9440201</v>
      </c>
      <c r="I60" s="2128" t="s">
        <v>62</v>
      </c>
    </row>
    <row r="61" spans="2:9">
      <c r="B61" s="2109" t="s">
        <v>1663</v>
      </c>
      <c r="C61" s="2110" t="s">
        <v>1664</v>
      </c>
      <c r="D61" s="2111" t="s">
        <v>62</v>
      </c>
      <c r="E61" s="2111" t="s">
        <v>62</v>
      </c>
      <c r="F61" s="2111" t="s">
        <v>62</v>
      </c>
      <c r="G61" s="2111" t="s">
        <v>62</v>
      </c>
      <c r="H61" s="2111" t="s">
        <v>62</v>
      </c>
      <c r="I61" s="2128" t="s">
        <v>62</v>
      </c>
    </row>
    <row r="62" spans="2:9">
      <c r="B62" s="2109" t="s">
        <v>1665</v>
      </c>
      <c r="C62" s="2110" t="s">
        <v>1666</v>
      </c>
      <c r="D62" s="2111" t="s">
        <v>62</v>
      </c>
      <c r="E62" s="2111" t="s">
        <v>62</v>
      </c>
      <c r="F62" s="2111" t="s">
        <v>62</v>
      </c>
      <c r="G62" s="2111" t="s">
        <v>62</v>
      </c>
      <c r="H62" s="2111" t="s">
        <v>62</v>
      </c>
      <c r="I62" s="2128" t="s">
        <v>62</v>
      </c>
    </row>
    <row r="63" spans="2:9">
      <c r="B63" s="2109" t="s">
        <v>1667</v>
      </c>
      <c r="C63" s="2110" t="s">
        <v>1668</v>
      </c>
      <c r="D63" s="2111" t="s">
        <v>62</v>
      </c>
      <c r="E63" s="2111" t="s">
        <v>62</v>
      </c>
      <c r="F63" s="2111" t="s">
        <v>62</v>
      </c>
      <c r="G63" s="2111" t="s">
        <v>62</v>
      </c>
      <c r="H63" s="2111" t="s">
        <v>62</v>
      </c>
      <c r="I63" s="2128" t="s">
        <v>62</v>
      </c>
    </row>
    <row r="64" spans="2:9">
      <c r="B64" s="2109" t="s">
        <v>1669</v>
      </c>
      <c r="C64" s="2110" t="s">
        <v>1670</v>
      </c>
      <c r="D64" s="2111" t="s">
        <v>62</v>
      </c>
      <c r="E64" s="2111" t="s">
        <v>62</v>
      </c>
      <c r="F64" s="2111" t="s">
        <v>62</v>
      </c>
      <c r="G64" s="2111" t="s">
        <v>62</v>
      </c>
      <c r="H64" s="2111" t="s">
        <v>62</v>
      </c>
      <c r="I64" s="2128" t="s">
        <v>62</v>
      </c>
    </row>
    <row r="65" spans="2:9">
      <c r="B65" s="2109" t="s">
        <v>1671</v>
      </c>
      <c r="C65" s="2110" t="s">
        <v>1672</v>
      </c>
      <c r="D65" s="2111">
        <v>2954299</v>
      </c>
      <c r="E65" s="2111">
        <v>2962095</v>
      </c>
      <c r="F65" s="2111">
        <v>3135837</v>
      </c>
      <c r="G65" s="2111">
        <v>3085873</v>
      </c>
      <c r="H65" s="2111">
        <v>3247621</v>
      </c>
      <c r="I65" s="2128" t="s">
        <v>62</v>
      </c>
    </row>
    <row r="66" spans="2:9">
      <c r="B66" s="2109" t="s">
        <v>1673</v>
      </c>
      <c r="C66" s="2110" t="s">
        <v>1674</v>
      </c>
      <c r="D66" s="2111" t="s">
        <v>62</v>
      </c>
      <c r="E66" s="2111" t="s">
        <v>62</v>
      </c>
      <c r="F66" s="2111" t="s">
        <v>62</v>
      </c>
      <c r="G66" s="2111" t="s">
        <v>62</v>
      </c>
      <c r="H66" s="2111" t="s">
        <v>62</v>
      </c>
      <c r="I66" s="2128" t="s">
        <v>62</v>
      </c>
    </row>
    <row r="67" spans="2:9">
      <c r="B67" s="2109" t="s">
        <v>1675</v>
      </c>
      <c r="C67" s="2110" t="s">
        <v>1676</v>
      </c>
      <c r="D67" s="2111" t="s">
        <v>62</v>
      </c>
      <c r="E67" s="2111" t="s">
        <v>62</v>
      </c>
      <c r="F67" s="2111" t="s">
        <v>62</v>
      </c>
      <c r="G67" s="2111" t="s">
        <v>62</v>
      </c>
      <c r="H67" s="2111" t="s">
        <v>62</v>
      </c>
      <c r="I67" s="2128" t="s">
        <v>62</v>
      </c>
    </row>
    <row r="68" spans="2:9">
      <c r="B68" s="2109" t="s">
        <v>1677</v>
      </c>
      <c r="C68" s="2110" t="s">
        <v>1678</v>
      </c>
      <c r="D68" s="2111" t="s">
        <v>62</v>
      </c>
      <c r="E68" s="2111" t="s">
        <v>62</v>
      </c>
      <c r="F68" s="2111" t="s">
        <v>62</v>
      </c>
      <c r="G68" s="2111" t="s">
        <v>62</v>
      </c>
      <c r="H68" s="2111" t="s">
        <v>62</v>
      </c>
      <c r="I68" s="2128" t="s">
        <v>62</v>
      </c>
    </row>
    <row r="69" spans="2:9">
      <c r="B69" s="2109" t="s">
        <v>1679</v>
      </c>
      <c r="C69" s="2110" t="s">
        <v>1680</v>
      </c>
      <c r="D69" s="2111" t="s">
        <v>62</v>
      </c>
      <c r="E69" s="2111" t="s">
        <v>62</v>
      </c>
      <c r="F69" s="2111" t="s">
        <v>62</v>
      </c>
      <c r="G69" s="2111" t="s">
        <v>62</v>
      </c>
      <c r="H69" s="2111" t="s">
        <v>62</v>
      </c>
      <c r="I69" s="2128" t="s">
        <v>62</v>
      </c>
    </row>
    <row r="70" spans="2:9">
      <c r="B70" s="2109" t="s">
        <v>1681</v>
      </c>
      <c r="C70" s="2110" t="s">
        <v>1682</v>
      </c>
      <c r="D70" s="2111" t="s">
        <v>62</v>
      </c>
      <c r="E70" s="2111" t="s">
        <v>62</v>
      </c>
      <c r="F70" s="2111" t="s">
        <v>62</v>
      </c>
      <c r="G70" s="2111" t="s">
        <v>62</v>
      </c>
      <c r="H70" s="2111" t="s">
        <v>62</v>
      </c>
      <c r="I70" s="2128" t="s">
        <v>62</v>
      </c>
    </row>
    <row r="71" spans="2:9">
      <c r="B71" s="2109" t="s">
        <v>1683</v>
      </c>
      <c r="C71" s="2110" t="s">
        <v>1684</v>
      </c>
      <c r="D71" s="2111">
        <v>1964733</v>
      </c>
      <c r="E71" s="2111">
        <v>1939220</v>
      </c>
      <c r="F71" s="2111">
        <v>2091233</v>
      </c>
      <c r="G71" s="2111">
        <v>2018708</v>
      </c>
      <c r="H71" s="2111">
        <v>2117868</v>
      </c>
      <c r="I71" s="2128" t="s">
        <v>62</v>
      </c>
    </row>
    <row r="72" spans="2:9">
      <c r="B72" s="2109" t="s">
        <v>1685</v>
      </c>
      <c r="C72" s="2110" t="s">
        <v>1686</v>
      </c>
      <c r="D72" s="2111">
        <v>1646145</v>
      </c>
      <c r="E72" s="2111">
        <v>1594293</v>
      </c>
      <c r="F72" s="2111">
        <v>1738522</v>
      </c>
      <c r="G72" s="2111">
        <v>1714217</v>
      </c>
      <c r="H72" s="2111">
        <v>1763900</v>
      </c>
      <c r="I72" s="2128" t="s">
        <v>62</v>
      </c>
    </row>
    <row r="73" spans="2:9">
      <c r="B73" s="2109" t="s">
        <v>1687</v>
      </c>
      <c r="C73" s="2110" t="s">
        <v>1688</v>
      </c>
      <c r="D73" s="2111" t="s">
        <v>62</v>
      </c>
      <c r="E73" s="2111" t="s">
        <v>62</v>
      </c>
      <c r="F73" s="2111" t="s">
        <v>62</v>
      </c>
      <c r="G73" s="2111" t="s">
        <v>62</v>
      </c>
      <c r="H73" s="2111" t="s">
        <v>62</v>
      </c>
      <c r="I73" s="2128" t="s">
        <v>62</v>
      </c>
    </row>
    <row r="74" spans="2:9">
      <c r="B74" s="2109" t="s">
        <v>1689</v>
      </c>
      <c r="C74" s="2110" t="s">
        <v>1690</v>
      </c>
      <c r="D74" s="2111">
        <v>190698</v>
      </c>
      <c r="E74" s="2111">
        <v>190709</v>
      </c>
      <c r="F74" s="2111">
        <v>195176</v>
      </c>
      <c r="G74" s="2111">
        <v>197617</v>
      </c>
      <c r="H74" s="2111">
        <v>211097</v>
      </c>
      <c r="I74" s="2128" t="s">
        <v>62</v>
      </c>
    </row>
    <row r="75" spans="2:9">
      <c r="B75" s="2109" t="s">
        <v>1691</v>
      </c>
      <c r="C75" s="2110" t="s">
        <v>1692</v>
      </c>
      <c r="D75" s="2111">
        <v>1064624</v>
      </c>
      <c r="E75" s="2111">
        <v>1068256</v>
      </c>
      <c r="F75" s="2111">
        <v>1141276</v>
      </c>
      <c r="G75" s="2111">
        <v>1147578</v>
      </c>
      <c r="H75" s="2111">
        <v>1212102</v>
      </c>
      <c r="I75" s="2128" t="s">
        <v>62</v>
      </c>
    </row>
    <row r="76" spans="2:9">
      <c r="B76" s="2109" t="s">
        <v>1693</v>
      </c>
      <c r="C76" s="2110" t="s">
        <v>1694</v>
      </c>
      <c r="D76" s="2111">
        <v>240596</v>
      </c>
      <c r="E76" s="2111">
        <v>235980</v>
      </c>
      <c r="F76" s="2111">
        <v>256339</v>
      </c>
      <c r="G76" s="2111">
        <v>247509</v>
      </c>
      <c r="H76" s="2111">
        <v>252630</v>
      </c>
      <c r="I76" s="2128" t="s">
        <v>62</v>
      </c>
    </row>
    <row r="77" spans="2:9">
      <c r="B77" s="2109" t="s">
        <v>1695</v>
      </c>
      <c r="C77" s="2110" t="s">
        <v>1696</v>
      </c>
      <c r="D77" s="2111" t="s">
        <v>62</v>
      </c>
      <c r="E77" s="2111" t="s">
        <v>62</v>
      </c>
      <c r="F77" s="2111" t="s">
        <v>62</v>
      </c>
      <c r="G77" s="2111" t="s">
        <v>62</v>
      </c>
      <c r="H77" s="2111" t="s">
        <v>62</v>
      </c>
      <c r="I77" s="2128" t="s">
        <v>62</v>
      </c>
    </row>
    <row r="78" spans="2:9">
      <c r="B78" s="2109" t="s">
        <v>1697</v>
      </c>
      <c r="C78" s="2110" t="s">
        <v>1698</v>
      </c>
      <c r="D78" s="2111">
        <v>11327577</v>
      </c>
      <c r="E78" s="2111">
        <v>10928271</v>
      </c>
      <c r="F78" s="2111">
        <v>11872922</v>
      </c>
      <c r="G78" s="2111">
        <v>11527385</v>
      </c>
      <c r="H78" s="2111">
        <v>12010092</v>
      </c>
      <c r="I78" s="2128" t="s">
        <v>62</v>
      </c>
    </row>
    <row r="79" spans="2:9">
      <c r="B79" s="2109" t="s">
        <v>1699</v>
      </c>
      <c r="C79" s="2110" t="s">
        <v>1700</v>
      </c>
      <c r="D79" s="2111">
        <v>7135915</v>
      </c>
      <c r="E79" s="2111">
        <v>7120986</v>
      </c>
      <c r="F79" s="2111">
        <v>7518129</v>
      </c>
      <c r="G79" s="2111">
        <v>7361503</v>
      </c>
      <c r="H79" s="2111">
        <v>7710065</v>
      </c>
      <c r="I79" s="2128" t="s">
        <v>62</v>
      </c>
    </row>
    <row r="80" spans="2:9">
      <c r="B80" s="2109" t="s">
        <v>1701</v>
      </c>
      <c r="C80" s="2110" t="s">
        <v>1702</v>
      </c>
      <c r="D80" s="2111">
        <v>8415435</v>
      </c>
      <c r="E80" s="2111">
        <v>8172451</v>
      </c>
      <c r="F80" s="2111">
        <v>8899230</v>
      </c>
      <c r="G80" s="2111">
        <v>8759395</v>
      </c>
      <c r="H80" s="2111">
        <v>9162197</v>
      </c>
      <c r="I80" s="2128" t="s">
        <v>62</v>
      </c>
    </row>
    <row r="81" spans="2:9">
      <c r="B81" s="2109" t="s">
        <v>1703</v>
      </c>
      <c r="C81" s="2110" t="s">
        <v>1704</v>
      </c>
      <c r="D81" s="2111">
        <v>4745525</v>
      </c>
      <c r="E81" s="2111">
        <v>4683263</v>
      </c>
      <c r="F81" s="2111">
        <v>5005265</v>
      </c>
      <c r="G81" s="2111">
        <v>4927557</v>
      </c>
      <c r="H81" s="2111">
        <v>5190725</v>
      </c>
      <c r="I81" s="2128" t="s">
        <v>62</v>
      </c>
    </row>
    <row r="82" spans="2:9">
      <c r="B82" s="2109" t="s">
        <v>1705</v>
      </c>
      <c r="C82" s="2110" t="s">
        <v>1706</v>
      </c>
      <c r="D82" s="2111">
        <v>7350196</v>
      </c>
      <c r="E82" s="2111">
        <v>7122052</v>
      </c>
      <c r="F82" s="2111">
        <v>7773087</v>
      </c>
      <c r="G82" s="2111">
        <v>7647711</v>
      </c>
      <c r="H82" s="2111">
        <v>8050565</v>
      </c>
      <c r="I82" s="2128" t="s">
        <v>62</v>
      </c>
    </row>
    <row r="83" spans="2:9">
      <c r="B83" s="2109" t="s">
        <v>1707</v>
      </c>
      <c r="C83" s="2110" t="s">
        <v>1708</v>
      </c>
      <c r="D83" s="2111">
        <v>38481125</v>
      </c>
      <c r="E83" s="2111">
        <v>37669911</v>
      </c>
      <c r="F83" s="2111">
        <v>40883317</v>
      </c>
      <c r="G83" s="2111">
        <v>40396621</v>
      </c>
      <c r="H83" s="2111">
        <v>42676055</v>
      </c>
      <c r="I83" s="2128" t="s">
        <v>62</v>
      </c>
    </row>
    <row r="84" spans="2:9">
      <c r="B84" s="2109" t="s">
        <v>1709</v>
      </c>
      <c r="C84" s="2110" t="s">
        <v>1710</v>
      </c>
      <c r="D84" s="2111">
        <v>37248391</v>
      </c>
      <c r="E84" s="2111">
        <v>36132901</v>
      </c>
      <c r="F84" s="2111">
        <v>39329652</v>
      </c>
      <c r="G84" s="2111">
        <v>38972223</v>
      </c>
      <c r="H84" s="2111">
        <v>40728096</v>
      </c>
      <c r="I84" s="2128" t="s">
        <v>62</v>
      </c>
    </row>
    <row r="85" spans="2:9">
      <c r="B85" s="2109" t="s">
        <v>1711</v>
      </c>
      <c r="C85" s="2110" t="s">
        <v>1712</v>
      </c>
      <c r="D85" s="2111">
        <v>8542454</v>
      </c>
      <c r="E85" s="2111">
        <v>8320647</v>
      </c>
      <c r="F85" s="2111">
        <v>9134982</v>
      </c>
      <c r="G85" s="2111">
        <v>8866499</v>
      </c>
      <c r="H85" s="2111">
        <v>9193471</v>
      </c>
      <c r="I85" s="2128" t="s">
        <v>62</v>
      </c>
    </row>
    <row r="86" spans="2:9">
      <c r="B86" s="2109" t="s">
        <v>1713</v>
      </c>
      <c r="C86" s="2110" t="s">
        <v>1714</v>
      </c>
      <c r="D86" s="2111">
        <v>20774319</v>
      </c>
      <c r="E86" s="2111">
        <v>20232819</v>
      </c>
      <c r="F86" s="2111">
        <v>21971531</v>
      </c>
      <c r="G86" s="2111">
        <v>21899337</v>
      </c>
      <c r="H86" s="2111">
        <v>23200740</v>
      </c>
      <c r="I86" s="2128" t="s">
        <v>62</v>
      </c>
    </row>
    <row r="87" spans="2:9">
      <c r="B87" s="2109" t="s">
        <v>1715</v>
      </c>
      <c r="C87" s="2110" t="s">
        <v>1716</v>
      </c>
      <c r="D87" s="2111" t="s">
        <v>62</v>
      </c>
      <c r="E87" s="2111" t="s">
        <v>62</v>
      </c>
      <c r="F87" s="2111" t="s">
        <v>62</v>
      </c>
      <c r="G87" s="2111" t="s">
        <v>62</v>
      </c>
      <c r="H87" s="2111" t="s">
        <v>62</v>
      </c>
      <c r="I87" s="2128" t="s">
        <v>62</v>
      </c>
    </row>
    <row r="88" spans="2:9">
      <c r="B88" s="2109" t="s">
        <v>1717</v>
      </c>
      <c r="C88" s="2110" t="s">
        <v>1718</v>
      </c>
      <c r="D88" s="2111" t="s">
        <v>62</v>
      </c>
      <c r="E88" s="2111" t="s">
        <v>62</v>
      </c>
      <c r="F88" s="2111" t="s">
        <v>62</v>
      </c>
      <c r="G88" s="2111" t="s">
        <v>62</v>
      </c>
      <c r="H88" s="2111" t="s">
        <v>62</v>
      </c>
      <c r="I88" s="2128" t="s">
        <v>62</v>
      </c>
    </row>
    <row r="89" spans="2:9">
      <c r="B89" s="2109" t="s">
        <v>1719</v>
      </c>
      <c r="C89" s="2110" t="s">
        <v>1720</v>
      </c>
      <c r="D89" s="2111" t="s">
        <v>62</v>
      </c>
      <c r="E89" s="2111" t="s">
        <v>62</v>
      </c>
      <c r="F89" s="2111" t="s">
        <v>62</v>
      </c>
      <c r="G89" s="2111" t="s">
        <v>62</v>
      </c>
      <c r="H89" s="2111" t="s">
        <v>62</v>
      </c>
      <c r="I89" s="2128" t="s">
        <v>62</v>
      </c>
    </row>
    <row r="90" spans="2:9">
      <c r="B90" s="2109" t="s">
        <v>1721</v>
      </c>
      <c r="C90" s="2110" t="s">
        <v>1722</v>
      </c>
      <c r="D90" s="2111" t="s">
        <v>62</v>
      </c>
      <c r="E90" s="2111" t="s">
        <v>62</v>
      </c>
      <c r="F90" s="2111" t="s">
        <v>62</v>
      </c>
      <c r="G90" s="2111" t="s">
        <v>62</v>
      </c>
      <c r="H90" s="2111" t="s">
        <v>62</v>
      </c>
      <c r="I90" s="2128" t="s">
        <v>62</v>
      </c>
    </row>
    <row r="91" spans="2:9">
      <c r="B91" s="2109" t="s">
        <v>1723</v>
      </c>
      <c r="C91" s="2110" t="s">
        <v>1724</v>
      </c>
      <c r="D91" s="2111" t="s">
        <v>62</v>
      </c>
      <c r="E91" s="2111" t="s">
        <v>62</v>
      </c>
      <c r="F91" s="2111" t="s">
        <v>62</v>
      </c>
      <c r="G91" s="2111" t="s">
        <v>62</v>
      </c>
      <c r="H91" s="2111" t="s">
        <v>62</v>
      </c>
      <c r="I91" s="2128" t="s">
        <v>62</v>
      </c>
    </row>
    <row r="92" spans="2:9">
      <c r="B92" s="2109" t="s">
        <v>1725</v>
      </c>
      <c r="C92" s="2110" t="s">
        <v>1726</v>
      </c>
      <c r="D92" s="2111" t="s">
        <v>62</v>
      </c>
      <c r="E92" s="2111" t="s">
        <v>62</v>
      </c>
      <c r="F92" s="2111" t="s">
        <v>62</v>
      </c>
      <c r="G92" s="2111" t="s">
        <v>62</v>
      </c>
      <c r="H92" s="2111" t="s">
        <v>62</v>
      </c>
      <c r="I92" s="2128" t="s">
        <v>62</v>
      </c>
    </row>
    <row r="93" spans="2:9">
      <c r="B93" s="2109" t="s">
        <v>1727</v>
      </c>
      <c r="C93" s="2110" t="s">
        <v>617</v>
      </c>
      <c r="D93" s="2111" t="s">
        <v>62</v>
      </c>
      <c r="E93" s="2111" t="s">
        <v>62</v>
      </c>
      <c r="F93" s="2111" t="s">
        <v>62</v>
      </c>
      <c r="G93" s="2111" t="s">
        <v>62</v>
      </c>
      <c r="H93" s="2111" t="s">
        <v>62</v>
      </c>
      <c r="I93" s="2128" t="s">
        <v>62</v>
      </c>
    </row>
    <row r="94" spans="2:9">
      <c r="B94" s="2109" t="s">
        <v>1728</v>
      </c>
      <c r="C94" s="2110" t="s">
        <v>1729</v>
      </c>
      <c r="D94" s="2111" t="s">
        <v>62</v>
      </c>
      <c r="E94" s="2111" t="s">
        <v>62</v>
      </c>
      <c r="F94" s="2111" t="s">
        <v>62</v>
      </c>
      <c r="G94" s="2111" t="s">
        <v>62</v>
      </c>
      <c r="H94" s="2111" t="s">
        <v>62</v>
      </c>
      <c r="I94" s="2128" t="s">
        <v>62</v>
      </c>
    </row>
    <row r="95" spans="2:9">
      <c r="B95" s="2109" t="s">
        <v>1730</v>
      </c>
      <c r="C95" s="2110" t="s">
        <v>1731</v>
      </c>
      <c r="D95" s="2111" t="s">
        <v>62</v>
      </c>
      <c r="E95" s="2111" t="s">
        <v>62</v>
      </c>
      <c r="F95" s="2111" t="s">
        <v>62</v>
      </c>
      <c r="G95" s="2111" t="s">
        <v>62</v>
      </c>
      <c r="H95" s="2111" t="s">
        <v>62</v>
      </c>
      <c r="I95" s="2128" t="s">
        <v>62</v>
      </c>
    </row>
    <row r="96" spans="2:9">
      <c r="B96" s="2109" t="s">
        <v>1732</v>
      </c>
      <c r="C96" s="2110" t="s">
        <v>1733</v>
      </c>
      <c r="D96" s="2111">
        <v>1599455</v>
      </c>
      <c r="E96" s="2111">
        <v>1632767</v>
      </c>
      <c r="F96" s="2111">
        <v>1757295</v>
      </c>
      <c r="G96" s="2111">
        <v>1664477</v>
      </c>
      <c r="H96" s="2111">
        <v>1732590</v>
      </c>
      <c r="I96" s="2128" t="s">
        <v>62</v>
      </c>
    </row>
    <row r="97" spans="2:10">
      <c r="B97" s="2109" t="s">
        <v>1734</v>
      </c>
      <c r="C97" s="2110" t="s">
        <v>1735</v>
      </c>
      <c r="D97" s="2111" t="s">
        <v>62</v>
      </c>
      <c r="E97" s="2111" t="s">
        <v>62</v>
      </c>
      <c r="F97" s="2111" t="s">
        <v>62</v>
      </c>
      <c r="G97" s="2111" t="s">
        <v>62</v>
      </c>
      <c r="H97" s="2111" t="s">
        <v>62</v>
      </c>
      <c r="I97" s="2128" t="s">
        <v>62</v>
      </c>
    </row>
    <row r="98" spans="2:10">
      <c r="B98" s="2109" t="s">
        <v>1736</v>
      </c>
      <c r="C98" s="2110" t="s">
        <v>1737</v>
      </c>
      <c r="D98" s="2111" t="s">
        <v>62</v>
      </c>
      <c r="E98" s="2111" t="s">
        <v>62</v>
      </c>
      <c r="F98" s="2111" t="s">
        <v>62</v>
      </c>
      <c r="G98" s="2111" t="s">
        <v>62</v>
      </c>
      <c r="H98" s="2111" t="s">
        <v>62</v>
      </c>
      <c r="I98" s="2128" t="s">
        <v>62</v>
      </c>
    </row>
    <row r="99" spans="2:10">
      <c r="B99" s="2109" t="s">
        <v>1738</v>
      </c>
      <c r="C99" s="2110" t="s">
        <v>1739</v>
      </c>
      <c r="D99" s="2111">
        <v>6160521</v>
      </c>
      <c r="E99" s="2111">
        <v>6067897</v>
      </c>
      <c r="F99" s="2111">
        <v>6560349</v>
      </c>
      <c r="G99" s="2111">
        <v>6476164</v>
      </c>
      <c r="H99" s="2111">
        <v>6782671</v>
      </c>
      <c r="I99" s="2128" t="s">
        <v>62</v>
      </c>
    </row>
    <row r="100" spans="2:10" ht="3" customHeight="1">
      <c r="B100" s="2114"/>
      <c r="C100" s="2115"/>
      <c r="D100" s="2143"/>
      <c r="E100" s="2144"/>
      <c r="F100" s="2144"/>
      <c r="G100" s="2144"/>
      <c r="H100" s="2144"/>
      <c r="I100" s="2145"/>
    </row>
    <row r="101" spans="2:10" ht="9" customHeight="1">
      <c r="B101" s="2119" t="s">
        <v>1249</v>
      </c>
      <c r="C101" s="2119"/>
      <c r="D101" s="2119"/>
      <c r="E101" s="2119"/>
      <c r="F101" s="2119"/>
      <c r="G101" s="2119"/>
      <c r="H101" s="2119"/>
      <c r="I101" s="2119"/>
      <c r="J101" s="2120"/>
    </row>
    <row r="102" spans="2:10">
      <c r="B102" s="2121" t="s">
        <v>1250</v>
      </c>
      <c r="C102" s="2121"/>
      <c r="D102" s="2121"/>
      <c r="E102" s="2121"/>
      <c r="F102" s="2121"/>
      <c r="G102" s="2121"/>
      <c r="H102" s="2121"/>
      <c r="I102" s="2121"/>
      <c r="J102" s="2121"/>
    </row>
    <row r="103" spans="2:10">
      <c r="B103" s="2121" t="s">
        <v>1251</v>
      </c>
      <c r="C103" s="2121"/>
      <c r="D103" s="2121"/>
      <c r="E103" s="2121"/>
      <c r="F103" s="2121"/>
      <c r="G103" s="2121"/>
      <c r="I103" s="2122"/>
      <c r="J103" s="2120"/>
    </row>
    <row r="104" spans="2:10">
      <c r="B104" s="2120" t="s">
        <v>1252</v>
      </c>
      <c r="C104" s="2120"/>
      <c r="D104" s="2120"/>
      <c r="E104" s="2120"/>
      <c r="F104" s="2120"/>
      <c r="G104" s="2120"/>
    </row>
    <row r="105" spans="2:10">
      <c r="B105" s="2120" t="s">
        <v>1253</v>
      </c>
    </row>
    <row r="108" spans="2:10" ht="15">
      <c r="B108" s="2533" t="s">
        <v>1019</v>
      </c>
    </row>
  </sheetData>
  <mergeCells count="8">
    <mergeCell ref="G14:G15"/>
    <mergeCell ref="H14:H15"/>
    <mergeCell ref="I14:I15"/>
    <mergeCell ref="B15:B17"/>
    <mergeCell ref="C15:C17"/>
    <mergeCell ref="D14:D15"/>
    <mergeCell ref="E14:E15"/>
    <mergeCell ref="F14:F15"/>
  </mergeCells>
  <hyperlinks>
    <hyperlink ref="B108" location="Inhaltsverzeichnis!A1" display="Zurück zum Inhaltsverzeichnis"/>
  </hyperlinks>
  <pageMargins left="0.78740157480314965" right="0.59055118110236227" top="0.39370078740157483" bottom="0.78740157480314965" header="0.31496062992125984" footer="0.31496062992125984"/>
  <pageSetup paperSize="9" scale="87" orientation="portrait" r:id="rId1"/>
  <headerFooter>
    <oddFooter>&amp;R&amp;A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9:J107"/>
  <sheetViews>
    <sheetView showGridLines="0" showZeros="0" zoomScale="140" zoomScaleNormal="140" workbookViewId="0">
      <pane ySplit="17" topLeftCell="A79" activePane="bottomLeft" state="frozen"/>
      <selection activeCell="B6" sqref="B6:R6"/>
      <selection pane="bottomLeft"/>
    </sheetView>
  </sheetViews>
  <sheetFormatPr baseColWidth="10" defaultColWidth="11.5703125" defaultRowHeight="8.25"/>
  <cols>
    <col min="1" max="1" width="3.7109375" style="2094" customWidth="1"/>
    <col min="2" max="2" width="8.28515625" style="2094" customWidth="1"/>
    <col min="3" max="3" width="21.28515625" style="2094" customWidth="1"/>
    <col min="4" max="4" width="8.7109375" style="2094" customWidth="1"/>
    <col min="5" max="5" width="8" style="2094" customWidth="1"/>
    <col min="6" max="6" width="7.7109375" style="2094" customWidth="1"/>
    <col min="7" max="7" width="8.5703125" style="2094" customWidth="1"/>
    <col min="8" max="8" width="9.140625" style="2094" customWidth="1"/>
    <col min="9" max="9" width="9.28515625" style="2094" customWidth="1"/>
    <col min="10" max="10" width="10.140625" style="2094" customWidth="1"/>
    <col min="11" max="16384" width="11.5703125" style="2094"/>
  </cols>
  <sheetData>
    <row r="9" spans="2:10" ht="12.75">
      <c r="B9" s="2093" t="s">
        <v>1254</v>
      </c>
      <c r="C9" s="2123"/>
      <c r="D9" s="2123"/>
      <c r="E9" s="2123"/>
      <c r="F9" s="2123"/>
      <c r="G9" s="2123"/>
      <c r="H9" s="2123"/>
      <c r="I9" s="2123"/>
      <c r="J9" s="2093"/>
    </row>
    <row r="10" spans="2:10" ht="12.75">
      <c r="B10" s="2093" t="s">
        <v>1082</v>
      </c>
      <c r="C10" s="2123"/>
      <c r="D10" s="2123"/>
      <c r="E10" s="2123"/>
      <c r="F10" s="2123"/>
      <c r="G10" s="2123"/>
      <c r="H10" s="2123"/>
      <c r="I10" s="2123"/>
      <c r="J10" s="2093"/>
    </row>
    <row r="11" spans="2:10" ht="3" customHeight="1"/>
    <row r="12" spans="2:10" ht="9">
      <c r="B12" s="2097" t="s">
        <v>218</v>
      </c>
      <c r="C12" s="2098">
        <v>45482</v>
      </c>
      <c r="I12" s="2099"/>
      <c r="J12" s="2097" t="s">
        <v>1083</v>
      </c>
    </row>
    <row r="13" spans="2:10" ht="3" customHeight="1"/>
    <row r="14" spans="2:10" ht="13.15" customHeight="1">
      <c r="B14" s="2100" t="s">
        <v>1084</v>
      </c>
      <c r="C14" s="2101"/>
      <c r="D14" s="2672" t="s">
        <v>11</v>
      </c>
      <c r="E14" s="2672" t="s">
        <v>116</v>
      </c>
      <c r="F14" s="2672" t="s">
        <v>117</v>
      </c>
      <c r="G14" s="2672" t="s">
        <v>118</v>
      </c>
      <c r="H14" s="2672" t="s">
        <v>119</v>
      </c>
      <c r="I14" s="2683" t="s">
        <v>146</v>
      </c>
      <c r="J14" s="2681" t="s">
        <v>1255</v>
      </c>
    </row>
    <row r="15" spans="2:10" ht="8.25" customHeight="1">
      <c r="B15" s="2676" t="s">
        <v>1086</v>
      </c>
      <c r="C15" s="2679" t="s">
        <v>1087</v>
      </c>
      <c r="D15" s="2673"/>
      <c r="E15" s="2673"/>
      <c r="F15" s="2673"/>
      <c r="G15" s="2673"/>
      <c r="H15" s="2673"/>
      <c r="I15" s="2684"/>
      <c r="J15" s="2682"/>
    </row>
    <row r="16" spans="2:10" ht="13.15" customHeight="1">
      <c r="B16" s="2677"/>
      <c r="C16" s="2680"/>
      <c r="D16" s="2102" t="s">
        <v>54</v>
      </c>
      <c r="E16" s="2103"/>
      <c r="F16" s="2103"/>
      <c r="G16" s="2103"/>
      <c r="H16" s="2103"/>
      <c r="I16" s="2103"/>
      <c r="J16" s="2104"/>
    </row>
    <row r="17" spans="2:10" ht="7.9" customHeight="1">
      <c r="B17" s="2678"/>
      <c r="C17" s="2673"/>
      <c r="D17" s="2102" t="s">
        <v>1088</v>
      </c>
      <c r="E17" s="2103"/>
      <c r="F17" s="2103"/>
      <c r="G17" s="2103"/>
      <c r="H17" s="2103"/>
      <c r="I17" s="2103"/>
      <c r="J17" s="2124"/>
    </row>
    <row r="18" spans="2:10" ht="3" customHeight="1">
      <c r="B18" s="2105"/>
      <c r="C18" s="2106"/>
      <c r="D18" s="1732"/>
      <c r="E18" s="2106"/>
      <c r="F18" s="2106"/>
      <c r="G18" s="2106"/>
      <c r="H18" s="2106"/>
      <c r="I18" s="2106"/>
      <c r="J18" s="2135"/>
    </row>
    <row r="19" spans="2:10">
      <c r="B19" s="2109" t="s">
        <v>1579</v>
      </c>
      <c r="C19" s="2110" t="s">
        <v>1580</v>
      </c>
      <c r="D19" s="2146" t="s">
        <v>62</v>
      </c>
      <c r="E19" s="2146" t="s">
        <v>62</v>
      </c>
      <c r="F19" s="2146" t="s">
        <v>62</v>
      </c>
      <c r="G19" s="2146" t="s">
        <v>62</v>
      </c>
      <c r="H19" s="2146" t="s">
        <v>62</v>
      </c>
      <c r="I19" s="2146" t="s">
        <v>62</v>
      </c>
      <c r="J19" s="2136" t="s">
        <v>62</v>
      </c>
    </row>
    <row r="20" spans="2:10">
      <c r="B20" s="2109" t="s">
        <v>1581</v>
      </c>
      <c r="C20" s="2110" t="s">
        <v>1582</v>
      </c>
      <c r="D20" s="2146" t="s">
        <v>62</v>
      </c>
      <c r="E20" s="2146" t="s">
        <v>62</v>
      </c>
      <c r="F20" s="2146" t="s">
        <v>62</v>
      </c>
      <c r="G20" s="2146" t="s">
        <v>62</v>
      </c>
      <c r="H20" s="2146" t="s">
        <v>62</v>
      </c>
      <c r="I20" s="2146" t="s">
        <v>62</v>
      </c>
      <c r="J20" s="2136" t="s">
        <v>62</v>
      </c>
    </row>
    <row r="21" spans="2:10">
      <c r="B21" s="2109" t="s">
        <v>1583</v>
      </c>
      <c r="C21" s="2110" t="s">
        <v>1584</v>
      </c>
      <c r="D21" s="2146" t="s">
        <v>62</v>
      </c>
      <c r="E21" s="2146" t="s">
        <v>62</v>
      </c>
      <c r="F21" s="2146" t="s">
        <v>62</v>
      </c>
      <c r="G21" s="2146" t="s">
        <v>62</v>
      </c>
      <c r="H21" s="2146" t="s">
        <v>62</v>
      </c>
      <c r="I21" s="2146" t="s">
        <v>62</v>
      </c>
      <c r="J21" s="2136" t="s">
        <v>62</v>
      </c>
    </row>
    <row r="22" spans="2:10">
      <c r="B22" s="2109" t="s">
        <v>1585</v>
      </c>
      <c r="C22" s="2110" t="s">
        <v>1586</v>
      </c>
      <c r="D22" s="2146" t="s">
        <v>62</v>
      </c>
      <c r="E22" s="2146" t="s">
        <v>62</v>
      </c>
      <c r="F22" s="2146" t="s">
        <v>62</v>
      </c>
      <c r="G22" s="2146" t="s">
        <v>62</v>
      </c>
      <c r="H22" s="2146" t="s">
        <v>62</v>
      </c>
      <c r="I22" s="2146" t="s">
        <v>62</v>
      </c>
      <c r="J22" s="2136">
        <v>13335592</v>
      </c>
    </row>
    <row r="23" spans="2:10">
      <c r="B23" s="2109" t="s">
        <v>1587</v>
      </c>
      <c r="C23" s="2110" t="s">
        <v>1588</v>
      </c>
      <c r="D23" s="2146" t="s">
        <v>62</v>
      </c>
      <c r="E23" s="2146" t="s">
        <v>62</v>
      </c>
      <c r="F23" s="2146" t="s">
        <v>62</v>
      </c>
      <c r="G23" s="2146" t="s">
        <v>62</v>
      </c>
      <c r="H23" s="2146" t="s">
        <v>62</v>
      </c>
      <c r="I23" s="2146" t="s">
        <v>62</v>
      </c>
      <c r="J23" s="2136" t="s">
        <v>62</v>
      </c>
    </row>
    <row r="24" spans="2:10">
      <c r="B24" s="2109" t="s">
        <v>1589</v>
      </c>
      <c r="C24" s="2110" t="s">
        <v>1590</v>
      </c>
      <c r="D24" s="2146" t="s">
        <v>62</v>
      </c>
      <c r="E24" s="2146" t="s">
        <v>62</v>
      </c>
      <c r="F24" s="2146" t="s">
        <v>62</v>
      </c>
      <c r="G24" s="2146" t="s">
        <v>62</v>
      </c>
      <c r="H24" s="2146" t="s">
        <v>62</v>
      </c>
      <c r="I24" s="2146" t="s">
        <v>62</v>
      </c>
      <c r="J24" s="2136">
        <v>94304638</v>
      </c>
    </row>
    <row r="25" spans="2:10">
      <c r="B25" s="2109" t="s">
        <v>1591</v>
      </c>
      <c r="C25" s="2110" t="s">
        <v>1592</v>
      </c>
      <c r="D25" s="2146" t="s">
        <v>62</v>
      </c>
      <c r="E25" s="2146" t="s">
        <v>62</v>
      </c>
      <c r="F25" s="2146" t="s">
        <v>62</v>
      </c>
      <c r="G25" s="2146" t="s">
        <v>62</v>
      </c>
      <c r="H25" s="2146" t="s">
        <v>62</v>
      </c>
      <c r="I25" s="2146" t="s">
        <v>62</v>
      </c>
      <c r="J25" s="2136" t="s">
        <v>62</v>
      </c>
    </row>
    <row r="26" spans="2:10">
      <c r="B26" s="2109" t="s">
        <v>1593</v>
      </c>
      <c r="C26" s="2110" t="s">
        <v>1594</v>
      </c>
      <c r="D26" s="2146" t="s">
        <v>62</v>
      </c>
      <c r="E26" s="2146" t="s">
        <v>62</v>
      </c>
      <c r="F26" s="2146" t="s">
        <v>62</v>
      </c>
      <c r="G26" s="2146" t="s">
        <v>62</v>
      </c>
      <c r="H26" s="2146" t="s">
        <v>62</v>
      </c>
      <c r="I26" s="2146" t="s">
        <v>62</v>
      </c>
      <c r="J26" s="2136">
        <v>87738572</v>
      </c>
    </row>
    <row r="27" spans="2:10">
      <c r="B27" s="2109" t="s">
        <v>1595</v>
      </c>
      <c r="C27" s="2110" t="s">
        <v>1596</v>
      </c>
      <c r="D27" s="2146" t="s">
        <v>62</v>
      </c>
      <c r="E27" s="2146" t="s">
        <v>62</v>
      </c>
      <c r="F27" s="2146" t="s">
        <v>62</v>
      </c>
      <c r="G27" s="2146" t="s">
        <v>62</v>
      </c>
      <c r="H27" s="2146" t="s">
        <v>62</v>
      </c>
      <c r="I27" s="2146" t="s">
        <v>62</v>
      </c>
      <c r="J27" s="2136" t="s">
        <v>62</v>
      </c>
    </row>
    <row r="28" spans="2:10">
      <c r="B28" s="2109" t="s">
        <v>1597</v>
      </c>
      <c r="C28" s="2110" t="s">
        <v>1598</v>
      </c>
      <c r="D28" s="2146" t="s">
        <v>62</v>
      </c>
      <c r="E28" s="2146" t="s">
        <v>62</v>
      </c>
      <c r="F28" s="2146" t="s">
        <v>62</v>
      </c>
      <c r="G28" s="2146" t="s">
        <v>62</v>
      </c>
      <c r="H28" s="2146" t="s">
        <v>62</v>
      </c>
      <c r="I28" s="2146" t="s">
        <v>62</v>
      </c>
      <c r="J28" s="2136">
        <v>8433746</v>
      </c>
    </row>
    <row r="29" spans="2:10">
      <c r="B29" s="2109" t="s">
        <v>1599</v>
      </c>
      <c r="C29" s="2110" t="s">
        <v>1600</v>
      </c>
      <c r="D29" s="2146" t="s">
        <v>62</v>
      </c>
      <c r="E29" s="2146" t="s">
        <v>62</v>
      </c>
      <c r="F29" s="2146" t="s">
        <v>62</v>
      </c>
      <c r="G29" s="2146" t="s">
        <v>62</v>
      </c>
      <c r="H29" s="2146" t="s">
        <v>62</v>
      </c>
      <c r="I29" s="2146" t="s">
        <v>62</v>
      </c>
      <c r="J29" s="2136" t="s">
        <v>62</v>
      </c>
    </row>
    <row r="30" spans="2:10">
      <c r="B30" s="2109" t="s">
        <v>1601</v>
      </c>
      <c r="C30" s="2110" t="s">
        <v>1602</v>
      </c>
      <c r="D30" s="2146" t="s">
        <v>62</v>
      </c>
      <c r="E30" s="2146" t="s">
        <v>62</v>
      </c>
      <c r="F30" s="2146" t="s">
        <v>62</v>
      </c>
      <c r="G30" s="2146" t="s">
        <v>62</v>
      </c>
      <c r="H30" s="2146" t="s">
        <v>62</v>
      </c>
      <c r="I30" s="2146" t="s">
        <v>62</v>
      </c>
      <c r="J30" s="2136" t="s">
        <v>62</v>
      </c>
    </row>
    <row r="31" spans="2:10">
      <c r="B31" s="2109" t="s">
        <v>1603</v>
      </c>
      <c r="C31" s="2110" t="s">
        <v>1604</v>
      </c>
      <c r="D31" s="2146" t="s">
        <v>62</v>
      </c>
      <c r="E31" s="2146" t="s">
        <v>62</v>
      </c>
      <c r="F31" s="2146" t="s">
        <v>62</v>
      </c>
      <c r="G31" s="2146" t="s">
        <v>62</v>
      </c>
      <c r="H31" s="2146" t="s">
        <v>62</v>
      </c>
      <c r="I31" s="2146" t="s">
        <v>62</v>
      </c>
      <c r="J31" s="2136">
        <v>61265467</v>
      </c>
    </row>
    <row r="32" spans="2:10">
      <c r="B32" s="2109" t="s">
        <v>1605</v>
      </c>
      <c r="C32" s="2110" t="s">
        <v>1606</v>
      </c>
      <c r="D32" s="2146" t="s">
        <v>62</v>
      </c>
      <c r="E32" s="2146" t="s">
        <v>62</v>
      </c>
      <c r="F32" s="2146" t="s">
        <v>62</v>
      </c>
      <c r="G32" s="2146" t="s">
        <v>62</v>
      </c>
      <c r="H32" s="2146" t="s">
        <v>62</v>
      </c>
      <c r="I32" s="2146" t="s">
        <v>62</v>
      </c>
      <c r="J32" s="2136">
        <v>115710541</v>
      </c>
    </row>
    <row r="33" spans="2:10">
      <c r="B33" s="2109" t="s">
        <v>1607</v>
      </c>
      <c r="C33" s="2110" t="s">
        <v>1608</v>
      </c>
      <c r="D33" s="2146" t="s">
        <v>62</v>
      </c>
      <c r="E33" s="2146" t="s">
        <v>62</v>
      </c>
      <c r="F33" s="2146" t="s">
        <v>62</v>
      </c>
      <c r="G33" s="2146" t="s">
        <v>62</v>
      </c>
      <c r="H33" s="2146" t="s">
        <v>62</v>
      </c>
      <c r="I33" s="2146" t="s">
        <v>62</v>
      </c>
      <c r="J33" s="2136">
        <v>60259480</v>
      </c>
    </row>
    <row r="34" spans="2:10">
      <c r="B34" s="2109" t="s">
        <v>1609</v>
      </c>
      <c r="C34" s="2110" t="s">
        <v>1610</v>
      </c>
      <c r="D34" s="2146" t="s">
        <v>62</v>
      </c>
      <c r="E34" s="2146" t="s">
        <v>62</v>
      </c>
      <c r="F34" s="2146" t="s">
        <v>62</v>
      </c>
      <c r="G34" s="2146" t="s">
        <v>62</v>
      </c>
      <c r="H34" s="2146" t="s">
        <v>62</v>
      </c>
      <c r="I34" s="2146" t="s">
        <v>62</v>
      </c>
      <c r="J34" s="2136">
        <v>74041933</v>
      </c>
    </row>
    <row r="35" spans="2:10">
      <c r="B35" s="2109" t="s">
        <v>1611</v>
      </c>
      <c r="C35" s="2110" t="s">
        <v>1612</v>
      </c>
      <c r="D35" s="2146" t="s">
        <v>62</v>
      </c>
      <c r="E35" s="2146" t="s">
        <v>62</v>
      </c>
      <c r="F35" s="2146" t="s">
        <v>62</v>
      </c>
      <c r="G35" s="2146" t="s">
        <v>62</v>
      </c>
      <c r="H35" s="2146" t="s">
        <v>62</v>
      </c>
      <c r="I35" s="2146" t="s">
        <v>62</v>
      </c>
      <c r="J35" s="2136" t="s">
        <v>62</v>
      </c>
    </row>
    <row r="36" spans="2:10">
      <c r="B36" s="2109" t="s">
        <v>1613</v>
      </c>
      <c r="C36" s="2110" t="s">
        <v>1614</v>
      </c>
      <c r="D36" s="2146" t="s">
        <v>62</v>
      </c>
      <c r="E36" s="2146" t="s">
        <v>62</v>
      </c>
      <c r="F36" s="2146" t="s">
        <v>62</v>
      </c>
      <c r="G36" s="2146" t="s">
        <v>62</v>
      </c>
      <c r="H36" s="2146" t="s">
        <v>62</v>
      </c>
      <c r="I36" s="2146" t="s">
        <v>62</v>
      </c>
      <c r="J36" s="2136" t="s">
        <v>62</v>
      </c>
    </row>
    <row r="37" spans="2:10">
      <c r="B37" s="2109" t="s">
        <v>1615</v>
      </c>
      <c r="C37" s="2110" t="s">
        <v>1616</v>
      </c>
      <c r="D37" s="2146" t="s">
        <v>62</v>
      </c>
      <c r="E37" s="2146" t="s">
        <v>62</v>
      </c>
      <c r="F37" s="2146" t="s">
        <v>62</v>
      </c>
      <c r="G37" s="2146" t="s">
        <v>62</v>
      </c>
      <c r="H37" s="2146" t="s">
        <v>62</v>
      </c>
      <c r="I37" s="2146" t="s">
        <v>62</v>
      </c>
      <c r="J37" s="2136">
        <v>69115555</v>
      </c>
    </row>
    <row r="38" spans="2:10">
      <c r="B38" s="2109" t="s">
        <v>1617</v>
      </c>
      <c r="C38" s="2110" t="s">
        <v>1618</v>
      </c>
      <c r="D38" s="2146" t="s">
        <v>62</v>
      </c>
      <c r="E38" s="2146" t="s">
        <v>62</v>
      </c>
      <c r="F38" s="2146" t="s">
        <v>62</v>
      </c>
      <c r="G38" s="2146" t="s">
        <v>62</v>
      </c>
      <c r="H38" s="2146" t="s">
        <v>62</v>
      </c>
      <c r="I38" s="2146" t="s">
        <v>62</v>
      </c>
      <c r="J38" s="2136" t="s">
        <v>62</v>
      </c>
    </row>
    <row r="39" spans="2:10">
      <c r="B39" s="2109" t="s">
        <v>1619</v>
      </c>
      <c r="C39" s="2110" t="s">
        <v>1620</v>
      </c>
      <c r="D39" s="2146" t="s">
        <v>62</v>
      </c>
      <c r="E39" s="2146" t="s">
        <v>62</v>
      </c>
      <c r="F39" s="2146" t="s">
        <v>62</v>
      </c>
      <c r="G39" s="2146" t="s">
        <v>62</v>
      </c>
      <c r="H39" s="2146" t="s">
        <v>62</v>
      </c>
      <c r="I39" s="2146" t="s">
        <v>62</v>
      </c>
      <c r="J39" s="2136" t="s">
        <v>62</v>
      </c>
    </row>
    <row r="40" spans="2:10">
      <c r="B40" s="2109" t="s">
        <v>1621</v>
      </c>
      <c r="C40" s="2110" t="s">
        <v>1622</v>
      </c>
      <c r="D40" s="2146" t="s">
        <v>62</v>
      </c>
      <c r="E40" s="2146" t="s">
        <v>62</v>
      </c>
      <c r="F40" s="2146" t="s">
        <v>62</v>
      </c>
      <c r="G40" s="2146" t="s">
        <v>62</v>
      </c>
      <c r="H40" s="2146" t="s">
        <v>62</v>
      </c>
      <c r="I40" s="2146" t="s">
        <v>62</v>
      </c>
      <c r="J40" s="2136">
        <v>25327074</v>
      </c>
    </row>
    <row r="41" spans="2:10">
      <c r="B41" s="2109" t="s">
        <v>1623</v>
      </c>
      <c r="C41" s="2110" t="s">
        <v>1624</v>
      </c>
      <c r="D41" s="2146" t="s">
        <v>62</v>
      </c>
      <c r="E41" s="2146" t="s">
        <v>62</v>
      </c>
      <c r="F41" s="2146" t="s">
        <v>62</v>
      </c>
      <c r="G41" s="2146" t="s">
        <v>62</v>
      </c>
      <c r="H41" s="2146" t="s">
        <v>62</v>
      </c>
      <c r="I41" s="2146" t="s">
        <v>62</v>
      </c>
      <c r="J41" s="2136">
        <v>69642362</v>
      </c>
    </row>
    <row r="42" spans="2:10">
      <c r="B42" s="2109" t="s">
        <v>1625</v>
      </c>
      <c r="C42" s="2110" t="s">
        <v>1626</v>
      </c>
      <c r="D42" s="2146" t="s">
        <v>62</v>
      </c>
      <c r="E42" s="2146" t="s">
        <v>62</v>
      </c>
      <c r="F42" s="2146" t="s">
        <v>62</v>
      </c>
      <c r="G42" s="2146" t="s">
        <v>62</v>
      </c>
      <c r="H42" s="2146" t="s">
        <v>62</v>
      </c>
      <c r="I42" s="2146" t="s">
        <v>62</v>
      </c>
      <c r="J42" s="2136" t="s">
        <v>62</v>
      </c>
    </row>
    <row r="43" spans="2:10">
      <c r="B43" s="2109" t="s">
        <v>1627</v>
      </c>
      <c r="C43" s="2110" t="s">
        <v>1628</v>
      </c>
      <c r="D43" s="2146" t="s">
        <v>62</v>
      </c>
      <c r="E43" s="2146" t="s">
        <v>62</v>
      </c>
      <c r="F43" s="2146" t="s">
        <v>62</v>
      </c>
      <c r="G43" s="2146" t="s">
        <v>62</v>
      </c>
      <c r="H43" s="2146" t="s">
        <v>62</v>
      </c>
      <c r="I43" s="2146" t="s">
        <v>62</v>
      </c>
      <c r="J43" s="2136" t="s">
        <v>62</v>
      </c>
    </row>
    <row r="44" spans="2:10">
      <c r="B44" s="2109" t="s">
        <v>1629</v>
      </c>
      <c r="C44" s="2110" t="s">
        <v>1630</v>
      </c>
      <c r="D44" s="2146" t="s">
        <v>62</v>
      </c>
      <c r="E44" s="2146" t="s">
        <v>62</v>
      </c>
      <c r="F44" s="2146" t="s">
        <v>62</v>
      </c>
      <c r="G44" s="2146" t="s">
        <v>62</v>
      </c>
      <c r="H44" s="2146" t="s">
        <v>62</v>
      </c>
      <c r="I44" s="2146" t="s">
        <v>62</v>
      </c>
      <c r="J44" s="2136">
        <v>52663868</v>
      </c>
    </row>
    <row r="45" spans="2:10">
      <c r="B45" s="2109" t="s">
        <v>1631</v>
      </c>
      <c r="C45" s="2110" t="s">
        <v>1632</v>
      </c>
      <c r="D45" s="2146" t="s">
        <v>62</v>
      </c>
      <c r="E45" s="2146" t="s">
        <v>62</v>
      </c>
      <c r="F45" s="2146" t="s">
        <v>62</v>
      </c>
      <c r="G45" s="2146" t="s">
        <v>62</v>
      </c>
      <c r="H45" s="2146" t="s">
        <v>62</v>
      </c>
      <c r="I45" s="2146" t="s">
        <v>62</v>
      </c>
      <c r="J45" s="2136" t="s">
        <v>62</v>
      </c>
    </row>
    <row r="46" spans="2:10">
      <c r="B46" s="2109" t="s">
        <v>1633</v>
      </c>
      <c r="C46" s="2110" t="s">
        <v>1634</v>
      </c>
      <c r="D46" s="2146" t="s">
        <v>62</v>
      </c>
      <c r="E46" s="2146" t="s">
        <v>62</v>
      </c>
      <c r="F46" s="2146" t="s">
        <v>62</v>
      </c>
      <c r="G46" s="2146" t="s">
        <v>62</v>
      </c>
      <c r="H46" s="2146" t="s">
        <v>62</v>
      </c>
      <c r="I46" s="2146" t="s">
        <v>62</v>
      </c>
      <c r="J46" s="2136">
        <v>24180558</v>
      </c>
    </row>
    <row r="47" spans="2:10">
      <c r="B47" s="2109" t="s">
        <v>1635</v>
      </c>
      <c r="C47" s="2110" t="s">
        <v>1636</v>
      </c>
      <c r="D47" s="2146" t="s">
        <v>62</v>
      </c>
      <c r="E47" s="2146" t="s">
        <v>62</v>
      </c>
      <c r="F47" s="2146" t="s">
        <v>62</v>
      </c>
      <c r="G47" s="2146" t="s">
        <v>62</v>
      </c>
      <c r="H47" s="2146" t="s">
        <v>62</v>
      </c>
      <c r="I47" s="2146" t="s">
        <v>62</v>
      </c>
      <c r="J47" s="2136" t="s">
        <v>62</v>
      </c>
    </row>
    <row r="48" spans="2:10">
      <c r="B48" s="2109" t="s">
        <v>1637</v>
      </c>
      <c r="C48" s="2110" t="s">
        <v>1638</v>
      </c>
      <c r="D48" s="2146" t="s">
        <v>62</v>
      </c>
      <c r="E48" s="2146" t="s">
        <v>62</v>
      </c>
      <c r="F48" s="2146" t="s">
        <v>62</v>
      </c>
      <c r="G48" s="2146" t="s">
        <v>62</v>
      </c>
      <c r="H48" s="2146" t="s">
        <v>62</v>
      </c>
      <c r="I48" s="2146" t="s">
        <v>62</v>
      </c>
      <c r="J48" s="2136">
        <v>20347838</v>
      </c>
    </row>
    <row r="49" spans="2:10">
      <c r="B49" s="2109" t="s">
        <v>1639</v>
      </c>
      <c r="C49" s="2110" t="s">
        <v>1640</v>
      </c>
      <c r="D49" s="2146" t="s">
        <v>62</v>
      </c>
      <c r="E49" s="2146" t="s">
        <v>62</v>
      </c>
      <c r="F49" s="2146" t="s">
        <v>62</v>
      </c>
      <c r="G49" s="2146" t="s">
        <v>62</v>
      </c>
      <c r="H49" s="2146" t="s">
        <v>62</v>
      </c>
      <c r="I49" s="2146" t="s">
        <v>62</v>
      </c>
      <c r="J49" s="2136">
        <v>1788947</v>
      </c>
    </row>
    <row r="50" spans="2:10">
      <c r="B50" s="2109" t="s">
        <v>1641</v>
      </c>
      <c r="C50" s="2110" t="s">
        <v>1642</v>
      </c>
      <c r="D50" s="2146" t="s">
        <v>62</v>
      </c>
      <c r="E50" s="2146" t="s">
        <v>62</v>
      </c>
      <c r="F50" s="2146" t="s">
        <v>62</v>
      </c>
      <c r="G50" s="2146" t="s">
        <v>62</v>
      </c>
      <c r="H50" s="2146" t="s">
        <v>62</v>
      </c>
      <c r="I50" s="2146" t="s">
        <v>62</v>
      </c>
      <c r="J50" s="2136" t="s">
        <v>62</v>
      </c>
    </row>
    <row r="51" spans="2:10">
      <c r="B51" s="2109" t="s">
        <v>1643</v>
      </c>
      <c r="C51" s="2110" t="s">
        <v>1644</v>
      </c>
      <c r="D51" s="2146" t="s">
        <v>62</v>
      </c>
      <c r="E51" s="2146" t="s">
        <v>62</v>
      </c>
      <c r="F51" s="2146" t="s">
        <v>62</v>
      </c>
      <c r="G51" s="2146" t="s">
        <v>62</v>
      </c>
      <c r="H51" s="2146" t="s">
        <v>62</v>
      </c>
      <c r="I51" s="2146" t="s">
        <v>62</v>
      </c>
      <c r="J51" s="2136" t="s">
        <v>62</v>
      </c>
    </row>
    <row r="52" spans="2:10">
      <c r="B52" s="2109" t="s">
        <v>1645</v>
      </c>
      <c r="C52" s="2110" t="s">
        <v>1646</v>
      </c>
      <c r="D52" s="2146" t="s">
        <v>62</v>
      </c>
      <c r="E52" s="2146" t="s">
        <v>62</v>
      </c>
      <c r="F52" s="2146" t="s">
        <v>62</v>
      </c>
      <c r="G52" s="2146" t="s">
        <v>62</v>
      </c>
      <c r="H52" s="2146" t="s">
        <v>62</v>
      </c>
      <c r="I52" s="2146" t="s">
        <v>62</v>
      </c>
      <c r="J52" s="2136">
        <v>639248</v>
      </c>
    </row>
    <row r="53" spans="2:10">
      <c r="B53" s="2109" t="s">
        <v>1647</v>
      </c>
      <c r="C53" s="2110" t="s">
        <v>1648</v>
      </c>
      <c r="D53" s="2146" t="s">
        <v>62</v>
      </c>
      <c r="E53" s="2146" t="s">
        <v>62</v>
      </c>
      <c r="F53" s="2146" t="s">
        <v>62</v>
      </c>
      <c r="G53" s="2146" t="s">
        <v>62</v>
      </c>
      <c r="H53" s="2146" t="s">
        <v>62</v>
      </c>
      <c r="I53" s="2146" t="s">
        <v>62</v>
      </c>
      <c r="J53" s="2136" t="s">
        <v>62</v>
      </c>
    </row>
    <row r="54" spans="2:10">
      <c r="B54" s="2109" t="s">
        <v>1649</v>
      </c>
      <c r="C54" s="2110" t="s">
        <v>1650</v>
      </c>
      <c r="D54" s="2146" t="s">
        <v>62</v>
      </c>
      <c r="E54" s="2146" t="s">
        <v>62</v>
      </c>
      <c r="F54" s="2146" t="s">
        <v>62</v>
      </c>
      <c r="G54" s="2146" t="s">
        <v>62</v>
      </c>
      <c r="H54" s="2146" t="s">
        <v>62</v>
      </c>
      <c r="I54" s="2146" t="s">
        <v>62</v>
      </c>
      <c r="J54" s="2136">
        <v>122229750</v>
      </c>
    </row>
    <row r="55" spans="2:10">
      <c r="B55" s="2109" t="s">
        <v>1651</v>
      </c>
      <c r="C55" s="2110" t="s">
        <v>1652</v>
      </c>
      <c r="D55" s="2146" t="s">
        <v>62</v>
      </c>
      <c r="E55" s="2146" t="s">
        <v>62</v>
      </c>
      <c r="F55" s="2146" t="s">
        <v>62</v>
      </c>
      <c r="G55" s="2146" t="s">
        <v>62</v>
      </c>
      <c r="H55" s="2146" t="s">
        <v>62</v>
      </c>
      <c r="I55" s="2146" t="s">
        <v>62</v>
      </c>
      <c r="J55" s="2136">
        <v>10018358</v>
      </c>
    </row>
    <row r="56" spans="2:10">
      <c r="B56" s="2109" t="s">
        <v>1653</v>
      </c>
      <c r="C56" s="2110" t="s">
        <v>1654</v>
      </c>
      <c r="D56" s="2146" t="s">
        <v>62</v>
      </c>
      <c r="E56" s="2146" t="s">
        <v>62</v>
      </c>
      <c r="F56" s="2146" t="s">
        <v>62</v>
      </c>
      <c r="G56" s="2146" t="s">
        <v>62</v>
      </c>
      <c r="H56" s="2146" t="s">
        <v>62</v>
      </c>
      <c r="I56" s="2146" t="s">
        <v>62</v>
      </c>
      <c r="J56" s="2136">
        <v>16474371</v>
      </c>
    </row>
    <row r="57" spans="2:10">
      <c r="B57" s="2109" t="s">
        <v>1655</v>
      </c>
      <c r="C57" s="2110" t="s">
        <v>1656</v>
      </c>
      <c r="D57" s="2146" t="s">
        <v>62</v>
      </c>
      <c r="E57" s="2146" t="s">
        <v>62</v>
      </c>
      <c r="F57" s="2146" t="s">
        <v>62</v>
      </c>
      <c r="G57" s="2146" t="s">
        <v>62</v>
      </c>
      <c r="H57" s="2146" t="s">
        <v>62</v>
      </c>
      <c r="I57" s="2146" t="s">
        <v>62</v>
      </c>
      <c r="J57" s="2136" t="s">
        <v>62</v>
      </c>
    </row>
    <row r="58" spans="2:10">
      <c r="B58" s="2109" t="s">
        <v>1657</v>
      </c>
      <c r="C58" s="2110" t="s">
        <v>1658</v>
      </c>
      <c r="D58" s="2146" t="s">
        <v>62</v>
      </c>
      <c r="E58" s="2146" t="s">
        <v>62</v>
      </c>
      <c r="F58" s="2146" t="s">
        <v>62</v>
      </c>
      <c r="G58" s="2146" t="s">
        <v>62</v>
      </c>
      <c r="H58" s="2146" t="s">
        <v>62</v>
      </c>
      <c r="I58" s="2146" t="s">
        <v>62</v>
      </c>
      <c r="J58" s="2136">
        <v>56050401</v>
      </c>
    </row>
    <row r="59" spans="2:10">
      <c r="B59" s="2109" t="s">
        <v>1659</v>
      </c>
      <c r="C59" s="2110" t="s">
        <v>1660</v>
      </c>
      <c r="D59" s="2146" t="s">
        <v>62</v>
      </c>
      <c r="E59" s="2146" t="s">
        <v>62</v>
      </c>
      <c r="F59" s="2146" t="s">
        <v>62</v>
      </c>
      <c r="G59" s="2146" t="s">
        <v>62</v>
      </c>
      <c r="H59" s="2146" t="s">
        <v>62</v>
      </c>
      <c r="I59" s="2146" t="s">
        <v>62</v>
      </c>
      <c r="J59" s="2136">
        <v>38054019</v>
      </c>
    </row>
    <row r="60" spans="2:10">
      <c r="B60" s="2109" t="s">
        <v>1661</v>
      </c>
      <c r="C60" s="2110" t="s">
        <v>1662</v>
      </c>
      <c r="D60" s="2146" t="s">
        <v>62</v>
      </c>
      <c r="E60" s="2146" t="s">
        <v>62</v>
      </c>
      <c r="F60" s="2146" t="s">
        <v>62</v>
      </c>
      <c r="G60" s="2146" t="s">
        <v>62</v>
      </c>
      <c r="H60" s="2146" t="s">
        <v>62</v>
      </c>
      <c r="I60" s="2146" t="s">
        <v>62</v>
      </c>
      <c r="J60" s="2136">
        <v>45186454</v>
      </c>
    </row>
    <row r="61" spans="2:10">
      <c r="B61" s="2109" t="s">
        <v>1663</v>
      </c>
      <c r="C61" s="2110" t="s">
        <v>1664</v>
      </c>
      <c r="D61" s="2146" t="s">
        <v>62</v>
      </c>
      <c r="E61" s="2146" t="s">
        <v>62</v>
      </c>
      <c r="F61" s="2146" t="s">
        <v>62</v>
      </c>
      <c r="G61" s="2146" t="s">
        <v>62</v>
      </c>
      <c r="H61" s="2146" t="s">
        <v>62</v>
      </c>
      <c r="I61" s="2146" t="s">
        <v>62</v>
      </c>
      <c r="J61" s="2136" t="s">
        <v>62</v>
      </c>
    </row>
    <row r="62" spans="2:10">
      <c r="B62" s="2109" t="s">
        <v>1665</v>
      </c>
      <c r="C62" s="2110" t="s">
        <v>1666</v>
      </c>
      <c r="D62" s="2146" t="s">
        <v>62</v>
      </c>
      <c r="E62" s="2146" t="s">
        <v>62</v>
      </c>
      <c r="F62" s="2146" t="s">
        <v>62</v>
      </c>
      <c r="G62" s="2146" t="s">
        <v>62</v>
      </c>
      <c r="H62" s="2146" t="s">
        <v>62</v>
      </c>
      <c r="I62" s="2146" t="s">
        <v>62</v>
      </c>
      <c r="J62" s="2136" t="s">
        <v>62</v>
      </c>
    </row>
    <row r="63" spans="2:10">
      <c r="B63" s="2109" t="s">
        <v>1667</v>
      </c>
      <c r="C63" s="2110" t="s">
        <v>1668</v>
      </c>
      <c r="D63" s="2146" t="s">
        <v>62</v>
      </c>
      <c r="E63" s="2146" t="s">
        <v>62</v>
      </c>
      <c r="F63" s="2146" t="s">
        <v>62</v>
      </c>
      <c r="G63" s="2146" t="s">
        <v>62</v>
      </c>
      <c r="H63" s="2146" t="s">
        <v>62</v>
      </c>
      <c r="I63" s="2146" t="s">
        <v>62</v>
      </c>
      <c r="J63" s="2136" t="s">
        <v>62</v>
      </c>
    </row>
    <row r="64" spans="2:10">
      <c r="B64" s="2109" t="s">
        <v>1669</v>
      </c>
      <c r="C64" s="2110" t="s">
        <v>1670</v>
      </c>
      <c r="D64" s="2146" t="s">
        <v>62</v>
      </c>
      <c r="E64" s="2146" t="s">
        <v>62</v>
      </c>
      <c r="F64" s="2146" t="s">
        <v>62</v>
      </c>
      <c r="G64" s="2146" t="s">
        <v>62</v>
      </c>
      <c r="H64" s="2146" t="s">
        <v>62</v>
      </c>
      <c r="I64" s="2146" t="s">
        <v>62</v>
      </c>
      <c r="J64" s="2136" t="s">
        <v>62</v>
      </c>
    </row>
    <row r="65" spans="2:10">
      <c r="B65" s="2109" t="s">
        <v>1671</v>
      </c>
      <c r="C65" s="2110" t="s">
        <v>1672</v>
      </c>
      <c r="D65" s="2146" t="s">
        <v>62</v>
      </c>
      <c r="E65" s="2146" t="s">
        <v>62</v>
      </c>
      <c r="F65" s="2146" t="s">
        <v>62</v>
      </c>
      <c r="G65" s="2146" t="s">
        <v>62</v>
      </c>
      <c r="H65" s="2146" t="s">
        <v>62</v>
      </c>
      <c r="I65" s="2146" t="s">
        <v>62</v>
      </c>
      <c r="J65" s="2136">
        <v>15385725</v>
      </c>
    </row>
    <row r="66" spans="2:10">
      <c r="B66" s="2109" t="s">
        <v>1673</v>
      </c>
      <c r="C66" s="2110" t="s">
        <v>1674</v>
      </c>
      <c r="D66" s="2146" t="s">
        <v>62</v>
      </c>
      <c r="E66" s="2146" t="s">
        <v>62</v>
      </c>
      <c r="F66" s="2146" t="s">
        <v>62</v>
      </c>
      <c r="G66" s="2146" t="s">
        <v>62</v>
      </c>
      <c r="H66" s="2146" t="s">
        <v>62</v>
      </c>
      <c r="I66" s="2146" t="s">
        <v>62</v>
      </c>
      <c r="J66" s="2136" t="s">
        <v>62</v>
      </c>
    </row>
    <row r="67" spans="2:10">
      <c r="B67" s="2109" t="s">
        <v>1675</v>
      </c>
      <c r="C67" s="2110" t="s">
        <v>1676</v>
      </c>
      <c r="D67" s="2146" t="s">
        <v>62</v>
      </c>
      <c r="E67" s="2146" t="s">
        <v>62</v>
      </c>
      <c r="F67" s="2146" t="s">
        <v>62</v>
      </c>
      <c r="G67" s="2146" t="s">
        <v>62</v>
      </c>
      <c r="H67" s="2146" t="s">
        <v>62</v>
      </c>
      <c r="I67" s="2146" t="s">
        <v>62</v>
      </c>
      <c r="J67" s="2136" t="s">
        <v>62</v>
      </c>
    </row>
    <row r="68" spans="2:10">
      <c r="B68" s="2109" t="s">
        <v>1677</v>
      </c>
      <c r="C68" s="2110" t="s">
        <v>1678</v>
      </c>
      <c r="D68" s="2146" t="s">
        <v>62</v>
      </c>
      <c r="E68" s="2146" t="s">
        <v>62</v>
      </c>
      <c r="F68" s="2146" t="s">
        <v>62</v>
      </c>
      <c r="G68" s="2146" t="s">
        <v>62</v>
      </c>
      <c r="H68" s="2146" t="s">
        <v>62</v>
      </c>
      <c r="I68" s="2146" t="s">
        <v>62</v>
      </c>
      <c r="J68" s="2136" t="s">
        <v>62</v>
      </c>
    </row>
    <row r="69" spans="2:10">
      <c r="B69" s="2109" t="s">
        <v>1679</v>
      </c>
      <c r="C69" s="2110" t="s">
        <v>1680</v>
      </c>
      <c r="D69" s="2146" t="s">
        <v>62</v>
      </c>
      <c r="E69" s="2146" t="s">
        <v>62</v>
      </c>
      <c r="F69" s="2146" t="s">
        <v>62</v>
      </c>
      <c r="G69" s="2146" t="s">
        <v>62</v>
      </c>
      <c r="H69" s="2146" t="s">
        <v>62</v>
      </c>
      <c r="I69" s="2146" t="s">
        <v>62</v>
      </c>
      <c r="J69" s="2136" t="s">
        <v>62</v>
      </c>
    </row>
    <row r="70" spans="2:10">
      <c r="B70" s="2109" t="s">
        <v>1681</v>
      </c>
      <c r="C70" s="2110" t="s">
        <v>1682</v>
      </c>
      <c r="D70" s="2146" t="s">
        <v>62</v>
      </c>
      <c r="E70" s="2146" t="s">
        <v>62</v>
      </c>
      <c r="F70" s="2146" t="s">
        <v>62</v>
      </c>
      <c r="G70" s="2146" t="s">
        <v>62</v>
      </c>
      <c r="H70" s="2146" t="s">
        <v>62</v>
      </c>
      <c r="I70" s="2146" t="s">
        <v>62</v>
      </c>
      <c r="J70" s="2136" t="s">
        <v>62</v>
      </c>
    </row>
    <row r="71" spans="2:10">
      <c r="B71" s="2109" t="s">
        <v>1683</v>
      </c>
      <c r="C71" s="2110" t="s">
        <v>1684</v>
      </c>
      <c r="D71" s="2146" t="s">
        <v>62</v>
      </c>
      <c r="E71" s="2146" t="s">
        <v>62</v>
      </c>
      <c r="F71" s="2146" t="s">
        <v>62</v>
      </c>
      <c r="G71" s="2146" t="s">
        <v>62</v>
      </c>
      <c r="H71" s="2146" t="s">
        <v>62</v>
      </c>
      <c r="I71" s="2146" t="s">
        <v>62</v>
      </c>
      <c r="J71" s="2136">
        <v>10131762</v>
      </c>
    </row>
    <row r="72" spans="2:10">
      <c r="B72" s="2109" t="s">
        <v>1685</v>
      </c>
      <c r="C72" s="2110" t="s">
        <v>1686</v>
      </c>
      <c r="D72" s="2146" t="s">
        <v>62</v>
      </c>
      <c r="E72" s="2146" t="s">
        <v>62</v>
      </c>
      <c r="F72" s="2146" t="s">
        <v>62</v>
      </c>
      <c r="G72" s="2146" t="s">
        <v>62</v>
      </c>
      <c r="H72" s="2146" t="s">
        <v>62</v>
      </c>
      <c r="I72" s="2146" t="s">
        <v>62</v>
      </c>
      <c r="J72" s="2136">
        <v>8457077</v>
      </c>
    </row>
    <row r="73" spans="2:10">
      <c r="B73" s="2109" t="s">
        <v>1687</v>
      </c>
      <c r="C73" s="2110" t="s">
        <v>1688</v>
      </c>
      <c r="D73" s="2146" t="s">
        <v>62</v>
      </c>
      <c r="E73" s="2146" t="s">
        <v>62</v>
      </c>
      <c r="F73" s="2146" t="s">
        <v>62</v>
      </c>
      <c r="G73" s="2146" t="s">
        <v>62</v>
      </c>
      <c r="H73" s="2146" t="s">
        <v>62</v>
      </c>
      <c r="I73" s="2146" t="s">
        <v>62</v>
      </c>
      <c r="J73" s="2136" t="s">
        <v>62</v>
      </c>
    </row>
    <row r="74" spans="2:10">
      <c r="B74" s="2109" t="s">
        <v>1689</v>
      </c>
      <c r="C74" s="2110" t="s">
        <v>1690</v>
      </c>
      <c r="D74" s="2146" t="s">
        <v>62</v>
      </c>
      <c r="E74" s="2146" t="s">
        <v>62</v>
      </c>
      <c r="F74" s="2146" t="s">
        <v>62</v>
      </c>
      <c r="G74" s="2146" t="s">
        <v>62</v>
      </c>
      <c r="H74" s="2146" t="s">
        <v>62</v>
      </c>
      <c r="I74" s="2146" t="s">
        <v>62</v>
      </c>
      <c r="J74" s="2136">
        <v>985297</v>
      </c>
    </row>
    <row r="75" spans="2:10">
      <c r="B75" s="2109" t="s">
        <v>1691</v>
      </c>
      <c r="C75" s="2110" t="s">
        <v>1692</v>
      </c>
      <c r="D75" s="2146" t="s">
        <v>62</v>
      </c>
      <c r="E75" s="2146" t="s">
        <v>62</v>
      </c>
      <c r="F75" s="2146" t="s">
        <v>62</v>
      </c>
      <c r="G75" s="2146" t="s">
        <v>62</v>
      </c>
      <c r="H75" s="2146" t="s">
        <v>62</v>
      </c>
      <c r="I75" s="2146" t="s">
        <v>62</v>
      </c>
      <c r="J75" s="2136">
        <v>5633836</v>
      </c>
    </row>
    <row r="76" spans="2:10">
      <c r="B76" s="2109" t="s">
        <v>1693</v>
      </c>
      <c r="C76" s="2110" t="s">
        <v>1694</v>
      </c>
      <c r="D76" s="2146" t="s">
        <v>62</v>
      </c>
      <c r="E76" s="2146" t="s">
        <v>62</v>
      </c>
      <c r="F76" s="2146" t="s">
        <v>62</v>
      </c>
      <c r="G76" s="2146" t="s">
        <v>62</v>
      </c>
      <c r="H76" s="2146" t="s">
        <v>62</v>
      </c>
      <c r="I76" s="2146" t="s">
        <v>62</v>
      </c>
      <c r="J76" s="2136">
        <v>1233054</v>
      </c>
    </row>
    <row r="77" spans="2:10">
      <c r="B77" s="2109" t="s">
        <v>1695</v>
      </c>
      <c r="C77" s="2110" t="s">
        <v>1696</v>
      </c>
      <c r="D77" s="2146" t="s">
        <v>62</v>
      </c>
      <c r="E77" s="2146" t="s">
        <v>62</v>
      </c>
      <c r="F77" s="2146" t="s">
        <v>62</v>
      </c>
      <c r="G77" s="2146" t="s">
        <v>62</v>
      </c>
      <c r="H77" s="2146" t="s">
        <v>62</v>
      </c>
      <c r="I77" s="2146" t="s">
        <v>62</v>
      </c>
      <c r="J77" s="2136" t="s">
        <v>62</v>
      </c>
    </row>
    <row r="78" spans="2:10">
      <c r="B78" s="2109" t="s">
        <v>1697</v>
      </c>
      <c r="C78" s="2110" t="s">
        <v>1698</v>
      </c>
      <c r="D78" s="2146" t="s">
        <v>62</v>
      </c>
      <c r="E78" s="2146" t="s">
        <v>62</v>
      </c>
      <c r="F78" s="2146" t="s">
        <v>62</v>
      </c>
      <c r="G78" s="2146" t="s">
        <v>62</v>
      </c>
      <c r="H78" s="2146" t="s">
        <v>62</v>
      </c>
      <c r="I78" s="2146" t="s">
        <v>62</v>
      </c>
      <c r="J78" s="2136">
        <v>57666247</v>
      </c>
    </row>
    <row r="79" spans="2:10">
      <c r="B79" s="2109" t="s">
        <v>1699</v>
      </c>
      <c r="C79" s="2110" t="s">
        <v>1700</v>
      </c>
      <c r="D79" s="2146" t="s">
        <v>62</v>
      </c>
      <c r="E79" s="2146" t="s">
        <v>62</v>
      </c>
      <c r="F79" s="2146" t="s">
        <v>62</v>
      </c>
      <c r="G79" s="2146" t="s">
        <v>62</v>
      </c>
      <c r="H79" s="2146" t="s">
        <v>62</v>
      </c>
      <c r="I79" s="2146" t="s">
        <v>62</v>
      </c>
      <c r="J79" s="2136">
        <v>36846598</v>
      </c>
    </row>
    <row r="80" spans="2:10">
      <c r="B80" s="2109" t="s">
        <v>1701</v>
      </c>
      <c r="C80" s="2110" t="s">
        <v>1702</v>
      </c>
      <c r="D80" s="2146" t="s">
        <v>62</v>
      </c>
      <c r="E80" s="2146" t="s">
        <v>62</v>
      </c>
      <c r="F80" s="2146" t="s">
        <v>62</v>
      </c>
      <c r="G80" s="2146" t="s">
        <v>62</v>
      </c>
      <c r="H80" s="2146" t="s">
        <v>62</v>
      </c>
      <c r="I80" s="2146" t="s">
        <v>62</v>
      </c>
      <c r="J80" s="2136">
        <v>43408708</v>
      </c>
    </row>
    <row r="81" spans="2:10">
      <c r="B81" s="2109" t="s">
        <v>1703</v>
      </c>
      <c r="C81" s="2110" t="s">
        <v>1704</v>
      </c>
      <c r="D81" s="2146" t="s">
        <v>62</v>
      </c>
      <c r="E81" s="2146" t="s">
        <v>62</v>
      </c>
      <c r="F81" s="2146" t="s">
        <v>62</v>
      </c>
      <c r="G81" s="2146" t="s">
        <v>62</v>
      </c>
      <c r="H81" s="2146" t="s">
        <v>62</v>
      </c>
      <c r="I81" s="2146" t="s">
        <v>62</v>
      </c>
      <c r="J81" s="2136">
        <v>24552335</v>
      </c>
    </row>
    <row r="82" spans="2:10">
      <c r="B82" s="2109" t="s">
        <v>1705</v>
      </c>
      <c r="C82" s="2110" t="s">
        <v>1706</v>
      </c>
      <c r="D82" s="2146" t="s">
        <v>62</v>
      </c>
      <c r="E82" s="2146" t="s">
        <v>62</v>
      </c>
      <c r="F82" s="2146" t="s">
        <v>62</v>
      </c>
      <c r="G82" s="2146" t="s">
        <v>62</v>
      </c>
      <c r="H82" s="2146" t="s">
        <v>62</v>
      </c>
      <c r="I82" s="2146" t="s">
        <v>62</v>
      </c>
      <c r="J82" s="2136">
        <v>37943611</v>
      </c>
    </row>
    <row r="83" spans="2:10">
      <c r="B83" s="2109" t="s">
        <v>1707</v>
      </c>
      <c r="C83" s="2110" t="s">
        <v>1708</v>
      </c>
      <c r="D83" s="2146" t="s">
        <v>62</v>
      </c>
      <c r="E83" s="2146" t="s">
        <v>62</v>
      </c>
      <c r="F83" s="2146" t="s">
        <v>62</v>
      </c>
      <c r="G83" s="2146" t="s">
        <v>62</v>
      </c>
      <c r="H83" s="2146" t="s">
        <v>62</v>
      </c>
      <c r="I83" s="2146" t="s">
        <v>62</v>
      </c>
      <c r="J83" s="2136">
        <v>200107029</v>
      </c>
    </row>
    <row r="84" spans="2:10">
      <c r="B84" s="2109" t="s">
        <v>1709</v>
      </c>
      <c r="C84" s="2110" t="s">
        <v>1710</v>
      </c>
      <c r="D84" s="2146" t="s">
        <v>62</v>
      </c>
      <c r="E84" s="2146" t="s">
        <v>62</v>
      </c>
      <c r="F84" s="2146" t="s">
        <v>62</v>
      </c>
      <c r="G84" s="2146" t="s">
        <v>62</v>
      </c>
      <c r="H84" s="2146" t="s">
        <v>62</v>
      </c>
      <c r="I84" s="2146" t="s">
        <v>62</v>
      </c>
      <c r="J84" s="2136">
        <v>192411263</v>
      </c>
    </row>
    <row r="85" spans="2:10">
      <c r="B85" s="2109" t="s">
        <v>1711</v>
      </c>
      <c r="C85" s="2110" t="s">
        <v>1712</v>
      </c>
      <c r="D85" s="2146" t="s">
        <v>62</v>
      </c>
      <c r="E85" s="2146" t="s">
        <v>62</v>
      </c>
      <c r="F85" s="2146" t="s">
        <v>62</v>
      </c>
      <c r="G85" s="2146" t="s">
        <v>62</v>
      </c>
      <c r="H85" s="2146" t="s">
        <v>62</v>
      </c>
      <c r="I85" s="2146" t="s">
        <v>62</v>
      </c>
      <c r="J85" s="2136">
        <v>44058053</v>
      </c>
    </row>
    <row r="86" spans="2:10">
      <c r="B86" s="2109" t="s">
        <v>1713</v>
      </c>
      <c r="C86" s="2110" t="s">
        <v>1714</v>
      </c>
      <c r="D86" s="2146" t="s">
        <v>62</v>
      </c>
      <c r="E86" s="2146" t="s">
        <v>62</v>
      </c>
      <c r="F86" s="2146" t="s">
        <v>62</v>
      </c>
      <c r="G86" s="2146" t="s">
        <v>62</v>
      </c>
      <c r="H86" s="2146" t="s">
        <v>62</v>
      </c>
      <c r="I86" s="2146" t="s">
        <v>62</v>
      </c>
      <c r="J86" s="2136">
        <v>108078746</v>
      </c>
    </row>
    <row r="87" spans="2:10">
      <c r="B87" s="2109" t="s">
        <v>1715</v>
      </c>
      <c r="C87" s="2110" t="s">
        <v>1716</v>
      </c>
      <c r="D87" s="2146" t="s">
        <v>62</v>
      </c>
      <c r="E87" s="2146" t="s">
        <v>62</v>
      </c>
      <c r="F87" s="2146" t="s">
        <v>62</v>
      </c>
      <c r="G87" s="2146" t="s">
        <v>62</v>
      </c>
      <c r="H87" s="2146" t="s">
        <v>62</v>
      </c>
      <c r="I87" s="2146" t="s">
        <v>62</v>
      </c>
      <c r="J87" s="2136" t="s">
        <v>62</v>
      </c>
    </row>
    <row r="88" spans="2:10">
      <c r="B88" s="2109" t="s">
        <v>1717</v>
      </c>
      <c r="C88" s="2110" t="s">
        <v>1718</v>
      </c>
      <c r="D88" s="2146" t="s">
        <v>62</v>
      </c>
      <c r="E88" s="2146" t="s">
        <v>62</v>
      </c>
      <c r="F88" s="2146" t="s">
        <v>62</v>
      </c>
      <c r="G88" s="2146" t="s">
        <v>62</v>
      </c>
      <c r="H88" s="2146" t="s">
        <v>62</v>
      </c>
      <c r="I88" s="2146" t="s">
        <v>62</v>
      </c>
      <c r="J88" s="2136" t="s">
        <v>62</v>
      </c>
    </row>
    <row r="89" spans="2:10">
      <c r="B89" s="2109" t="s">
        <v>1719</v>
      </c>
      <c r="C89" s="2110" t="s">
        <v>1720</v>
      </c>
      <c r="D89" s="2146" t="s">
        <v>62</v>
      </c>
      <c r="E89" s="2146" t="s">
        <v>62</v>
      </c>
      <c r="F89" s="2146" t="s">
        <v>62</v>
      </c>
      <c r="G89" s="2146" t="s">
        <v>62</v>
      </c>
      <c r="H89" s="2146" t="s">
        <v>62</v>
      </c>
      <c r="I89" s="2146" t="s">
        <v>62</v>
      </c>
      <c r="J89" s="2136" t="s">
        <v>62</v>
      </c>
    </row>
    <row r="90" spans="2:10">
      <c r="B90" s="2109" t="s">
        <v>1721</v>
      </c>
      <c r="C90" s="2110" t="s">
        <v>1722</v>
      </c>
      <c r="D90" s="2146" t="s">
        <v>62</v>
      </c>
      <c r="E90" s="2146" t="s">
        <v>62</v>
      </c>
      <c r="F90" s="2146" t="s">
        <v>62</v>
      </c>
      <c r="G90" s="2146" t="s">
        <v>62</v>
      </c>
      <c r="H90" s="2146" t="s">
        <v>62</v>
      </c>
      <c r="I90" s="2146" t="s">
        <v>62</v>
      </c>
      <c r="J90" s="2136" t="s">
        <v>62</v>
      </c>
    </row>
    <row r="91" spans="2:10">
      <c r="B91" s="2109" t="s">
        <v>1723</v>
      </c>
      <c r="C91" s="2110" t="s">
        <v>1724</v>
      </c>
      <c r="D91" s="2146" t="s">
        <v>62</v>
      </c>
      <c r="E91" s="2146" t="s">
        <v>62</v>
      </c>
      <c r="F91" s="2146" t="s">
        <v>62</v>
      </c>
      <c r="G91" s="2146" t="s">
        <v>62</v>
      </c>
      <c r="H91" s="2146" t="s">
        <v>62</v>
      </c>
      <c r="I91" s="2146" t="s">
        <v>62</v>
      </c>
      <c r="J91" s="2136" t="s">
        <v>62</v>
      </c>
    </row>
    <row r="92" spans="2:10">
      <c r="B92" s="2109" t="s">
        <v>1725</v>
      </c>
      <c r="C92" s="2110" t="s">
        <v>1726</v>
      </c>
      <c r="D92" s="2146" t="s">
        <v>62</v>
      </c>
      <c r="E92" s="2146" t="s">
        <v>62</v>
      </c>
      <c r="F92" s="2146" t="s">
        <v>62</v>
      </c>
      <c r="G92" s="2146" t="s">
        <v>62</v>
      </c>
      <c r="H92" s="2146" t="s">
        <v>62</v>
      </c>
      <c r="I92" s="2146" t="s">
        <v>62</v>
      </c>
      <c r="J92" s="2136" t="s">
        <v>62</v>
      </c>
    </row>
    <row r="93" spans="2:10">
      <c r="B93" s="2109" t="s">
        <v>1727</v>
      </c>
      <c r="C93" s="2110" t="s">
        <v>617</v>
      </c>
      <c r="D93" s="2146" t="s">
        <v>62</v>
      </c>
      <c r="E93" s="2146" t="s">
        <v>62</v>
      </c>
      <c r="F93" s="2146" t="s">
        <v>62</v>
      </c>
      <c r="G93" s="2146" t="s">
        <v>62</v>
      </c>
      <c r="H93" s="2146" t="s">
        <v>62</v>
      </c>
      <c r="I93" s="2146" t="s">
        <v>62</v>
      </c>
      <c r="J93" s="2136" t="s">
        <v>62</v>
      </c>
    </row>
    <row r="94" spans="2:10">
      <c r="B94" s="2109" t="s">
        <v>1728</v>
      </c>
      <c r="C94" s="2110" t="s">
        <v>1729</v>
      </c>
      <c r="D94" s="2146" t="s">
        <v>62</v>
      </c>
      <c r="E94" s="2146" t="s">
        <v>62</v>
      </c>
      <c r="F94" s="2146" t="s">
        <v>62</v>
      </c>
      <c r="G94" s="2146" t="s">
        <v>62</v>
      </c>
      <c r="H94" s="2146" t="s">
        <v>62</v>
      </c>
      <c r="I94" s="2146" t="s">
        <v>62</v>
      </c>
      <c r="J94" s="2136" t="s">
        <v>62</v>
      </c>
    </row>
    <row r="95" spans="2:10">
      <c r="B95" s="2109" t="s">
        <v>1730</v>
      </c>
      <c r="C95" s="2110" t="s">
        <v>1731</v>
      </c>
      <c r="D95" s="2146" t="s">
        <v>62</v>
      </c>
      <c r="E95" s="2146" t="s">
        <v>62</v>
      </c>
      <c r="F95" s="2146" t="s">
        <v>62</v>
      </c>
      <c r="G95" s="2146" t="s">
        <v>62</v>
      </c>
      <c r="H95" s="2146" t="s">
        <v>62</v>
      </c>
      <c r="I95" s="2146" t="s">
        <v>62</v>
      </c>
      <c r="J95" s="2136" t="s">
        <v>62</v>
      </c>
    </row>
    <row r="96" spans="2:10">
      <c r="B96" s="2109" t="s">
        <v>1732</v>
      </c>
      <c r="C96" s="2110" t="s">
        <v>1733</v>
      </c>
      <c r="D96" s="2146" t="s">
        <v>62</v>
      </c>
      <c r="E96" s="2146" t="s">
        <v>62</v>
      </c>
      <c r="F96" s="2146" t="s">
        <v>62</v>
      </c>
      <c r="G96" s="2146" t="s">
        <v>62</v>
      </c>
      <c r="H96" s="2146" t="s">
        <v>62</v>
      </c>
      <c r="I96" s="2146" t="s">
        <v>62</v>
      </c>
      <c r="J96" s="2136">
        <v>8386584</v>
      </c>
    </row>
    <row r="97" spans="2:10">
      <c r="B97" s="2109" t="s">
        <v>1734</v>
      </c>
      <c r="C97" s="2110" t="s">
        <v>1735</v>
      </c>
      <c r="D97" s="2146" t="s">
        <v>62</v>
      </c>
      <c r="E97" s="2146" t="s">
        <v>62</v>
      </c>
      <c r="F97" s="2146" t="s">
        <v>62</v>
      </c>
      <c r="G97" s="2146" t="s">
        <v>62</v>
      </c>
      <c r="H97" s="2146" t="s">
        <v>62</v>
      </c>
      <c r="I97" s="2146" t="s">
        <v>62</v>
      </c>
      <c r="J97" s="2136" t="s">
        <v>62</v>
      </c>
    </row>
    <row r="98" spans="2:10">
      <c r="B98" s="2109" t="s">
        <v>1736</v>
      </c>
      <c r="C98" s="2110" t="s">
        <v>1737</v>
      </c>
      <c r="D98" s="2146" t="s">
        <v>62</v>
      </c>
      <c r="E98" s="2146" t="s">
        <v>62</v>
      </c>
      <c r="F98" s="2146" t="s">
        <v>62</v>
      </c>
      <c r="G98" s="2146" t="s">
        <v>62</v>
      </c>
      <c r="H98" s="2146" t="s">
        <v>62</v>
      </c>
      <c r="I98" s="2146" t="s">
        <v>62</v>
      </c>
      <c r="J98" s="2136" t="s">
        <v>62</v>
      </c>
    </row>
    <row r="99" spans="2:10">
      <c r="B99" s="2109" t="s">
        <v>1738</v>
      </c>
      <c r="C99" s="2110" t="s">
        <v>1739</v>
      </c>
      <c r="D99" s="2146" t="s">
        <v>62</v>
      </c>
      <c r="E99" s="2146" t="s">
        <v>62</v>
      </c>
      <c r="F99" s="2146" t="s">
        <v>62</v>
      </c>
      <c r="G99" s="2146" t="s">
        <v>62</v>
      </c>
      <c r="H99" s="2146" t="s">
        <v>62</v>
      </c>
      <c r="I99" s="2146" t="s">
        <v>62</v>
      </c>
      <c r="J99" s="2136">
        <v>32047602</v>
      </c>
    </row>
    <row r="100" spans="2:10" ht="3" customHeight="1">
      <c r="B100" s="2114"/>
      <c r="C100" s="2115"/>
      <c r="D100" s="2143"/>
      <c r="E100" s="2144"/>
      <c r="F100" s="2144"/>
      <c r="G100" s="2146"/>
      <c r="H100" s="2144"/>
      <c r="I100" s="2144"/>
      <c r="J100" s="2138"/>
    </row>
    <row r="101" spans="2:10">
      <c r="B101" s="2119" t="s">
        <v>1249</v>
      </c>
      <c r="C101" s="2119"/>
      <c r="D101" s="2119"/>
      <c r="E101" s="2119"/>
      <c r="F101" s="2119"/>
      <c r="G101" s="2119"/>
      <c r="H101" s="2119"/>
      <c r="I101" s="2119"/>
      <c r="J101" s="2120"/>
    </row>
    <row r="102" spans="2:10">
      <c r="B102" s="2121" t="s">
        <v>1250</v>
      </c>
      <c r="C102" s="2121"/>
      <c r="D102" s="2121"/>
      <c r="E102" s="2121"/>
      <c r="F102" s="2121"/>
      <c r="G102" s="2121"/>
      <c r="H102" s="2121"/>
      <c r="I102" s="2121"/>
      <c r="J102" s="2121"/>
    </row>
    <row r="103" spans="2:10">
      <c r="B103" s="2121" t="s">
        <v>1251</v>
      </c>
      <c r="C103" s="2121"/>
      <c r="D103" s="2121"/>
      <c r="E103" s="2121"/>
      <c r="F103" s="2121"/>
      <c r="G103" s="2121"/>
      <c r="I103" s="2122"/>
      <c r="J103" s="2120"/>
    </row>
    <row r="104" spans="2:10">
      <c r="B104" s="2120" t="s">
        <v>1252</v>
      </c>
      <c r="C104" s="2120"/>
      <c r="D104" s="2120"/>
      <c r="E104" s="2120"/>
      <c r="F104" s="2120"/>
      <c r="G104" s="2120"/>
    </row>
    <row r="105" spans="2:10">
      <c r="B105" s="2120" t="s">
        <v>1253</v>
      </c>
    </row>
    <row r="107" spans="2:10" ht="15">
      <c r="B107" s="2533" t="s">
        <v>1019</v>
      </c>
    </row>
  </sheetData>
  <mergeCells count="9">
    <mergeCell ref="J14:J15"/>
    <mergeCell ref="B15:B17"/>
    <mergeCell ref="C15:C17"/>
    <mergeCell ref="D14:D15"/>
    <mergeCell ref="E14:E15"/>
    <mergeCell ref="F14:F15"/>
    <mergeCell ref="G14:G15"/>
    <mergeCell ref="H14:H15"/>
    <mergeCell ref="I14:I15"/>
  </mergeCells>
  <hyperlinks>
    <hyperlink ref="B107" location="Inhaltsverzeichnis!A1" display="Zurück zum Inhaltsverzeichnis"/>
  </hyperlinks>
  <pageMargins left="0.78740157480314965" right="0.19685039370078741" top="0.39370078740157483" bottom="0.78740157480314965" header="0.31496062992125984" footer="0.31496062992125984"/>
  <pageSetup paperSize="9" scale="91" orientation="portrait" r:id="rId1"/>
  <headerFooter>
    <oddFooter>&amp;R&amp;A</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9:J100"/>
  <sheetViews>
    <sheetView showGridLines="0" showZeros="0" zoomScale="140" zoomScaleNormal="140" workbookViewId="0">
      <pane ySplit="17" topLeftCell="A18" activePane="bottomLeft" state="frozen"/>
      <selection activeCell="B6" sqref="B6:R6"/>
      <selection pane="bottomLeft"/>
    </sheetView>
  </sheetViews>
  <sheetFormatPr baseColWidth="10" defaultColWidth="11.5703125" defaultRowHeight="8.25"/>
  <cols>
    <col min="1" max="1" width="4.42578125" style="2094" customWidth="1"/>
    <col min="2" max="2" width="8.28515625" style="2094" customWidth="1"/>
    <col min="3" max="3" width="25" style="2094" customWidth="1"/>
    <col min="4" max="4" width="8.85546875" style="2094" customWidth="1"/>
    <col min="5" max="5" width="9.5703125" style="2094" customWidth="1"/>
    <col min="6" max="6" width="9.140625" style="2094" customWidth="1"/>
    <col min="7" max="7" width="9.7109375" style="2094" customWidth="1"/>
    <col min="8" max="8" width="9.42578125" style="2094" customWidth="1"/>
    <col min="9" max="9" width="9.5703125" style="2094" customWidth="1"/>
    <col min="10" max="16384" width="11.5703125" style="2094"/>
  </cols>
  <sheetData>
    <row r="9" spans="2:10" ht="12">
      <c r="B9" s="2093" t="s">
        <v>1081</v>
      </c>
      <c r="C9" s="2093"/>
      <c r="D9" s="2093"/>
      <c r="E9" s="2093"/>
      <c r="F9" s="2093"/>
      <c r="G9" s="2093"/>
      <c r="H9" s="2093"/>
      <c r="I9" s="2093"/>
    </row>
    <row r="10" spans="2:10" ht="12">
      <c r="B10" s="2093" t="s">
        <v>1082</v>
      </c>
      <c r="C10" s="2093"/>
      <c r="D10" s="2093"/>
      <c r="E10" s="2093"/>
      <c r="F10" s="2093"/>
      <c r="G10" s="2093"/>
      <c r="H10" s="2093"/>
      <c r="I10" s="2093"/>
    </row>
    <row r="11" spans="2:10" ht="2.4500000000000002" customHeight="1">
      <c r="B11" s="2095"/>
      <c r="C11" s="2096"/>
      <c r="D11" s="2096"/>
      <c r="E11" s="2096"/>
      <c r="F11" s="2096"/>
      <c r="G11" s="2096"/>
      <c r="H11" s="2096"/>
      <c r="I11" s="2096"/>
    </row>
    <row r="12" spans="2:10" ht="9">
      <c r="B12" s="2097" t="s">
        <v>218</v>
      </c>
      <c r="C12" s="2098">
        <v>45482</v>
      </c>
      <c r="I12" s="2097" t="s">
        <v>1083</v>
      </c>
      <c r="J12" s="2099"/>
    </row>
    <row r="13" spans="2:10" ht="3" customHeight="1"/>
    <row r="14" spans="2:10" ht="13.15" customHeight="1">
      <c r="B14" s="2100" t="s">
        <v>1084</v>
      </c>
      <c r="C14" s="2101"/>
      <c r="D14" s="2672" t="s">
        <v>1085</v>
      </c>
      <c r="E14" s="2672" t="s">
        <v>148</v>
      </c>
      <c r="F14" s="2672" t="s">
        <v>7</v>
      </c>
      <c r="G14" s="2672" t="s">
        <v>8</v>
      </c>
      <c r="H14" s="2672" t="s">
        <v>9</v>
      </c>
      <c r="I14" s="2674" t="s">
        <v>10</v>
      </c>
    </row>
    <row r="15" spans="2:10" ht="7.9" customHeight="1">
      <c r="B15" s="2676" t="s">
        <v>1086</v>
      </c>
      <c r="C15" s="2679" t="s">
        <v>1087</v>
      </c>
      <c r="D15" s="2673"/>
      <c r="E15" s="2673"/>
      <c r="F15" s="2673"/>
      <c r="G15" s="2673"/>
      <c r="H15" s="2673"/>
      <c r="I15" s="2675"/>
    </row>
    <row r="16" spans="2:10" ht="12.75" customHeight="1">
      <c r="B16" s="2677"/>
      <c r="C16" s="2680"/>
      <c r="D16" s="2102" t="s">
        <v>54</v>
      </c>
      <c r="E16" s="2103"/>
      <c r="F16" s="2103"/>
      <c r="G16" s="2103"/>
      <c r="H16" s="2103"/>
      <c r="I16" s="2104"/>
    </row>
    <row r="17" spans="2:9" ht="8.4499999999999993" customHeight="1">
      <c r="B17" s="2678"/>
      <c r="C17" s="2673"/>
      <c r="D17" s="2102" t="s">
        <v>1088</v>
      </c>
      <c r="E17" s="2103"/>
      <c r="F17" s="2103"/>
      <c r="G17" s="2103"/>
      <c r="H17" s="2103"/>
      <c r="I17" s="2104"/>
    </row>
    <row r="18" spans="2:9" ht="3" customHeight="1">
      <c r="B18" s="2105"/>
      <c r="C18" s="2106"/>
      <c r="D18" s="2107"/>
      <c r="E18" s="2106"/>
      <c r="F18" s="2106"/>
      <c r="G18" s="2106"/>
      <c r="H18" s="2106"/>
      <c r="I18" s="2108"/>
    </row>
    <row r="19" spans="2:9">
      <c r="B19" s="2109" t="s">
        <v>1740</v>
      </c>
      <c r="C19" s="2110" t="s">
        <v>1741</v>
      </c>
      <c r="D19" s="2111">
        <v>11948681</v>
      </c>
      <c r="E19" s="2111">
        <v>11556165</v>
      </c>
      <c r="F19" s="2111">
        <v>12697392</v>
      </c>
      <c r="G19" s="2111">
        <v>12413080</v>
      </c>
      <c r="H19" s="2111">
        <v>12701372</v>
      </c>
      <c r="I19" s="2128" t="s">
        <v>62</v>
      </c>
    </row>
    <row r="20" spans="2:9">
      <c r="B20" s="2109" t="s">
        <v>1742</v>
      </c>
      <c r="C20" s="2110" t="s">
        <v>1743</v>
      </c>
      <c r="D20" s="2111" t="s">
        <v>62</v>
      </c>
      <c r="E20" s="2111" t="s">
        <v>62</v>
      </c>
      <c r="F20" s="2111" t="s">
        <v>62</v>
      </c>
      <c r="G20" s="2111" t="s">
        <v>62</v>
      </c>
      <c r="H20" s="2111" t="s">
        <v>62</v>
      </c>
      <c r="I20" s="2128" t="s">
        <v>62</v>
      </c>
    </row>
    <row r="21" spans="2:9">
      <c r="B21" s="2109" t="s">
        <v>1744</v>
      </c>
      <c r="C21" s="2110" t="s">
        <v>1745</v>
      </c>
      <c r="D21" s="2111">
        <v>4212589</v>
      </c>
      <c r="E21" s="2111">
        <v>4106633</v>
      </c>
      <c r="F21" s="2111">
        <v>4385828</v>
      </c>
      <c r="G21" s="2111">
        <v>4157627</v>
      </c>
      <c r="H21" s="2111">
        <v>4591345</v>
      </c>
      <c r="I21" s="2128" t="s">
        <v>62</v>
      </c>
    </row>
    <row r="22" spans="2:9">
      <c r="B22" s="2109" t="s">
        <v>1746</v>
      </c>
      <c r="C22" s="2110" t="s">
        <v>1747</v>
      </c>
      <c r="D22" s="2111">
        <v>4777206</v>
      </c>
      <c r="E22" s="2111">
        <v>4608930</v>
      </c>
      <c r="F22" s="2111">
        <v>4904822</v>
      </c>
      <c r="G22" s="2111">
        <v>4793563</v>
      </c>
      <c r="H22" s="2111">
        <v>4975255</v>
      </c>
      <c r="I22" s="2128" t="s">
        <v>62</v>
      </c>
    </row>
    <row r="23" spans="2:9">
      <c r="B23" s="2109" t="s">
        <v>1748</v>
      </c>
      <c r="C23" s="2110" t="s">
        <v>1749</v>
      </c>
      <c r="D23" s="2111">
        <v>1503872</v>
      </c>
      <c r="E23" s="2111">
        <v>1509392</v>
      </c>
      <c r="F23" s="2111">
        <v>1594989</v>
      </c>
      <c r="G23" s="2111">
        <v>1585718</v>
      </c>
      <c r="H23" s="2111">
        <v>1611512</v>
      </c>
      <c r="I23" s="2128" t="s">
        <v>62</v>
      </c>
    </row>
    <row r="24" spans="2:9">
      <c r="B24" s="2109" t="s">
        <v>1750</v>
      </c>
      <c r="C24" s="2110" t="s">
        <v>1751</v>
      </c>
      <c r="D24" s="2111">
        <v>11516334</v>
      </c>
      <c r="E24" s="2111">
        <v>11253634</v>
      </c>
      <c r="F24" s="2111">
        <v>12397527</v>
      </c>
      <c r="G24" s="2111">
        <v>12139926</v>
      </c>
      <c r="H24" s="2111">
        <v>12658020</v>
      </c>
      <c r="I24" s="2128" t="s">
        <v>62</v>
      </c>
    </row>
    <row r="25" spans="2:9">
      <c r="B25" s="2109" t="s">
        <v>1752</v>
      </c>
      <c r="C25" s="2110" t="s">
        <v>1753</v>
      </c>
      <c r="D25" s="2111">
        <v>6437135</v>
      </c>
      <c r="E25" s="2111">
        <v>6163430</v>
      </c>
      <c r="F25" s="2111">
        <v>6140007</v>
      </c>
      <c r="G25" s="2111">
        <v>5197174</v>
      </c>
      <c r="H25" s="2111">
        <v>5373912</v>
      </c>
      <c r="I25" s="2128" t="s">
        <v>62</v>
      </c>
    </row>
    <row r="26" spans="2:9">
      <c r="B26" s="2109" t="s">
        <v>1754</v>
      </c>
      <c r="C26" s="2110" t="s">
        <v>1755</v>
      </c>
      <c r="D26" s="2111">
        <v>6300369</v>
      </c>
      <c r="E26" s="2111">
        <v>6176919</v>
      </c>
      <c r="F26" s="2111">
        <v>6867303</v>
      </c>
      <c r="G26" s="2111">
        <v>6949279</v>
      </c>
      <c r="H26" s="2111">
        <v>7325872</v>
      </c>
      <c r="I26" s="2128" t="s">
        <v>62</v>
      </c>
    </row>
    <row r="27" spans="2:9">
      <c r="B27" s="2109" t="s">
        <v>1756</v>
      </c>
      <c r="C27" s="2110" t="s">
        <v>1757</v>
      </c>
      <c r="D27" s="2111">
        <v>10306894</v>
      </c>
      <c r="E27" s="2111">
        <v>9907878</v>
      </c>
      <c r="F27" s="2111">
        <v>10569792</v>
      </c>
      <c r="G27" s="2111">
        <v>10182058</v>
      </c>
      <c r="H27" s="2111">
        <v>10623981</v>
      </c>
      <c r="I27" s="2128" t="s">
        <v>62</v>
      </c>
    </row>
    <row r="28" spans="2:9">
      <c r="B28" s="2109" t="s">
        <v>1758</v>
      </c>
      <c r="C28" s="2110" t="s">
        <v>1759</v>
      </c>
      <c r="D28" s="2111">
        <v>6184924</v>
      </c>
      <c r="E28" s="2111">
        <v>6006420</v>
      </c>
      <c r="F28" s="2111">
        <v>6599763</v>
      </c>
      <c r="G28" s="2111">
        <v>6456520</v>
      </c>
      <c r="H28" s="2111">
        <v>6745174</v>
      </c>
      <c r="I28" s="2128" t="s">
        <v>62</v>
      </c>
    </row>
    <row r="29" spans="2:9">
      <c r="B29" s="2109" t="s">
        <v>1760</v>
      </c>
      <c r="C29" s="2110" t="s">
        <v>1761</v>
      </c>
      <c r="D29" s="2111">
        <v>5897226</v>
      </c>
      <c r="E29" s="2111">
        <v>5774012</v>
      </c>
      <c r="F29" s="2111">
        <v>6305970</v>
      </c>
      <c r="G29" s="2111">
        <v>6092421</v>
      </c>
      <c r="H29" s="2111">
        <v>6231515</v>
      </c>
      <c r="I29" s="2128" t="s">
        <v>62</v>
      </c>
    </row>
    <row r="30" spans="2:9">
      <c r="B30" s="2109" t="s">
        <v>1762</v>
      </c>
      <c r="C30" s="2110" t="s">
        <v>1763</v>
      </c>
      <c r="D30" s="2111">
        <v>10421061</v>
      </c>
      <c r="E30" s="2111">
        <v>10076178</v>
      </c>
      <c r="F30" s="2111">
        <v>11066643</v>
      </c>
      <c r="G30" s="2111">
        <v>10851204</v>
      </c>
      <c r="H30" s="2111">
        <v>11087058</v>
      </c>
      <c r="I30" s="2128" t="s">
        <v>62</v>
      </c>
    </row>
    <row r="31" spans="2:9">
      <c r="B31" s="2109" t="s">
        <v>1764</v>
      </c>
      <c r="C31" s="2110" t="s">
        <v>1765</v>
      </c>
      <c r="D31" s="2111" t="s">
        <v>62</v>
      </c>
      <c r="E31" s="2111" t="s">
        <v>62</v>
      </c>
      <c r="F31" s="2111" t="s">
        <v>62</v>
      </c>
      <c r="G31" s="2111" t="s">
        <v>62</v>
      </c>
      <c r="H31" s="2111" t="s">
        <v>62</v>
      </c>
      <c r="I31" s="2128" t="s">
        <v>62</v>
      </c>
    </row>
    <row r="32" spans="2:9">
      <c r="B32" s="2109" t="s">
        <v>1766</v>
      </c>
      <c r="C32" s="2110" t="s">
        <v>1767</v>
      </c>
      <c r="D32" s="2111" t="s">
        <v>62</v>
      </c>
      <c r="E32" s="2111" t="s">
        <v>62</v>
      </c>
      <c r="F32" s="2111" t="s">
        <v>62</v>
      </c>
      <c r="G32" s="2111" t="s">
        <v>62</v>
      </c>
      <c r="H32" s="2111" t="s">
        <v>62</v>
      </c>
      <c r="I32" s="2128" t="s">
        <v>62</v>
      </c>
    </row>
    <row r="33" spans="2:9">
      <c r="B33" s="2109" t="s">
        <v>1768</v>
      </c>
      <c r="C33" s="2110" t="s">
        <v>1769</v>
      </c>
      <c r="D33" s="2111">
        <v>14188513</v>
      </c>
      <c r="E33" s="2111">
        <v>13654909</v>
      </c>
      <c r="F33" s="2111">
        <v>14811435</v>
      </c>
      <c r="G33" s="2111">
        <v>14346821</v>
      </c>
      <c r="H33" s="2111">
        <v>14792907</v>
      </c>
      <c r="I33" s="2128" t="s">
        <v>62</v>
      </c>
    </row>
    <row r="34" spans="2:9">
      <c r="B34" s="2109" t="s">
        <v>1770</v>
      </c>
      <c r="C34" s="2110" t="s">
        <v>1771</v>
      </c>
      <c r="D34" s="2111">
        <v>28559144</v>
      </c>
      <c r="E34" s="2111">
        <v>27936542</v>
      </c>
      <c r="F34" s="2111">
        <v>30549168</v>
      </c>
      <c r="G34" s="2111">
        <v>29782062</v>
      </c>
      <c r="H34" s="2111">
        <v>30829173</v>
      </c>
      <c r="I34" s="2128" t="s">
        <v>62</v>
      </c>
    </row>
    <row r="35" spans="2:9">
      <c r="B35" s="2109" t="s">
        <v>1772</v>
      </c>
      <c r="C35" s="2110" t="s">
        <v>1773</v>
      </c>
      <c r="D35" s="2111">
        <v>13158078</v>
      </c>
      <c r="E35" s="2111">
        <v>12632383</v>
      </c>
      <c r="F35" s="2111">
        <v>13187857</v>
      </c>
      <c r="G35" s="2111">
        <v>12421377</v>
      </c>
      <c r="H35" s="2111">
        <v>13032751</v>
      </c>
      <c r="I35" s="2128" t="s">
        <v>62</v>
      </c>
    </row>
    <row r="36" spans="2:9">
      <c r="B36" s="2109" t="s">
        <v>1774</v>
      </c>
      <c r="C36" s="2110" t="s">
        <v>1775</v>
      </c>
      <c r="D36" s="2111">
        <v>15725073</v>
      </c>
      <c r="E36" s="2111">
        <v>15363015</v>
      </c>
      <c r="F36" s="2111">
        <v>16781632</v>
      </c>
      <c r="G36" s="2111">
        <v>16246140</v>
      </c>
      <c r="H36" s="2111">
        <v>16812946</v>
      </c>
      <c r="I36" s="2128" t="s">
        <v>62</v>
      </c>
    </row>
    <row r="37" spans="2:9">
      <c r="B37" s="2109" t="s">
        <v>1776</v>
      </c>
      <c r="C37" s="2110" t="s">
        <v>1777</v>
      </c>
      <c r="D37" s="2111">
        <v>10444167</v>
      </c>
      <c r="E37" s="2111">
        <v>10120268</v>
      </c>
      <c r="F37" s="2111">
        <v>11137116</v>
      </c>
      <c r="G37" s="2111">
        <v>10705753</v>
      </c>
      <c r="H37" s="2111">
        <v>11259240</v>
      </c>
      <c r="I37" s="2128" t="s">
        <v>62</v>
      </c>
    </row>
    <row r="38" spans="2:9">
      <c r="B38" s="2109" t="s">
        <v>1778</v>
      </c>
      <c r="C38" s="2110" t="s">
        <v>1779</v>
      </c>
      <c r="D38" s="2111">
        <v>36564095</v>
      </c>
      <c r="E38" s="2111">
        <v>35605501</v>
      </c>
      <c r="F38" s="2111">
        <v>38784295</v>
      </c>
      <c r="G38" s="2111">
        <v>37948964</v>
      </c>
      <c r="H38" s="2111">
        <v>39617596</v>
      </c>
      <c r="I38" s="2128" t="s">
        <v>62</v>
      </c>
    </row>
    <row r="39" spans="2:9">
      <c r="B39" s="2109" t="s">
        <v>1780</v>
      </c>
      <c r="C39" s="2110" t="s">
        <v>1781</v>
      </c>
      <c r="D39" s="2111" t="s">
        <v>62</v>
      </c>
      <c r="E39" s="2111" t="s">
        <v>62</v>
      </c>
      <c r="F39" s="2111" t="s">
        <v>62</v>
      </c>
      <c r="G39" s="2111" t="s">
        <v>62</v>
      </c>
      <c r="H39" s="2111" t="s">
        <v>62</v>
      </c>
      <c r="I39" s="2128" t="s">
        <v>62</v>
      </c>
    </row>
    <row r="40" spans="2:9">
      <c r="B40" s="2109" t="s">
        <v>1782</v>
      </c>
      <c r="C40" s="2110" t="s">
        <v>1783</v>
      </c>
      <c r="D40" s="2111">
        <v>16898893</v>
      </c>
      <c r="E40" s="2111">
        <v>16331148</v>
      </c>
      <c r="F40" s="2111">
        <v>17759113</v>
      </c>
      <c r="G40" s="2111">
        <v>17386349</v>
      </c>
      <c r="H40" s="2111">
        <v>17833019</v>
      </c>
      <c r="I40" s="2128" t="s">
        <v>62</v>
      </c>
    </row>
    <row r="41" spans="2:9">
      <c r="B41" s="2109" t="s">
        <v>1784</v>
      </c>
      <c r="C41" s="2110" t="s">
        <v>1785</v>
      </c>
      <c r="D41" s="2111">
        <v>23182227</v>
      </c>
      <c r="E41" s="2111">
        <v>22540593</v>
      </c>
      <c r="F41" s="2111">
        <v>24578541</v>
      </c>
      <c r="G41" s="2111">
        <v>23992775</v>
      </c>
      <c r="H41" s="2111">
        <v>24651880</v>
      </c>
      <c r="I41" s="2128" t="s">
        <v>62</v>
      </c>
    </row>
    <row r="42" spans="2:9">
      <c r="B42" s="2109" t="s">
        <v>1786</v>
      </c>
      <c r="C42" s="2110" t="s">
        <v>1787</v>
      </c>
      <c r="D42" s="2111">
        <v>10764705</v>
      </c>
      <c r="E42" s="2111">
        <v>10457382</v>
      </c>
      <c r="F42" s="2111">
        <v>11390312</v>
      </c>
      <c r="G42" s="2111">
        <v>10918596</v>
      </c>
      <c r="H42" s="2111">
        <v>11164726</v>
      </c>
      <c r="I42" s="2128" t="s">
        <v>62</v>
      </c>
    </row>
    <row r="43" spans="2:9">
      <c r="B43" s="2109" t="s">
        <v>1788</v>
      </c>
      <c r="C43" s="2110" t="s">
        <v>1789</v>
      </c>
      <c r="D43" s="2111" t="s">
        <v>62</v>
      </c>
      <c r="E43" s="2111" t="s">
        <v>62</v>
      </c>
      <c r="F43" s="2111" t="s">
        <v>62</v>
      </c>
      <c r="G43" s="2111" t="s">
        <v>62</v>
      </c>
      <c r="H43" s="2111" t="s">
        <v>62</v>
      </c>
      <c r="I43" s="2128" t="s">
        <v>62</v>
      </c>
    </row>
    <row r="44" spans="2:9">
      <c r="B44" s="2109" t="s">
        <v>1790</v>
      </c>
      <c r="C44" s="2110" t="s">
        <v>1791</v>
      </c>
      <c r="D44" s="2111" t="s">
        <v>62</v>
      </c>
      <c r="E44" s="2111" t="s">
        <v>62</v>
      </c>
      <c r="F44" s="2111" t="s">
        <v>62</v>
      </c>
      <c r="G44" s="2111" t="s">
        <v>62</v>
      </c>
      <c r="H44" s="2111" t="s">
        <v>62</v>
      </c>
      <c r="I44" s="2128" t="s">
        <v>62</v>
      </c>
    </row>
    <row r="45" spans="2:9">
      <c r="B45" s="2109" t="s">
        <v>1792</v>
      </c>
      <c r="C45" s="2110" t="s">
        <v>1793</v>
      </c>
      <c r="D45" s="2111">
        <v>14565426</v>
      </c>
      <c r="E45" s="2111">
        <v>14004433</v>
      </c>
      <c r="F45" s="2111">
        <v>14942310</v>
      </c>
      <c r="G45" s="2111">
        <v>14587766</v>
      </c>
      <c r="H45" s="2111">
        <v>15114280</v>
      </c>
      <c r="I45" s="2128" t="s">
        <v>62</v>
      </c>
    </row>
    <row r="46" spans="2:9">
      <c r="B46" s="2109" t="s">
        <v>1794</v>
      </c>
      <c r="C46" s="2110" t="s">
        <v>1795</v>
      </c>
      <c r="D46" s="2111" t="s">
        <v>62</v>
      </c>
      <c r="E46" s="2111" t="s">
        <v>62</v>
      </c>
      <c r="F46" s="2111" t="s">
        <v>62</v>
      </c>
      <c r="G46" s="2111" t="s">
        <v>62</v>
      </c>
      <c r="H46" s="2111" t="s">
        <v>62</v>
      </c>
      <c r="I46" s="2128" t="s">
        <v>62</v>
      </c>
    </row>
    <row r="47" spans="2:9">
      <c r="B47" s="2109" t="s">
        <v>1796</v>
      </c>
      <c r="C47" s="2110" t="s">
        <v>1797</v>
      </c>
      <c r="D47" s="2111">
        <v>9575856</v>
      </c>
      <c r="E47" s="2111">
        <v>9403779</v>
      </c>
      <c r="F47" s="2111">
        <v>10116741</v>
      </c>
      <c r="G47" s="2111">
        <v>9971992</v>
      </c>
      <c r="H47" s="2111">
        <v>10167539</v>
      </c>
      <c r="I47" s="2128" t="s">
        <v>62</v>
      </c>
    </row>
    <row r="48" spans="2:9">
      <c r="B48" s="2109" t="s">
        <v>1798</v>
      </c>
      <c r="C48" s="2110" t="s">
        <v>1799</v>
      </c>
      <c r="D48" s="2111" t="s">
        <v>62</v>
      </c>
      <c r="E48" s="2111" t="s">
        <v>62</v>
      </c>
      <c r="F48" s="2111" t="s">
        <v>62</v>
      </c>
      <c r="G48" s="2111" t="s">
        <v>62</v>
      </c>
      <c r="H48" s="2111" t="s">
        <v>62</v>
      </c>
      <c r="I48" s="2128" t="s">
        <v>62</v>
      </c>
    </row>
    <row r="49" spans="2:9">
      <c r="B49" s="2109" t="s">
        <v>1800</v>
      </c>
      <c r="C49" s="2110" t="s">
        <v>1801</v>
      </c>
      <c r="D49" s="2111" t="s">
        <v>62</v>
      </c>
      <c r="E49" s="2111" t="s">
        <v>62</v>
      </c>
      <c r="F49" s="2111" t="s">
        <v>62</v>
      </c>
      <c r="G49" s="2111" t="s">
        <v>62</v>
      </c>
      <c r="H49" s="2111" t="s">
        <v>62</v>
      </c>
      <c r="I49" s="2128" t="s">
        <v>62</v>
      </c>
    </row>
    <row r="50" spans="2:9">
      <c r="B50" s="2109" t="s">
        <v>1802</v>
      </c>
      <c r="C50" s="2110" t="s">
        <v>1803</v>
      </c>
      <c r="D50" s="2111">
        <v>10091307</v>
      </c>
      <c r="E50" s="2111">
        <v>9933825</v>
      </c>
      <c r="F50" s="2111">
        <v>10757935</v>
      </c>
      <c r="G50" s="2111">
        <v>10339582</v>
      </c>
      <c r="H50" s="2111">
        <v>10705984</v>
      </c>
      <c r="I50" s="2128" t="s">
        <v>62</v>
      </c>
    </row>
    <row r="51" spans="2:9">
      <c r="B51" s="2109" t="s">
        <v>1804</v>
      </c>
      <c r="C51" s="2110" t="s">
        <v>1805</v>
      </c>
      <c r="D51" s="2111">
        <v>13030317</v>
      </c>
      <c r="E51" s="2111">
        <v>12750946</v>
      </c>
      <c r="F51" s="2111">
        <v>13913984</v>
      </c>
      <c r="G51" s="2111">
        <v>13704245</v>
      </c>
      <c r="H51" s="2111">
        <v>14064660</v>
      </c>
      <c r="I51" s="2128" t="s">
        <v>62</v>
      </c>
    </row>
    <row r="52" spans="2:9">
      <c r="B52" s="2109" t="s">
        <v>1806</v>
      </c>
      <c r="C52" s="2110" t="s">
        <v>1807</v>
      </c>
      <c r="D52" s="2111" t="s">
        <v>62</v>
      </c>
      <c r="E52" s="2111" t="s">
        <v>62</v>
      </c>
      <c r="F52" s="2111" t="s">
        <v>62</v>
      </c>
      <c r="G52" s="2111" t="s">
        <v>62</v>
      </c>
      <c r="H52" s="2111" t="s">
        <v>62</v>
      </c>
      <c r="I52" s="2128" t="s">
        <v>62</v>
      </c>
    </row>
    <row r="53" spans="2:9">
      <c r="B53" s="2109" t="s">
        <v>1808</v>
      </c>
      <c r="C53" s="2110" t="s">
        <v>1809</v>
      </c>
      <c r="D53" s="2111" t="s">
        <v>62</v>
      </c>
      <c r="E53" s="2111" t="s">
        <v>62</v>
      </c>
      <c r="F53" s="2111" t="s">
        <v>62</v>
      </c>
      <c r="G53" s="2111" t="s">
        <v>62</v>
      </c>
      <c r="H53" s="2111" t="s">
        <v>62</v>
      </c>
      <c r="I53" s="2128" t="s">
        <v>62</v>
      </c>
    </row>
    <row r="54" spans="2:9">
      <c r="B54" s="2109" t="s">
        <v>1810</v>
      </c>
      <c r="C54" s="2110" t="s">
        <v>1811</v>
      </c>
      <c r="D54" s="2111" t="s">
        <v>62</v>
      </c>
      <c r="E54" s="2111" t="s">
        <v>62</v>
      </c>
      <c r="F54" s="2111" t="s">
        <v>62</v>
      </c>
      <c r="G54" s="2111" t="s">
        <v>62</v>
      </c>
      <c r="H54" s="2111" t="s">
        <v>62</v>
      </c>
      <c r="I54" s="2128" t="s">
        <v>62</v>
      </c>
    </row>
    <row r="55" spans="2:9">
      <c r="B55" s="2109" t="s">
        <v>1812</v>
      </c>
      <c r="C55" s="2110" t="s">
        <v>1813</v>
      </c>
      <c r="D55" s="2111">
        <v>13410075</v>
      </c>
      <c r="E55" s="2111">
        <v>13023308</v>
      </c>
      <c r="F55" s="2111">
        <v>13977709</v>
      </c>
      <c r="G55" s="2111">
        <v>13894766</v>
      </c>
      <c r="H55" s="2111">
        <v>14398552</v>
      </c>
      <c r="I55" s="2128" t="s">
        <v>62</v>
      </c>
    </row>
    <row r="56" spans="2:9">
      <c r="B56" s="2109" t="s">
        <v>1814</v>
      </c>
      <c r="C56" s="2110" t="s">
        <v>1815</v>
      </c>
      <c r="D56" s="2111">
        <v>5206237</v>
      </c>
      <c r="E56" s="2111">
        <v>5128026</v>
      </c>
      <c r="F56" s="2111">
        <v>5565160</v>
      </c>
      <c r="G56" s="2111">
        <v>5299553</v>
      </c>
      <c r="H56" s="2111">
        <v>5444769</v>
      </c>
      <c r="I56" s="2128" t="s">
        <v>62</v>
      </c>
    </row>
    <row r="57" spans="2:9">
      <c r="B57" s="2109" t="s">
        <v>1816</v>
      </c>
      <c r="C57" s="2110" t="s">
        <v>1817</v>
      </c>
      <c r="D57" s="2111">
        <v>9216301</v>
      </c>
      <c r="E57" s="2111">
        <v>9108803</v>
      </c>
      <c r="F57" s="2111">
        <v>9697806</v>
      </c>
      <c r="G57" s="2111">
        <v>9440768</v>
      </c>
      <c r="H57" s="2111">
        <v>9744249</v>
      </c>
      <c r="I57" s="2128" t="s">
        <v>62</v>
      </c>
    </row>
    <row r="58" spans="2:9">
      <c r="B58" s="2109" t="s">
        <v>1818</v>
      </c>
      <c r="C58" s="2110" t="s">
        <v>1819</v>
      </c>
      <c r="D58" s="2111">
        <v>9066823</v>
      </c>
      <c r="E58" s="2111">
        <v>8850056</v>
      </c>
      <c r="F58" s="2111">
        <v>9703769</v>
      </c>
      <c r="G58" s="2111">
        <v>9656590</v>
      </c>
      <c r="H58" s="2111">
        <v>10048126</v>
      </c>
      <c r="I58" s="2128" t="s">
        <v>62</v>
      </c>
    </row>
    <row r="59" spans="2:9">
      <c r="B59" s="2109" t="s">
        <v>1820</v>
      </c>
      <c r="C59" s="2110" t="s">
        <v>1821</v>
      </c>
      <c r="D59" s="2111">
        <v>2496577</v>
      </c>
      <c r="E59" s="2111">
        <v>2762485</v>
      </c>
      <c r="F59" s="2111">
        <v>3075618</v>
      </c>
      <c r="G59" s="2111">
        <v>2974787</v>
      </c>
      <c r="H59" s="2111">
        <v>3018011</v>
      </c>
      <c r="I59" s="2128" t="s">
        <v>62</v>
      </c>
    </row>
    <row r="60" spans="2:9">
      <c r="B60" s="2109" t="s">
        <v>1822</v>
      </c>
      <c r="C60" s="2110" t="s">
        <v>1823</v>
      </c>
      <c r="D60" s="2111">
        <v>5134734</v>
      </c>
      <c r="E60" s="2111">
        <v>4826707</v>
      </c>
      <c r="F60" s="2111">
        <v>5324085</v>
      </c>
      <c r="G60" s="2111">
        <v>5196159</v>
      </c>
      <c r="H60" s="2111">
        <v>5347058</v>
      </c>
      <c r="I60" s="2128" t="s">
        <v>62</v>
      </c>
    </row>
    <row r="61" spans="2:9">
      <c r="B61" s="2109" t="s">
        <v>1824</v>
      </c>
      <c r="C61" s="2110" t="s">
        <v>1825</v>
      </c>
      <c r="D61" s="2111">
        <v>2139826</v>
      </c>
      <c r="E61" s="2111">
        <v>2034578</v>
      </c>
      <c r="F61" s="2111">
        <v>2350718</v>
      </c>
      <c r="G61" s="2111">
        <v>2225769</v>
      </c>
      <c r="H61" s="2111">
        <v>2398348</v>
      </c>
      <c r="I61" s="2128" t="s">
        <v>62</v>
      </c>
    </row>
    <row r="62" spans="2:9">
      <c r="B62" s="2109" t="s">
        <v>1826</v>
      </c>
      <c r="C62" s="2110" t="s">
        <v>1827</v>
      </c>
      <c r="D62" s="2111">
        <v>3938280</v>
      </c>
      <c r="E62" s="2111">
        <v>4242330</v>
      </c>
      <c r="F62" s="2111">
        <v>4630350</v>
      </c>
      <c r="G62" s="2111">
        <v>4543086</v>
      </c>
      <c r="H62" s="2111">
        <v>4691900</v>
      </c>
      <c r="I62" s="2128" t="s">
        <v>62</v>
      </c>
    </row>
    <row r="63" spans="2:9">
      <c r="B63" s="2109" t="s">
        <v>1828</v>
      </c>
      <c r="C63" s="2110" t="s">
        <v>1829</v>
      </c>
      <c r="D63" s="2111">
        <v>1160804</v>
      </c>
      <c r="E63" s="2111">
        <v>1148801</v>
      </c>
      <c r="F63" s="2111">
        <v>1231944</v>
      </c>
      <c r="G63" s="2111">
        <v>1258033</v>
      </c>
      <c r="H63" s="2111">
        <v>1356137</v>
      </c>
      <c r="I63" s="2128" t="s">
        <v>62</v>
      </c>
    </row>
    <row r="64" spans="2:9">
      <c r="B64" s="2109" t="s">
        <v>1830</v>
      </c>
      <c r="C64" s="2110" t="s">
        <v>1831</v>
      </c>
      <c r="D64" s="2111">
        <v>14743754</v>
      </c>
      <c r="E64" s="2111">
        <v>14107144</v>
      </c>
      <c r="F64" s="2111">
        <v>15375230</v>
      </c>
      <c r="G64" s="2111">
        <v>15102413</v>
      </c>
      <c r="H64" s="2111">
        <v>15632890</v>
      </c>
      <c r="I64" s="2128" t="s">
        <v>62</v>
      </c>
    </row>
    <row r="65" spans="1:9">
      <c r="A65" s="2108"/>
      <c r="B65" s="2109" t="s">
        <v>1832</v>
      </c>
      <c r="C65" s="2110" t="s">
        <v>1833</v>
      </c>
      <c r="D65" s="2111" t="s">
        <v>62</v>
      </c>
      <c r="E65" s="2111" t="s">
        <v>62</v>
      </c>
      <c r="F65" s="2111" t="s">
        <v>62</v>
      </c>
      <c r="G65" s="2111" t="s">
        <v>62</v>
      </c>
      <c r="H65" s="2111" t="s">
        <v>62</v>
      </c>
      <c r="I65" s="2128" t="s">
        <v>62</v>
      </c>
    </row>
    <row r="66" spans="1:9">
      <c r="A66" s="2108"/>
      <c r="B66" s="2109" t="s">
        <v>1834</v>
      </c>
      <c r="C66" s="2110" t="s">
        <v>1835</v>
      </c>
      <c r="D66" s="2111" t="s">
        <v>62</v>
      </c>
      <c r="E66" s="2111" t="s">
        <v>62</v>
      </c>
      <c r="F66" s="2111" t="s">
        <v>62</v>
      </c>
      <c r="G66" s="2111" t="s">
        <v>62</v>
      </c>
      <c r="H66" s="2111" t="s">
        <v>62</v>
      </c>
      <c r="I66" s="2128" t="s">
        <v>62</v>
      </c>
    </row>
    <row r="67" spans="1:9">
      <c r="B67" s="2109" t="s">
        <v>1836</v>
      </c>
      <c r="C67" s="2110" t="s">
        <v>1837</v>
      </c>
      <c r="D67" s="2111" t="s">
        <v>62</v>
      </c>
      <c r="E67" s="2111" t="s">
        <v>62</v>
      </c>
      <c r="F67" s="2111" t="s">
        <v>62</v>
      </c>
      <c r="G67" s="2111" t="s">
        <v>62</v>
      </c>
      <c r="H67" s="2111" t="s">
        <v>62</v>
      </c>
      <c r="I67" s="2128" t="s">
        <v>62</v>
      </c>
    </row>
    <row r="68" spans="1:9">
      <c r="B68" s="2109" t="s">
        <v>1838</v>
      </c>
      <c r="C68" s="2110" t="s">
        <v>1839</v>
      </c>
      <c r="D68" s="2111" t="s">
        <v>62</v>
      </c>
      <c r="E68" s="2111" t="s">
        <v>62</v>
      </c>
      <c r="F68" s="2111" t="s">
        <v>62</v>
      </c>
      <c r="G68" s="2111" t="s">
        <v>62</v>
      </c>
      <c r="H68" s="2111" t="s">
        <v>62</v>
      </c>
      <c r="I68" s="2128" t="s">
        <v>62</v>
      </c>
    </row>
    <row r="69" spans="1:9">
      <c r="B69" s="2109" t="s">
        <v>1840</v>
      </c>
      <c r="C69" s="2110" t="s">
        <v>1841</v>
      </c>
      <c r="D69" s="2111" t="s">
        <v>62</v>
      </c>
      <c r="E69" s="2111" t="s">
        <v>62</v>
      </c>
      <c r="F69" s="2111" t="s">
        <v>62</v>
      </c>
      <c r="G69" s="2111" t="s">
        <v>62</v>
      </c>
      <c r="H69" s="2111" t="s">
        <v>62</v>
      </c>
      <c r="I69" s="2128" t="s">
        <v>62</v>
      </c>
    </row>
    <row r="70" spans="1:9">
      <c r="B70" s="2109" t="s">
        <v>1842</v>
      </c>
      <c r="C70" s="2110" t="s">
        <v>1843</v>
      </c>
      <c r="D70" s="2111" t="s">
        <v>62</v>
      </c>
      <c r="E70" s="2111" t="s">
        <v>62</v>
      </c>
      <c r="F70" s="2111" t="s">
        <v>62</v>
      </c>
      <c r="G70" s="2111" t="s">
        <v>62</v>
      </c>
      <c r="H70" s="2111" t="s">
        <v>62</v>
      </c>
      <c r="I70" s="2128" t="s">
        <v>62</v>
      </c>
    </row>
    <row r="71" spans="1:9">
      <c r="B71" s="2109" t="s">
        <v>1844</v>
      </c>
      <c r="C71" s="2110" t="s">
        <v>1845</v>
      </c>
      <c r="D71" s="2111" t="s">
        <v>62</v>
      </c>
      <c r="E71" s="2111" t="s">
        <v>62</v>
      </c>
      <c r="F71" s="2111" t="s">
        <v>62</v>
      </c>
      <c r="G71" s="2111" t="s">
        <v>62</v>
      </c>
      <c r="H71" s="2111" t="s">
        <v>62</v>
      </c>
      <c r="I71" s="2128" t="s">
        <v>62</v>
      </c>
    </row>
    <row r="72" spans="1:9">
      <c r="B72" s="2109" t="s">
        <v>1846</v>
      </c>
      <c r="C72" s="2110" t="s">
        <v>1847</v>
      </c>
      <c r="D72" s="2111" t="s">
        <v>62</v>
      </c>
      <c r="E72" s="2111">
        <v>3882473</v>
      </c>
      <c r="F72" s="2111" t="s">
        <v>62</v>
      </c>
      <c r="G72" s="2111" t="s">
        <v>62</v>
      </c>
      <c r="H72" s="2111">
        <v>4301987</v>
      </c>
      <c r="I72" s="2128" t="s">
        <v>62</v>
      </c>
    </row>
    <row r="73" spans="1:9">
      <c r="B73" s="2109" t="s">
        <v>1848</v>
      </c>
      <c r="C73" s="2110" t="s">
        <v>1849</v>
      </c>
      <c r="D73" s="2111" t="s">
        <v>62</v>
      </c>
      <c r="E73" s="2111">
        <v>2800817</v>
      </c>
      <c r="F73" s="2111">
        <v>3036137</v>
      </c>
      <c r="G73" s="2111">
        <v>3010313</v>
      </c>
      <c r="H73" s="2111">
        <v>3157009</v>
      </c>
      <c r="I73" s="2128" t="s">
        <v>62</v>
      </c>
    </row>
    <row r="74" spans="1:9">
      <c r="B74" s="2109" t="s">
        <v>1850</v>
      </c>
      <c r="C74" s="2110" t="s">
        <v>1851</v>
      </c>
      <c r="D74" s="2111">
        <v>4646613</v>
      </c>
      <c r="E74" s="2111">
        <v>4474972</v>
      </c>
      <c r="F74" s="2111">
        <v>4922060</v>
      </c>
      <c r="G74" s="2111">
        <v>4761461</v>
      </c>
      <c r="H74" s="2111">
        <v>4890213</v>
      </c>
      <c r="I74" s="2128" t="s">
        <v>62</v>
      </c>
    </row>
    <row r="75" spans="1:9">
      <c r="B75" s="2109" t="s">
        <v>1852</v>
      </c>
      <c r="C75" s="2110" t="s">
        <v>1853</v>
      </c>
      <c r="D75" s="2111" t="s">
        <v>62</v>
      </c>
      <c r="E75" s="2111" t="s">
        <v>62</v>
      </c>
      <c r="F75" s="2111" t="s">
        <v>62</v>
      </c>
      <c r="G75" s="2111" t="s">
        <v>62</v>
      </c>
      <c r="H75" s="2111" t="s">
        <v>62</v>
      </c>
      <c r="I75" s="2128" t="s">
        <v>62</v>
      </c>
    </row>
    <row r="76" spans="1:9">
      <c r="B76" s="2109" t="s">
        <v>1854</v>
      </c>
      <c r="C76" s="2110" t="s">
        <v>1855</v>
      </c>
      <c r="D76" s="2111" t="s">
        <v>62</v>
      </c>
      <c r="E76" s="2111" t="s">
        <v>62</v>
      </c>
      <c r="F76" s="2111" t="s">
        <v>62</v>
      </c>
      <c r="G76" s="2111" t="s">
        <v>62</v>
      </c>
      <c r="H76" s="2111" t="s">
        <v>62</v>
      </c>
      <c r="I76" s="2128" t="s">
        <v>62</v>
      </c>
    </row>
    <row r="77" spans="1:9">
      <c r="B77" s="2109" t="s">
        <v>1856</v>
      </c>
      <c r="C77" s="2110" t="s">
        <v>1857</v>
      </c>
      <c r="D77" s="2111">
        <v>3836020</v>
      </c>
      <c r="E77" s="2111">
        <v>3721487</v>
      </c>
      <c r="F77" s="2111">
        <v>3956707</v>
      </c>
      <c r="G77" s="2111">
        <v>3831236</v>
      </c>
      <c r="H77" s="2111">
        <v>3965143</v>
      </c>
      <c r="I77" s="2128" t="s">
        <v>62</v>
      </c>
    </row>
    <row r="78" spans="1:9">
      <c r="B78" s="2109" t="s">
        <v>1858</v>
      </c>
      <c r="C78" s="2110" t="s">
        <v>1859</v>
      </c>
      <c r="D78" s="2111">
        <v>2698152</v>
      </c>
      <c r="E78" s="2111">
        <v>2578193</v>
      </c>
      <c r="F78" s="2111">
        <v>2865332</v>
      </c>
      <c r="G78" s="2111">
        <v>2847761</v>
      </c>
      <c r="H78" s="2111">
        <v>2965534</v>
      </c>
      <c r="I78" s="2128" t="s">
        <v>62</v>
      </c>
    </row>
    <row r="79" spans="1:9">
      <c r="B79" s="2109" t="s">
        <v>1860</v>
      </c>
      <c r="C79" s="2110" t="s">
        <v>1861</v>
      </c>
      <c r="D79" s="2111">
        <v>1957008</v>
      </c>
      <c r="E79" s="2111">
        <v>1898347</v>
      </c>
      <c r="F79" s="2111">
        <v>2020665</v>
      </c>
      <c r="G79" s="2111">
        <v>1908387</v>
      </c>
      <c r="H79" s="2111">
        <v>1854109</v>
      </c>
      <c r="I79" s="2128" t="s">
        <v>62</v>
      </c>
    </row>
    <row r="80" spans="1:9">
      <c r="B80" s="2109" t="s">
        <v>1862</v>
      </c>
      <c r="C80" s="2110" t="s">
        <v>1863</v>
      </c>
      <c r="D80" s="2111" t="s">
        <v>62</v>
      </c>
      <c r="E80" s="2111" t="s">
        <v>62</v>
      </c>
      <c r="F80" s="2111" t="s">
        <v>62</v>
      </c>
      <c r="G80" s="2111" t="s">
        <v>62</v>
      </c>
      <c r="H80" s="2111" t="s">
        <v>62</v>
      </c>
      <c r="I80" s="2128" t="s">
        <v>62</v>
      </c>
    </row>
    <row r="81" spans="2:10">
      <c r="B81" s="2109" t="s">
        <v>1864</v>
      </c>
      <c r="C81" s="2110" t="s">
        <v>1865</v>
      </c>
      <c r="D81" s="2111">
        <v>2363890</v>
      </c>
      <c r="E81" s="2111">
        <v>2357901</v>
      </c>
      <c r="F81" s="2111">
        <v>2518452</v>
      </c>
      <c r="G81" s="2111">
        <v>2458772</v>
      </c>
      <c r="H81" s="2111">
        <v>2525361</v>
      </c>
      <c r="I81" s="2128" t="s">
        <v>62</v>
      </c>
    </row>
    <row r="82" spans="2:10">
      <c r="B82" s="2109" t="s">
        <v>1866</v>
      </c>
      <c r="C82" s="2110" t="s">
        <v>1867</v>
      </c>
      <c r="D82" s="2111">
        <v>3782053</v>
      </c>
      <c r="E82" s="2111">
        <v>3586840</v>
      </c>
      <c r="F82" s="2111">
        <v>3939281</v>
      </c>
      <c r="G82" s="2111">
        <v>3857948</v>
      </c>
      <c r="H82" s="2111">
        <v>4053612</v>
      </c>
      <c r="I82" s="2128" t="s">
        <v>62</v>
      </c>
    </row>
    <row r="83" spans="2:10">
      <c r="B83" s="2109" t="s">
        <v>1868</v>
      </c>
      <c r="C83" s="2110" t="s">
        <v>1869</v>
      </c>
      <c r="D83" s="2111" t="s">
        <v>62</v>
      </c>
      <c r="E83" s="2111" t="s">
        <v>62</v>
      </c>
      <c r="F83" s="2111" t="s">
        <v>62</v>
      </c>
      <c r="G83" s="2111" t="s">
        <v>62</v>
      </c>
      <c r="H83" s="2111" t="s">
        <v>62</v>
      </c>
      <c r="I83" s="2128" t="s">
        <v>62</v>
      </c>
    </row>
    <row r="84" spans="2:10">
      <c r="B84" s="2109" t="s">
        <v>1870</v>
      </c>
      <c r="C84" s="2110" t="s">
        <v>1871</v>
      </c>
      <c r="D84" s="2111">
        <v>3132146</v>
      </c>
      <c r="E84" s="2111">
        <v>3053456</v>
      </c>
      <c r="F84" s="2111">
        <v>3288056</v>
      </c>
      <c r="G84" s="2111">
        <v>3214242</v>
      </c>
      <c r="H84" s="2111">
        <v>3338435</v>
      </c>
      <c r="I84" s="2128" t="s">
        <v>62</v>
      </c>
    </row>
    <row r="85" spans="2:10">
      <c r="B85" s="2109" t="s">
        <v>1872</v>
      </c>
      <c r="C85" s="2110" t="s">
        <v>1873</v>
      </c>
      <c r="D85" s="2111">
        <v>4250296</v>
      </c>
      <c r="E85" s="2111" t="s">
        <v>62</v>
      </c>
      <c r="F85" s="2111">
        <v>4496995</v>
      </c>
      <c r="G85" s="2111" t="s">
        <v>62</v>
      </c>
      <c r="H85" s="2111" t="s">
        <v>62</v>
      </c>
      <c r="I85" s="2128" t="s">
        <v>62</v>
      </c>
    </row>
    <row r="86" spans="2:10">
      <c r="B86" s="2109" t="s">
        <v>1874</v>
      </c>
      <c r="C86" s="2110" t="s">
        <v>1875</v>
      </c>
      <c r="D86" s="2111" t="s">
        <v>62</v>
      </c>
      <c r="E86" s="2111" t="s">
        <v>62</v>
      </c>
      <c r="F86" s="2111" t="s">
        <v>62</v>
      </c>
      <c r="G86" s="2111" t="s">
        <v>62</v>
      </c>
      <c r="H86" s="2111" t="s">
        <v>62</v>
      </c>
      <c r="I86" s="2128" t="s">
        <v>62</v>
      </c>
    </row>
    <row r="87" spans="2:10">
      <c r="B87" s="2109" t="s">
        <v>1876</v>
      </c>
      <c r="C87" s="2110" t="s">
        <v>1877</v>
      </c>
      <c r="D87" s="2111">
        <v>9744270</v>
      </c>
      <c r="E87" s="2111">
        <v>9453652</v>
      </c>
      <c r="F87" s="2111">
        <v>10205520</v>
      </c>
      <c r="G87" s="2111">
        <v>9088991</v>
      </c>
      <c r="H87" s="2111">
        <v>9377788</v>
      </c>
      <c r="I87" s="2128" t="s">
        <v>62</v>
      </c>
    </row>
    <row r="88" spans="2:10">
      <c r="B88" s="2109" t="s">
        <v>1878</v>
      </c>
      <c r="C88" s="2110" t="s">
        <v>1879</v>
      </c>
      <c r="D88" s="2111">
        <v>5099533</v>
      </c>
      <c r="E88" s="2111">
        <v>3910074</v>
      </c>
      <c r="F88" s="2111">
        <v>4213986</v>
      </c>
      <c r="G88" s="2111">
        <v>4149158</v>
      </c>
      <c r="H88" s="2111">
        <v>4335272</v>
      </c>
      <c r="I88" s="2128" t="s">
        <v>62</v>
      </c>
    </row>
    <row r="89" spans="2:10" ht="7.5" customHeight="1">
      <c r="B89" s="2109">
        <v>0</v>
      </c>
      <c r="C89" s="2110">
        <v>0</v>
      </c>
      <c r="D89" s="2111"/>
      <c r="E89" s="2111"/>
      <c r="F89" s="2111"/>
      <c r="G89" s="2111"/>
      <c r="H89" s="2111"/>
      <c r="I89" s="2128"/>
    </row>
    <row r="90" spans="2:10" ht="3" hidden="1" customHeight="1">
      <c r="B90" s="2109">
        <v>0</v>
      </c>
      <c r="C90" s="2110">
        <v>0</v>
      </c>
      <c r="D90" s="2111" t="s">
        <v>62</v>
      </c>
      <c r="E90" s="2147" t="s">
        <v>62</v>
      </c>
      <c r="F90" s="2147" t="s">
        <v>62</v>
      </c>
      <c r="G90" s="2147" t="s">
        <v>62</v>
      </c>
      <c r="H90" s="2147" t="s">
        <v>62</v>
      </c>
      <c r="I90" s="2148" t="s">
        <v>62</v>
      </c>
    </row>
    <row r="91" spans="2:10" ht="3.75" hidden="1" customHeight="1">
      <c r="B91" s="2149"/>
      <c r="C91" s="2150"/>
      <c r="D91" s="2151"/>
      <c r="E91" s="2152"/>
      <c r="F91" s="2152"/>
      <c r="G91" s="2152"/>
      <c r="H91" s="2152"/>
      <c r="I91" s="2153"/>
    </row>
    <row r="92" spans="2:10">
      <c r="B92" s="2154">
        <v>50000</v>
      </c>
      <c r="C92" s="2155" t="s">
        <v>128</v>
      </c>
      <c r="D92" s="2156">
        <v>2648527269</v>
      </c>
      <c r="E92" s="2156">
        <v>2558345178</v>
      </c>
      <c r="F92" s="2156">
        <v>2767816624</v>
      </c>
      <c r="G92" s="2156">
        <v>2702858399</v>
      </c>
      <c r="H92" s="2156">
        <v>2817844383</v>
      </c>
      <c r="I92" s="2157">
        <v>0</v>
      </c>
    </row>
    <row r="93" spans="2:10" ht="3.75" customHeight="1">
      <c r="B93" s="2114"/>
      <c r="C93" s="2115"/>
      <c r="D93" s="2143"/>
      <c r="E93" s="2144"/>
      <c r="F93" s="2144"/>
      <c r="G93" s="2144"/>
      <c r="H93" s="2144"/>
      <c r="I93" s="2145"/>
    </row>
    <row r="94" spans="2:10">
      <c r="B94" s="2119" t="s">
        <v>1249</v>
      </c>
      <c r="C94" s="2119"/>
      <c r="D94" s="2119"/>
      <c r="E94" s="2119"/>
      <c r="F94" s="2119"/>
      <c r="G94" s="2119"/>
      <c r="H94" s="2119"/>
      <c r="I94" s="2119"/>
      <c r="J94" s="2120"/>
    </row>
    <row r="95" spans="2:10">
      <c r="B95" s="2121" t="s">
        <v>1250</v>
      </c>
      <c r="C95" s="2121"/>
      <c r="D95" s="2121"/>
      <c r="E95" s="2121"/>
      <c r="F95" s="2121"/>
      <c r="G95" s="2121"/>
      <c r="H95" s="2121"/>
      <c r="I95" s="2121"/>
      <c r="J95" s="2121"/>
    </row>
    <row r="96" spans="2:10">
      <c r="B96" s="2121" t="s">
        <v>1251</v>
      </c>
      <c r="C96" s="2121"/>
      <c r="D96" s="2121"/>
      <c r="E96" s="2121"/>
      <c r="F96" s="2121"/>
      <c r="G96" s="2121"/>
      <c r="I96" s="2122"/>
      <c r="J96" s="2120"/>
    </row>
    <row r="97" spans="2:7">
      <c r="B97" s="2120" t="s">
        <v>1252</v>
      </c>
      <c r="C97" s="2120"/>
      <c r="D97" s="2120"/>
      <c r="E97" s="2120"/>
      <c r="F97" s="2120"/>
      <c r="G97" s="2120"/>
    </row>
    <row r="98" spans="2:7">
      <c r="B98" s="2120" t="s">
        <v>1253</v>
      </c>
    </row>
    <row r="100" spans="2:7" ht="15">
      <c r="B100" s="2533" t="s">
        <v>1019</v>
      </c>
    </row>
  </sheetData>
  <mergeCells count="8">
    <mergeCell ref="G14:G15"/>
    <mergeCell ref="H14:H15"/>
    <mergeCell ref="I14:I15"/>
    <mergeCell ref="B15:B17"/>
    <mergeCell ref="C15:C17"/>
    <mergeCell ref="D14:D15"/>
    <mergeCell ref="E14:E15"/>
    <mergeCell ref="F14:F15"/>
  </mergeCells>
  <hyperlinks>
    <hyperlink ref="B100" location="Inhaltsverzeichnis!A1" display="Zurück zum Inhaltsverzeichnis"/>
  </hyperlinks>
  <pageMargins left="0.78740157480314965" right="0.59055118110236227" top="0.39370078740157483" bottom="0.78740157480314965" header="0.31496062992125984" footer="0.31496062992125984"/>
  <pageSetup paperSize="9" scale="97" orientation="portrait" r:id="rId1"/>
  <headerFooter>
    <oddFooter>&amp;R&amp;A</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9:J99"/>
  <sheetViews>
    <sheetView showGridLines="0" showZeros="0" zoomScale="140" zoomScaleNormal="140" workbookViewId="0">
      <pane ySplit="17" topLeftCell="A70" activePane="bottomLeft" state="frozen"/>
      <selection activeCell="B6" sqref="B6:R6"/>
      <selection pane="bottomLeft"/>
    </sheetView>
  </sheetViews>
  <sheetFormatPr baseColWidth="10" defaultColWidth="11.5703125" defaultRowHeight="8.25"/>
  <cols>
    <col min="1" max="1" width="3.5703125" style="2094" customWidth="1"/>
    <col min="2" max="2" width="8" style="2094" customWidth="1"/>
    <col min="3" max="3" width="23.85546875" style="2094" customWidth="1"/>
    <col min="4" max="4" width="9.140625" style="2094" customWidth="1"/>
    <col min="5" max="5" width="8.7109375" style="2094" customWidth="1"/>
    <col min="6" max="7" width="8.28515625" style="2094" customWidth="1"/>
    <col min="8" max="8" width="8.42578125" style="2094" customWidth="1"/>
    <col min="9" max="9" width="8.7109375" style="2094" customWidth="1"/>
    <col min="10" max="10" width="9.28515625" style="2094" customWidth="1"/>
    <col min="11" max="11" width="4.5703125" style="2094" customWidth="1"/>
    <col min="12" max="16384" width="11.5703125" style="2094"/>
  </cols>
  <sheetData>
    <row r="9" spans="2:10" ht="12.75">
      <c r="B9" s="2093" t="s">
        <v>1254</v>
      </c>
      <c r="C9" s="2123"/>
      <c r="D9" s="2123"/>
      <c r="E9" s="2123"/>
      <c r="F9" s="2123"/>
      <c r="G9" s="2123"/>
      <c r="H9" s="2123"/>
      <c r="I9" s="2123"/>
      <c r="J9" s="2093"/>
    </row>
    <row r="10" spans="2:10" ht="12.75">
      <c r="B10" s="2093" t="s">
        <v>1082</v>
      </c>
      <c r="C10" s="2123"/>
      <c r="D10" s="2123"/>
      <c r="E10" s="2123"/>
      <c r="F10" s="2123"/>
      <c r="G10" s="2123"/>
      <c r="H10" s="2123"/>
      <c r="I10" s="2123"/>
      <c r="J10" s="2093"/>
    </row>
    <row r="11" spans="2:10" ht="3" customHeight="1"/>
    <row r="12" spans="2:10" ht="9">
      <c r="B12" s="2158" t="s">
        <v>218</v>
      </c>
      <c r="C12" s="2159">
        <v>45482</v>
      </c>
      <c r="J12" s="2097" t="s">
        <v>1083</v>
      </c>
    </row>
    <row r="13" spans="2:10" ht="3" customHeight="1"/>
    <row r="14" spans="2:10" ht="13.15" customHeight="1">
      <c r="B14" s="2100" t="s">
        <v>1084</v>
      </c>
      <c r="C14" s="2101"/>
      <c r="D14" s="2672" t="s">
        <v>11</v>
      </c>
      <c r="E14" s="2672" t="s">
        <v>116</v>
      </c>
      <c r="F14" s="2672" t="s">
        <v>117</v>
      </c>
      <c r="G14" s="2672" t="s">
        <v>118</v>
      </c>
      <c r="H14" s="2672" t="s">
        <v>119</v>
      </c>
      <c r="I14" s="2683" t="s">
        <v>146</v>
      </c>
      <c r="J14" s="2681" t="s">
        <v>1255</v>
      </c>
    </row>
    <row r="15" spans="2:10" ht="7.9" customHeight="1">
      <c r="B15" s="2685" t="s">
        <v>1086</v>
      </c>
      <c r="C15" s="2679" t="s">
        <v>1087</v>
      </c>
      <c r="D15" s="2673"/>
      <c r="E15" s="2673"/>
      <c r="F15" s="2673"/>
      <c r="G15" s="2673"/>
      <c r="H15" s="2673"/>
      <c r="I15" s="2684"/>
      <c r="J15" s="2682"/>
    </row>
    <row r="16" spans="2:10" ht="12.75" customHeight="1">
      <c r="B16" s="2686"/>
      <c r="C16" s="2680"/>
      <c r="D16" s="2102" t="s">
        <v>54</v>
      </c>
      <c r="E16" s="2103"/>
      <c r="F16" s="2103"/>
      <c r="G16" s="2103"/>
      <c r="H16" s="2103"/>
      <c r="I16" s="2103"/>
      <c r="J16" s="2104"/>
    </row>
    <row r="17" spans="2:10" ht="7.9" customHeight="1">
      <c r="B17" s="2687"/>
      <c r="C17" s="2673"/>
      <c r="D17" s="2102" t="s">
        <v>1088</v>
      </c>
      <c r="E17" s="2103"/>
      <c r="F17" s="2103"/>
      <c r="G17" s="2103"/>
      <c r="H17" s="2103"/>
      <c r="I17" s="2103"/>
      <c r="J17" s="2124"/>
    </row>
    <row r="18" spans="2:10" ht="3" customHeight="1">
      <c r="B18" s="2105"/>
      <c r="C18" s="2106"/>
      <c r="D18" s="2107"/>
      <c r="E18" s="2106"/>
      <c r="F18" s="2106"/>
      <c r="G18" s="2106"/>
      <c r="H18" s="2106"/>
      <c r="I18" s="2106"/>
      <c r="J18" s="2135"/>
    </row>
    <row r="19" spans="2:10">
      <c r="B19" s="2109" t="s">
        <v>1740</v>
      </c>
      <c r="C19" s="2110" t="s">
        <v>1741</v>
      </c>
      <c r="D19" s="2146" t="s">
        <v>62</v>
      </c>
      <c r="E19" s="2146" t="s">
        <v>62</v>
      </c>
      <c r="F19" s="2146" t="s">
        <v>62</v>
      </c>
      <c r="G19" s="2146" t="s">
        <v>62</v>
      </c>
      <c r="H19" s="2146" t="s">
        <v>62</v>
      </c>
      <c r="I19" s="2146" t="s">
        <v>62</v>
      </c>
      <c r="J19" s="2136">
        <v>61316690</v>
      </c>
    </row>
    <row r="20" spans="2:10">
      <c r="B20" s="2109" t="s">
        <v>1742</v>
      </c>
      <c r="C20" s="2110" t="s">
        <v>1743</v>
      </c>
      <c r="D20" s="2146" t="s">
        <v>62</v>
      </c>
      <c r="E20" s="2146" t="s">
        <v>62</v>
      </c>
      <c r="F20" s="2146" t="s">
        <v>62</v>
      </c>
      <c r="G20" s="2146" t="s">
        <v>62</v>
      </c>
      <c r="H20" s="2146" t="s">
        <v>62</v>
      </c>
      <c r="I20" s="2146" t="s">
        <v>62</v>
      </c>
      <c r="J20" s="2136" t="s">
        <v>62</v>
      </c>
    </row>
    <row r="21" spans="2:10">
      <c r="B21" s="2109" t="s">
        <v>1744</v>
      </c>
      <c r="C21" s="2110" t="s">
        <v>1745</v>
      </c>
      <c r="D21" s="2146" t="s">
        <v>62</v>
      </c>
      <c r="E21" s="2146" t="s">
        <v>62</v>
      </c>
      <c r="F21" s="2146" t="s">
        <v>62</v>
      </c>
      <c r="G21" s="2146" t="s">
        <v>62</v>
      </c>
      <c r="H21" s="2146" t="s">
        <v>62</v>
      </c>
      <c r="I21" s="2146" t="s">
        <v>62</v>
      </c>
      <c r="J21" s="2136">
        <v>21454022</v>
      </c>
    </row>
    <row r="22" spans="2:10">
      <c r="B22" s="2109" t="s">
        <v>1746</v>
      </c>
      <c r="C22" s="2110" t="s">
        <v>1747</v>
      </c>
      <c r="D22" s="2146" t="s">
        <v>62</v>
      </c>
      <c r="E22" s="2146" t="s">
        <v>62</v>
      </c>
      <c r="F22" s="2146" t="s">
        <v>62</v>
      </c>
      <c r="G22" s="2146" t="s">
        <v>62</v>
      </c>
      <c r="H22" s="2146" t="s">
        <v>62</v>
      </c>
      <c r="I22" s="2146" t="s">
        <v>62</v>
      </c>
      <c r="J22" s="2136">
        <v>24059776</v>
      </c>
    </row>
    <row r="23" spans="2:10">
      <c r="B23" s="2109" t="s">
        <v>1748</v>
      </c>
      <c r="C23" s="2110" t="s">
        <v>1749</v>
      </c>
      <c r="D23" s="2146" t="s">
        <v>62</v>
      </c>
      <c r="E23" s="2146" t="s">
        <v>62</v>
      </c>
      <c r="F23" s="2146" t="s">
        <v>62</v>
      </c>
      <c r="G23" s="2146" t="s">
        <v>62</v>
      </c>
      <c r="H23" s="2146" t="s">
        <v>62</v>
      </c>
      <c r="I23" s="2146" t="s">
        <v>62</v>
      </c>
      <c r="J23" s="2136">
        <v>7805483</v>
      </c>
    </row>
    <row r="24" spans="2:10">
      <c r="B24" s="2109" t="s">
        <v>1750</v>
      </c>
      <c r="C24" s="2110" t="s">
        <v>1751</v>
      </c>
      <c r="D24" s="2146" t="s">
        <v>62</v>
      </c>
      <c r="E24" s="2146" t="s">
        <v>62</v>
      </c>
      <c r="F24" s="2146" t="s">
        <v>62</v>
      </c>
      <c r="G24" s="2146" t="s">
        <v>62</v>
      </c>
      <c r="H24" s="2146" t="s">
        <v>62</v>
      </c>
      <c r="I24" s="2146" t="s">
        <v>62</v>
      </c>
      <c r="J24" s="2136">
        <v>59965441</v>
      </c>
    </row>
    <row r="25" spans="2:10">
      <c r="B25" s="2109" t="s">
        <v>1752</v>
      </c>
      <c r="C25" s="2110" t="s">
        <v>1753</v>
      </c>
      <c r="D25" s="2146" t="s">
        <v>62</v>
      </c>
      <c r="E25" s="2146" t="s">
        <v>62</v>
      </c>
      <c r="F25" s="2146" t="s">
        <v>62</v>
      </c>
      <c r="G25" s="2146" t="s">
        <v>62</v>
      </c>
      <c r="H25" s="2146" t="s">
        <v>62</v>
      </c>
      <c r="I25" s="2146" t="s">
        <v>62</v>
      </c>
      <c r="J25" s="2136">
        <v>29311658</v>
      </c>
    </row>
    <row r="26" spans="2:10">
      <c r="B26" s="2109" t="s">
        <v>1754</v>
      </c>
      <c r="C26" s="2110" t="s">
        <v>1755</v>
      </c>
      <c r="D26" s="2146" t="s">
        <v>62</v>
      </c>
      <c r="E26" s="2146" t="s">
        <v>62</v>
      </c>
      <c r="F26" s="2146" t="s">
        <v>62</v>
      </c>
      <c r="G26" s="2146" t="s">
        <v>62</v>
      </c>
      <c r="H26" s="2146" t="s">
        <v>62</v>
      </c>
      <c r="I26" s="2146" t="s">
        <v>62</v>
      </c>
      <c r="J26" s="2136">
        <v>33619742</v>
      </c>
    </row>
    <row r="27" spans="2:10">
      <c r="B27" s="2109" t="s">
        <v>1756</v>
      </c>
      <c r="C27" s="2110" t="s">
        <v>1757</v>
      </c>
      <c r="D27" s="2146" t="s">
        <v>62</v>
      </c>
      <c r="E27" s="2146" t="s">
        <v>62</v>
      </c>
      <c r="F27" s="2146" t="s">
        <v>62</v>
      </c>
      <c r="G27" s="2146" t="s">
        <v>62</v>
      </c>
      <c r="H27" s="2146" t="s">
        <v>62</v>
      </c>
      <c r="I27" s="2146" t="s">
        <v>62</v>
      </c>
      <c r="J27" s="2136">
        <v>51590603</v>
      </c>
    </row>
    <row r="28" spans="2:10">
      <c r="B28" s="2109" t="s">
        <v>1758</v>
      </c>
      <c r="C28" s="2110" t="s">
        <v>1759</v>
      </c>
      <c r="D28" s="2146" t="s">
        <v>62</v>
      </c>
      <c r="E28" s="2146" t="s">
        <v>62</v>
      </c>
      <c r="F28" s="2146" t="s">
        <v>62</v>
      </c>
      <c r="G28" s="2146" t="s">
        <v>62</v>
      </c>
      <c r="H28" s="2146" t="s">
        <v>62</v>
      </c>
      <c r="I28" s="2146" t="s">
        <v>62</v>
      </c>
      <c r="J28" s="2136">
        <v>31992801</v>
      </c>
    </row>
    <row r="29" spans="2:10">
      <c r="B29" s="2109" t="s">
        <v>1760</v>
      </c>
      <c r="C29" s="2110" t="s">
        <v>1761</v>
      </c>
      <c r="D29" s="2146" t="s">
        <v>62</v>
      </c>
      <c r="E29" s="2146" t="s">
        <v>62</v>
      </c>
      <c r="F29" s="2146" t="s">
        <v>62</v>
      </c>
      <c r="G29" s="2146" t="s">
        <v>62</v>
      </c>
      <c r="H29" s="2146" t="s">
        <v>62</v>
      </c>
      <c r="I29" s="2146" t="s">
        <v>62</v>
      </c>
      <c r="J29" s="2136">
        <v>30301144</v>
      </c>
    </row>
    <row r="30" spans="2:10">
      <c r="B30" s="2109" t="s">
        <v>1762</v>
      </c>
      <c r="C30" s="2110" t="s">
        <v>1763</v>
      </c>
      <c r="D30" s="2146" t="s">
        <v>62</v>
      </c>
      <c r="E30" s="2146" t="s">
        <v>62</v>
      </c>
      <c r="F30" s="2146" t="s">
        <v>62</v>
      </c>
      <c r="G30" s="2146" t="s">
        <v>62</v>
      </c>
      <c r="H30" s="2146" t="s">
        <v>62</v>
      </c>
      <c r="I30" s="2146" t="s">
        <v>62</v>
      </c>
      <c r="J30" s="2136">
        <v>53502144</v>
      </c>
    </row>
    <row r="31" spans="2:10">
      <c r="B31" s="2109" t="s">
        <v>1764</v>
      </c>
      <c r="C31" s="2110" t="s">
        <v>1765</v>
      </c>
      <c r="D31" s="2146" t="s">
        <v>62</v>
      </c>
      <c r="E31" s="2146" t="s">
        <v>62</v>
      </c>
      <c r="F31" s="2146" t="s">
        <v>62</v>
      </c>
      <c r="G31" s="2146" t="s">
        <v>62</v>
      </c>
      <c r="H31" s="2146" t="s">
        <v>62</v>
      </c>
      <c r="I31" s="2146" t="s">
        <v>62</v>
      </c>
      <c r="J31" s="2136" t="s">
        <v>62</v>
      </c>
    </row>
    <row r="32" spans="2:10">
      <c r="B32" s="2109" t="s">
        <v>1766</v>
      </c>
      <c r="C32" s="2110" t="s">
        <v>1767</v>
      </c>
      <c r="D32" s="2146" t="s">
        <v>62</v>
      </c>
      <c r="E32" s="2146" t="s">
        <v>62</v>
      </c>
      <c r="F32" s="2146" t="s">
        <v>62</v>
      </c>
      <c r="G32" s="2146" t="s">
        <v>62</v>
      </c>
      <c r="H32" s="2146" t="s">
        <v>62</v>
      </c>
      <c r="I32" s="2146" t="s">
        <v>62</v>
      </c>
      <c r="J32" s="2136" t="s">
        <v>62</v>
      </c>
    </row>
    <row r="33" spans="2:10">
      <c r="B33" s="2109" t="s">
        <v>1768</v>
      </c>
      <c r="C33" s="2110" t="s">
        <v>1769</v>
      </c>
      <c r="D33" s="2146" t="s">
        <v>62</v>
      </c>
      <c r="E33" s="2146" t="s">
        <v>62</v>
      </c>
      <c r="F33" s="2146" t="s">
        <v>62</v>
      </c>
      <c r="G33" s="2146" t="s">
        <v>62</v>
      </c>
      <c r="H33" s="2146" t="s">
        <v>62</v>
      </c>
      <c r="I33" s="2146" t="s">
        <v>62</v>
      </c>
      <c r="J33" s="2136">
        <v>71794585</v>
      </c>
    </row>
    <row r="34" spans="2:10">
      <c r="B34" s="2109" t="s">
        <v>1770</v>
      </c>
      <c r="C34" s="2110" t="s">
        <v>1771</v>
      </c>
      <c r="D34" s="2146" t="s">
        <v>62</v>
      </c>
      <c r="E34" s="2146" t="s">
        <v>62</v>
      </c>
      <c r="F34" s="2146" t="s">
        <v>62</v>
      </c>
      <c r="G34" s="2146" t="s">
        <v>62</v>
      </c>
      <c r="H34" s="2146" t="s">
        <v>62</v>
      </c>
      <c r="I34" s="2146" t="s">
        <v>62</v>
      </c>
      <c r="J34" s="2136">
        <v>147656089</v>
      </c>
    </row>
    <row r="35" spans="2:10">
      <c r="B35" s="2109" t="s">
        <v>1772</v>
      </c>
      <c r="C35" s="2110" t="s">
        <v>1773</v>
      </c>
      <c r="D35" s="2146" t="s">
        <v>62</v>
      </c>
      <c r="E35" s="2146" t="s">
        <v>62</v>
      </c>
      <c r="F35" s="2146" t="s">
        <v>62</v>
      </c>
      <c r="G35" s="2146" t="s">
        <v>62</v>
      </c>
      <c r="H35" s="2146" t="s">
        <v>62</v>
      </c>
      <c r="I35" s="2146" t="s">
        <v>62</v>
      </c>
      <c r="J35" s="2136">
        <v>64432446</v>
      </c>
    </row>
    <row r="36" spans="2:10">
      <c r="B36" s="2109" t="s">
        <v>1774</v>
      </c>
      <c r="C36" s="2110" t="s">
        <v>1775</v>
      </c>
      <c r="D36" s="2146" t="s">
        <v>62</v>
      </c>
      <c r="E36" s="2146" t="s">
        <v>62</v>
      </c>
      <c r="F36" s="2146" t="s">
        <v>62</v>
      </c>
      <c r="G36" s="2146" t="s">
        <v>62</v>
      </c>
      <c r="H36" s="2146" t="s">
        <v>62</v>
      </c>
      <c r="I36" s="2146" t="s">
        <v>62</v>
      </c>
      <c r="J36" s="2136">
        <v>80928806</v>
      </c>
    </row>
    <row r="37" spans="2:10">
      <c r="B37" s="2109" t="s">
        <v>1776</v>
      </c>
      <c r="C37" s="2110" t="s">
        <v>1777</v>
      </c>
      <c r="D37" s="2146" t="s">
        <v>62</v>
      </c>
      <c r="E37" s="2146" t="s">
        <v>62</v>
      </c>
      <c r="F37" s="2146" t="s">
        <v>62</v>
      </c>
      <c r="G37" s="2146" t="s">
        <v>62</v>
      </c>
      <c r="H37" s="2146" t="s">
        <v>62</v>
      </c>
      <c r="I37" s="2146" t="s">
        <v>62</v>
      </c>
      <c r="J37" s="2136">
        <v>53666544</v>
      </c>
    </row>
    <row r="38" spans="2:10">
      <c r="B38" s="2109" t="s">
        <v>1778</v>
      </c>
      <c r="C38" s="2110" t="s">
        <v>1779</v>
      </c>
      <c r="D38" s="2146" t="s">
        <v>62</v>
      </c>
      <c r="E38" s="2146" t="s">
        <v>62</v>
      </c>
      <c r="F38" s="2146" t="s">
        <v>62</v>
      </c>
      <c r="G38" s="2146" t="s">
        <v>62</v>
      </c>
      <c r="H38" s="2146" t="s">
        <v>62</v>
      </c>
      <c r="I38" s="2146" t="s">
        <v>62</v>
      </c>
      <c r="J38" s="2136">
        <v>188520451</v>
      </c>
    </row>
    <row r="39" spans="2:10">
      <c r="B39" s="2109" t="s">
        <v>1780</v>
      </c>
      <c r="C39" s="2110" t="s">
        <v>1781</v>
      </c>
      <c r="D39" s="2146" t="s">
        <v>62</v>
      </c>
      <c r="E39" s="2146" t="s">
        <v>62</v>
      </c>
      <c r="F39" s="2146" t="s">
        <v>62</v>
      </c>
      <c r="G39" s="2146" t="s">
        <v>62</v>
      </c>
      <c r="H39" s="2146" t="s">
        <v>62</v>
      </c>
      <c r="I39" s="2146" t="s">
        <v>62</v>
      </c>
      <c r="J39" s="2136" t="s">
        <v>62</v>
      </c>
    </row>
    <row r="40" spans="2:10">
      <c r="B40" s="2109" t="s">
        <v>1782</v>
      </c>
      <c r="C40" s="2110" t="s">
        <v>1783</v>
      </c>
      <c r="D40" s="2146" t="s">
        <v>62</v>
      </c>
      <c r="E40" s="2146" t="s">
        <v>62</v>
      </c>
      <c r="F40" s="2146" t="s">
        <v>62</v>
      </c>
      <c r="G40" s="2146" t="s">
        <v>62</v>
      </c>
      <c r="H40" s="2146" t="s">
        <v>62</v>
      </c>
      <c r="I40" s="2146" t="s">
        <v>62</v>
      </c>
      <c r="J40" s="2136">
        <v>86208522</v>
      </c>
    </row>
    <row r="41" spans="2:10">
      <c r="B41" s="2109" t="s">
        <v>1784</v>
      </c>
      <c r="C41" s="2110" t="s">
        <v>1785</v>
      </c>
      <c r="D41" s="2146" t="s">
        <v>62</v>
      </c>
      <c r="E41" s="2146" t="s">
        <v>62</v>
      </c>
      <c r="F41" s="2146" t="s">
        <v>62</v>
      </c>
      <c r="G41" s="2146" t="s">
        <v>62</v>
      </c>
      <c r="H41" s="2146" t="s">
        <v>62</v>
      </c>
      <c r="I41" s="2146" t="s">
        <v>62</v>
      </c>
      <c r="J41" s="2136">
        <v>118946016</v>
      </c>
    </row>
    <row r="42" spans="2:10">
      <c r="B42" s="2109" t="s">
        <v>1786</v>
      </c>
      <c r="C42" s="2110" t="s">
        <v>1787</v>
      </c>
      <c r="D42" s="2146" t="s">
        <v>62</v>
      </c>
      <c r="E42" s="2146" t="s">
        <v>62</v>
      </c>
      <c r="F42" s="2146" t="s">
        <v>62</v>
      </c>
      <c r="G42" s="2146" t="s">
        <v>62</v>
      </c>
      <c r="H42" s="2146" t="s">
        <v>62</v>
      </c>
      <c r="I42" s="2146" t="s">
        <v>62</v>
      </c>
      <c r="J42" s="2136">
        <v>54695721</v>
      </c>
    </row>
    <row r="43" spans="2:10">
      <c r="B43" s="2109" t="s">
        <v>1788</v>
      </c>
      <c r="C43" s="2110" t="s">
        <v>1789</v>
      </c>
      <c r="D43" s="2146" t="s">
        <v>62</v>
      </c>
      <c r="E43" s="2146" t="s">
        <v>62</v>
      </c>
      <c r="F43" s="2146" t="s">
        <v>62</v>
      </c>
      <c r="G43" s="2146" t="s">
        <v>62</v>
      </c>
      <c r="H43" s="2146" t="s">
        <v>62</v>
      </c>
      <c r="I43" s="2146" t="s">
        <v>62</v>
      </c>
      <c r="J43" s="2136" t="s">
        <v>62</v>
      </c>
    </row>
    <row r="44" spans="2:10">
      <c r="B44" s="2109" t="s">
        <v>1790</v>
      </c>
      <c r="C44" s="2110" t="s">
        <v>1791</v>
      </c>
      <c r="D44" s="2146" t="s">
        <v>62</v>
      </c>
      <c r="E44" s="2146" t="s">
        <v>62</v>
      </c>
      <c r="F44" s="2146" t="s">
        <v>62</v>
      </c>
      <c r="G44" s="2146" t="s">
        <v>62</v>
      </c>
      <c r="H44" s="2146" t="s">
        <v>62</v>
      </c>
      <c r="I44" s="2146" t="s">
        <v>62</v>
      </c>
      <c r="J44" s="2136" t="s">
        <v>62</v>
      </c>
    </row>
    <row r="45" spans="2:10">
      <c r="B45" s="2109" t="s">
        <v>1792</v>
      </c>
      <c r="C45" s="2110" t="s">
        <v>1793</v>
      </c>
      <c r="D45" s="2146" t="s">
        <v>62</v>
      </c>
      <c r="E45" s="2146" t="s">
        <v>62</v>
      </c>
      <c r="F45" s="2146" t="s">
        <v>62</v>
      </c>
      <c r="G45" s="2146" t="s">
        <v>62</v>
      </c>
      <c r="H45" s="2146" t="s">
        <v>62</v>
      </c>
      <c r="I45" s="2146" t="s">
        <v>62</v>
      </c>
      <c r="J45" s="2136">
        <v>73214215</v>
      </c>
    </row>
    <row r="46" spans="2:10">
      <c r="B46" s="2109" t="s">
        <v>1794</v>
      </c>
      <c r="C46" s="2110" t="s">
        <v>1795</v>
      </c>
      <c r="D46" s="2146" t="s">
        <v>62</v>
      </c>
      <c r="E46" s="2146" t="s">
        <v>62</v>
      </c>
      <c r="F46" s="2146" t="s">
        <v>62</v>
      </c>
      <c r="G46" s="2146" t="s">
        <v>62</v>
      </c>
      <c r="H46" s="2146" t="s">
        <v>62</v>
      </c>
      <c r="I46" s="2146" t="s">
        <v>62</v>
      </c>
      <c r="J46" s="2136" t="s">
        <v>62</v>
      </c>
    </row>
    <row r="47" spans="2:10">
      <c r="B47" s="2109" t="s">
        <v>1796</v>
      </c>
      <c r="C47" s="2110" t="s">
        <v>1797</v>
      </c>
      <c r="D47" s="2146" t="s">
        <v>62</v>
      </c>
      <c r="E47" s="2146" t="s">
        <v>62</v>
      </c>
      <c r="F47" s="2146" t="s">
        <v>62</v>
      </c>
      <c r="G47" s="2146" t="s">
        <v>62</v>
      </c>
      <c r="H47" s="2146" t="s">
        <v>62</v>
      </c>
      <c r="I47" s="2146" t="s">
        <v>62</v>
      </c>
      <c r="J47" s="2136">
        <v>49235907</v>
      </c>
    </row>
    <row r="48" spans="2:10">
      <c r="B48" s="2109" t="s">
        <v>1798</v>
      </c>
      <c r="C48" s="2110" t="s">
        <v>1799</v>
      </c>
      <c r="D48" s="2146" t="s">
        <v>62</v>
      </c>
      <c r="E48" s="2146" t="s">
        <v>62</v>
      </c>
      <c r="F48" s="2146" t="s">
        <v>62</v>
      </c>
      <c r="G48" s="2146" t="s">
        <v>62</v>
      </c>
      <c r="H48" s="2146" t="s">
        <v>62</v>
      </c>
      <c r="I48" s="2146" t="s">
        <v>62</v>
      </c>
      <c r="J48" s="2136" t="s">
        <v>62</v>
      </c>
    </row>
    <row r="49" spans="2:10">
      <c r="B49" s="2109" t="s">
        <v>1800</v>
      </c>
      <c r="C49" s="2110" t="s">
        <v>1801</v>
      </c>
      <c r="D49" s="2146" t="s">
        <v>62</v>
      </c>
      <c r="E49" s="2146" t="s">
        <v>62</v>
      </c>
      <c r="F49" s="2146" t="s">
        <v>62</v>
      </c>
      <c r="G49" s="2146" t="s">
        <v>62</v>
      </c>
      <c r="H49" s="2146" t="s">
        <v>62</v>
      </c>
      <c r="I49" s="2146" t="s">
        <v>62</v>
      </c>
      <c r="J49" s="2136" t="s">
        <v>62</v>
      </c>
    </row>
    <row r="50" spans="2:10">
      <c r="B50" s="2109" t="s">
        <v>1802</v>
      </c>
      <c r="C50" s="2110" t="s">
        <v>1803</v>
      </c>
      <c r="D50" s="2146" t="s">
        <v>62</v>
      </c>
      <c r="E50" s="2146" t="s">
        <v>62</v>
      </c>
      <c r="F50" s="2146" t="s">
        <v>62</v>
      </c>
      <c r="G50" s="2146" t="s">
        <v>62</v>
      </c>
      <c r="H50" s="2146" t="s">
        <v>62</v>
      </c>
      <c r="I50" s="2146" t="s">
        <v>62</v>
      </c>
      <c r="J50" s="2136">
        <v>51828633</v>
      </c>
    </row>
    <row r="51" spans="2:10">
      <c r="B51" s="2109" t="s">
        <v>1804</v>
      </c>
      <c r="C51" s="2110" t="s">
        <v>1805</v>
      </c>
      <c r="D51" s="2146" t="s">
        <v>62</v>
      </c>
      <c r="E51" s="2146" t="s">
        <v>62</v>
      </c>
      <c r="F51" s="2146" t="s">
        <v>62</v>
      </c>
      <c r="G51" s="2146" t="s">
        <v>62</v>
      </c>
      <c r="H51" s="2146" t="s">
        <v>62</v>
      </c>
      <c r="I51" s="2146" t="s">
        <v>62</v>
      </c>
      <c r="J51" s="2136">
        <v>67464152</v>
      </c>
    </row>
    <row r="52" spans="2:10">
      <c r="B52" s="2109" t="s">
        <v>1806</v>
      </c>
      <c r="C52" s="2110" t="s">
        <v>1807</v>
      </c>
      <c r="D52" s="2146" t="s">
        <v>62</v>
      </c>
      <c r="E52" s="2146" t="s">
        <v>62</v>
      </c>
      <c r="F52" s="2146" t="s">
        <v>62</v>
      </c>
      <c r="G52" s="2146" t="s">
        <v>62</v>
      </c>
      <c r="H52" s="2146" t="s">
        <v>62</v>
      </c>
      <c r="I52" s="2146" t="s">
        <v>62</v>
      </c>
      <c r="J52" s="2136" t="s">
        <v>62</v>
      </c>
    </row>
    <row r="53" spans="2:10">
      <c r="B53" s="2109" t="s">
        <v>1808</v>
      </c>
      <c r="C53" s="2110" t="s">
        <v>1809</v>
      </c>
      <c r="D53" s="2146" t="s">
        <v>62</v>
      </c>
      <c r="E53" s="2146" t="s">
        <v>62</v>
      </c>
      <c r="F53" s="2146" t="s">
        <v>62</v>
      </c>
      <c r="G53" s="2146" t="s">
        <v>62</v>
      </c>
      <c r="H53" s="2146" t="s">
        <v>62</v>
      </c>
      <c r="I53" s="2146" t="s">
        <v>62</v>
      </c>
      <c r="J53" s="2136" t="s">
        <v>62</v>
      </c>
    </row>
    <row r="54" spans="2:10">
      <c r="B54" s="2109" t="s">
        <v>1810</v>
      </c>
      <c r="C54" s="2110" t="s">
        <v>1811</v>
      </c>
      <c r="D54" s="2146" t="s">
        <v>62</v>
      </c>
      <c r="E54" s="2146" t="s">
        <v>62</v>
      </c>
      <c r="F54" s="2146" t="s">
        <v>62</v>
      </c>
      <c r="G54" s="2146" t="s">
        <v>62</v>
      </c>
      <c r="H54" s="2146" t="s">
        <v>62</v>
      </c>
      <c r="I54" s="2146" t="s">
        <v>62</v>
      </c>
      <c r="J54" s="2136" t="s">
        <v>62</v>
      </c>
    </row>
    <row r="55" spans="2:10">
      <c r="B55" s="2109" t="s">
        <v>1812</v>
      </c>
      <c r="C55" s="2110" t="s">
        <v>1813</v>
      </c>
      <c r="D55" s="2146" t="s">
        <v>62</v>
      </c>
      <c r="E55" s="2146" t="s">
        <v>62</v>
      </c>
      <c r="F55" s="2146" t="s">
        <v>62</v>
      </c>
      <c r="G55" s="2146" t="s">
        <v>62</v>
      </c>
      <c r="H55" s="2146" t="s">
        <v>62</v>
      </c>
      <c r="I55" s="2146" t="s">
        <v>62</v>
      </c>
      <c r="J55" s="2136">
        <v>68704410</v>
      </c>
    </row>
    <row r="56" spans="2:10">
      <c r="B56" s="2109" t="s">
        <v>1814</v>
      </c>
      <c r="C56" s="2110" t="s">
        <v>1815</v>
      </c>
      <c r="D56" s="2146" t="s">
        <v>62</v>
      </c>
      <c r="E56" s="2146" t="s">
        <v>62</v>
      </c>
      <c r="F56" s="2146" t="s">
        <v>62</v>
      </c>
      <c r="G56" s="2146" t="s">
        <v>62</v>
      </c>
      <c r="H56" s="2146" t="s">
        <v>62</v>
      </c>
      <c r="I56" s="2146" t="s">
        <v>62</v>
      </c>
      <c r="J56" s="2136">
        <v>26643745</v>
      </c>
    </row>
    <row r="57" spans="2:10">
      <c r="B57" s="2109" t="s">
        <v>1816</v>
      </c>
      <c r="C57" s="2110" t="s">
        <v>1817</v>
      </c>
      <c r="D57" s="2146" t="s">
        <v>62</v>
      </c>
      <c r="E57" s="2146" t="s">
        <v>62</v>
      </c>
      <c r="F57" s="2146" t="s">
        <v>62</v>
      </c>
      <c r="G57" s="2146" t="s">
        <v>62</v>
      </c>
      <c r="H57" s="2146" t="s">
        <v>62</v>
      </c>
      <c r="I57" s="2146" t="s">
        <v>62</v>
      </c>
      <c r="J57" s="2136">
        <v>47207927</v>
      </c>
    </row>
    <row r="58" spans="2:10">
      <c r="B58" s="2109" t="s">
        <v>1818</v>
      </c>
      <c r="C58" s="2110" t="s">
        <v>1819</v>
      </c>
      <c r="D58" s="2146" t="s">
        <v>62</v>
      </c>
      <c r="E58" s="2146" t="s">
        <v>62</v>
      </c>
      <c r="F58" s="2146" t="s">
        <v>62</v>
      </c>
      <c r="G58" s="2146" t="s">
        <v>62</v>
      </c>
      <c r="H58" s="2146" t="s">
        <v>62</v>
      </c>
      <c r="I58" s="2146" t="s">
        <v>62</v>
      </c>
      <c r="J58" s="2136">
        <v>47325364</v>
      </c>
    </row>
    <row r="59" spans="2:10">
      <c r="B59" s="2109" t="s">
        <v>1820</v>
      </c>
      <c r="C59" s="2110" t="s">
        <v>1821</v>
      </c>
      <c r="D59" s="2146" t="s">
        <v>62</v>
      </c>
      <c r="E59" s="2146" t="s">
        <v>62</v>
      </c>
      <c r="F59" s="2146" t="s">
        <v>62</v>
      </c>
      <c r="G59" s="2146" t="s">
        <v>62</v>
      </c>
      <c r="H59" s="2146" t="s">
        <v>62</v>
      </c>
      <c r="I59" s="2146" t="s">
        <v>62</v>
      </c>
      <c r="J59" s="2136">
        <v>14327478</v>
      </c>
    </row>
    <row r="60" spans="2:10">
      <c r="B60" s="2109" t="s">
        <v>1822</v>
      </c>
      <c r="C60" s="2110" t="s">
        <v>1823</v>
      </c>
      <c r="D60" s="2146" t="s">
        <v>62</v>
      </c>
      <c r="E60" s="2146" t="s">
        <v>62</v>
      </c>
      <c r="F60" s="2146" t="s">
        <v>62</v>
      </c>
      <c r="G60" s="2146" t="s">
        <v>62</v>
      </c>
      <c r="H60" s="2146" t="s">
        <v>62</v>
      </c>
      <c r="I60" s="2146" t="s">
        <v>62</v>
      </c>
      <c r="J60" s="2136">
        <v>25828743</v>
      </c>
    </row>
    <row r="61" spans="2:10">
      <c r="B61" s="2109" t="s">
        <v>1824</v>
      </c>
      <c r="C61" s="2110" t="s">
        <v>1825</v>
      </c>
      <c r="D61" s="2146" t="s">
        <v>62</v>
      </c>
      <c r="E61" s="2146" t="s">
        <v>62</v>
      </c>
      <c r="F61" s="2146" t="s">
        <v>62</v>
      </c>
      <c r="G61" s="2146" t="s">
        <v>62</v>
      </c>
      <c r="H61" s="2146" t="s">
        <v>62</v>
      </c>
      <c r="I61" s="2146" t="s">
        <v>62</v>
      </c>
      <c r="J61" s="2136">
        <v>11149239</v>
      </c>
    </row>
    <row r="62" spans="2:10">
      <c r="B62" s="2109" t="s">
        <v>1826</v>
      </c>
      <c r="C62" s="2110" t="s">
        <v>1827</v>
      </c>
      <c r="D62" s="2146" t="s">
        <v>62</v>
      </c>
      <c r="E62" s="2146" t="s">
        <v>62</v>
      </c>
      <c r="F62" s="2146" t="s">
        <v>62</v>
      </c>
      <c r="G62" s="2146" t="s">
        <v>62</v>
      </c>
      <c r="H62" s="2146" t="s">
        <v>62</v>
      </c>
      <c r="I62" s="2146" t="s">
        <v>62</v>
      </c>
      <c r="J62" s="2136">
        <v>22045946</v>
      </c>
    </row>
    <row r="63" spans="2:10">
      <c r="B63" s="2109" t="s">
        <v>1828</v>
      </c>
      <c r="C63" s="2110" t="s">
        <v>1829</v>
      </c>
      <c r="D63" s="2146" t="s">
        <v>62</v>
      </c>
      <c r="E63" s="2146" t="s">
        <v>62</v>
      </c>
      <c r="F63" s="2146" t="s">
        <v>62</v>
      </c>
      <c r="G63" s="2146" t="s">
        <v>62</v>
      </c>
      <c r="H63" s="2146" t="s">
        <v>62</v>
      </c>
      <c r="I63" s="2146" t="s">
        <v>62</v>
      </c>
      <c r="J63" s="2136">
        <v>6155719</v>
      </c>
    </row>
    <row r="64" spans="2:10">
      <c r="B64" s="2109" t="s">
        <v>1830</v>
      </c>
      <c r="C64" s="2110" t="s">
        <v>1831</v>
      </c>
      <c r="D64" s="2146" t="s">
        <v>62</v>
      </c>
      <c r="E64" s="2146" t="s">
        <v>62</v>
      </c>
      <c r="F64" s="2146" t="s">
        <v>62</v>
      </c>
      <c r="G64" s="2146" t="s">
        <v>62</v>
      </c>
      <c r="H64" s="2146" t="s">
        <v>62</v>
      </c>
      <c r="I64" s="2146" t="s">
        <v>62</v>
      </c>
      <c r="J64" s="2136">
        <v>74961431</v>
      </c>
    </row>
    <row r="65" spans="1:10">
      <c r="A65" s="2108"/>
      <c r="B65" s="2109" t="s">
        <v>1832</v>
      </c>
      <c r="C65" s="2110" t="s">
        <v>1833</v>
      </c>
      <c r="D65" s="2146" t="s">
        <v>62</v>
      </c>
      <c r="E65" s="2146" t="s">
        <v>62</v>
      </c>
      <c r="F65" s="2146" t="s">
        <v>62</v>
      </c>
      <c r="G65" s="2146" t="s">
        <v>62</v>
      </c>
      <c r="H65" s="2146" t="s">
        <v>62</v>
      </c>
      <c r="I65" s="2146" t="s">
        <v>62</v>
      </c>
      <c r="J65" s="2136" t="s">
        <v>62</v>
      </c>
    </row>
    <row r="66" spans="1:10">
      <c r="A66" s="2108"/>
      <c r="B66" s="2109" t="s">
        <v>1834</v>
      </c>
      <c r="C66" s="2110" t="s">
        <v>1835</v>
      </c>
      <c r="D66" s="2146" t="s">
        <v>62</v>
      </c>
      <c r="E66" s="2146" t="s">
        <v>62</v>
      </c>
      <c r="F66" s="2146" t="s">
        <v>62</v>
      </c>
      <c r="G66" s="2146" t="s">
        <v>62</v>
      </c>
      <c r="H66" s="2146" t="s">
        <v>62</v>
      </c>
      <c r="I66" s="2146" t="s">
        <v>62</v>
      </c>
      <c r="J66" s="2136" t="s">
        <v>62</v>
      </c>
    </row>
    <row r="67" spans="1:10">
      <c r="B67" s="2109" t="s">
        <v>1836</v>
      </c>
      <c r="C67" s="2110" t="s">
        <v>1837</v>
      </c>
      <c r="D67" s="2146" t="s">
        <v>62</v>
      </c>
      <c r="E67" s="2146" t="s">
        <v>62</v>
      </c>
      <c r="F67" s="2146" t="s">
        <v>62</v>
      </c>
      <c r="G67" s="2146" t="s">
        <v>62</v>
      </c>
      <c r="H67" s="2146" t="s">
        <v>62</v>
      </c>
      <c r="I67" s="2146" t="s">
        <v>62</v>
      </c>
      <c r="J67" s="2136" t="s">
        <v>62</v>
      </c>
    </row>
    <row r="68" spans="1:10">
      <c r="B68" s="2109" t="s">
        <v>1838</v>
      </c>
      <c r="C68" s="2110" t="s">
        <v>1839</v>
      </c>
      <c r="D68" s="2146" t="s">
        <v>62</v>
      </c>
      <c r="E68" s="2146" t="s">
        <v>62</v>
      </c>
      <c r="F68" s="2146" t="s">
        <v>62</v>
      </c>
      <c r="G68" s="2146" t="s">
        <v>62</v>
      </c>
      <c r="H68" s="2146" t="s">
        <v>62</v>
      </c>
      <c r="I68" s="2146" t="s">
        <v>62</v>
      </c>
      <c r="J68" s="2136" t="s">
        <v>62</v>
      </c>
    </row>
    <row r="69" spans="1:10">
      <c r="B69" s="2109" t="s">
        <v>1840</v>
      </c>
      <c r="C69" s="2110" t="s">
        <v>1841</v>
      </c>
      <c r="D69" s="2146" t="s">
        <v>62</v>
      </c>
      <c r="E69" s="2146" t="s">
        <v>62</v>
      </c>
      <c r="F69" s="2146" t="s">
        <v>62</v>
      </c>
      <c r="G69" s="2146" t="s">
        <v>62</v>
      </c>
      <c r="H69" s="2146" t="s">
        <v>62</v>
      </c>
      <c r="I69" s="2146" t="s">
        <v>62</v>
      </c>
      <c r="J69" s="2136" t="s">
        <v>62</v>
      </c>
    </row>
    <row r="70" spans="1:10">
      <c r="B70" s="2109" t="s">
        <v>1842</v>
      </c>
      <c r="C70" s="2110" t="s">
        <v>1843</v>
      </c>
      <c r="D70" s="2146" t="s">
        <v>62</v>
      </c>
      <c r="E70" s="2146" t="s">
        <v>62</v>
      </c>
      <c r="F70" s="2146" t="s">
        <v>62</v>
      </c>
      <c r="G70" s="2146" t="s">
        <v>62</v>
      </c>
      <c r="H70" s="2146" t="s">
        <v>62</v>
      </c>
      <c r="I70" s="2146" t="s">
        <v>62</v>
      </c>
      <c r="J70" s="2136" t="s">
        <v>62</v>
      </c>
    </row>
    <row r="71" spans="1:10">
      <c r="B71" s="2109" t="s">
        <v>1844</v>
      </c>
      <c r="C71" s="2110" t="s">
        <v>1845</v>
      </c>
      <c r="D71" s="2146" t="s">
        <v>62</v>
      </c>
      <c r="E71" s="2146" t="s">
        <v>62</v>
      </c>
      <c r="F71" s="2146" t="s">
        <v>62</v>
      </c>
      <c r="G71" s="2146" t="s">
        <v>62</v>
      </c>
      <c r="H71" s="2146" t="s">
        <v>62</v>
      </c>
      <c r="I71" s="2146" t="s">
        <v>62</v>
      </c>
      <c r="J71" s="2136" t="s">
        <v>62</v>
      </c>
    </row>
    <row r="72" spans="1:10">
      <c r="B72" s="2109" t="s">
        <v>1846</v>
      </c>
      <c r="C72" s="2110" t="s">
        <v>1847</v>
      </c>
      <c r="D72" s="2146" t="s">
        <v>62</v>
      </c>
      <c r="E72" s="2146" t="s">
        <v>62</v>
      </c>
      <c r="F72" s="2146" t="s">
        <v>62</v>
      </c>
      <c r="G72" s="2146" t="s">
        <v>62</v>
      </c>
      <c r="H72" s="2146" t="s">
        <v>62</v>
      </c>
      <c r="I72" s="2146" t="s">
        <v>62</v>
      </c>
      <c r="J72" s="2136">
        <v>8184460</v>
      </c>
    </row>
    <row r="73" spans="1:10">
      <c r="B73" s="2109" t="s">
        <v>1848</v>
      </c>
      <c r="C73" s="2110" t="s">
        <v>1849</v>
      </c>
      <c r="D73" s="2146" t="s">
        <v>62</v>
      </c>
      <c r="E73" s="2146" t="s">
        <v>62</v>
      </c>
      <c r="F73" s="2146" t="s">
        <v>62</v>
      </c>
      <c r="G73" s="2146" t="s">
        <v>62</v>
      </c>
      <c r="H73" s="2146" t="s">
        <v>62</v>
      </c>
      <c r="I73" s="2146" t="s">
        <v>62</v>
      </c>
      <c r="J73" s="2136">
        <v>12004276</v>
      </c>
    </row>
    <row r="74" spans="1:10">
      <c r="B74" s="2109" t="s">
        <v>1850</v>
      </c>
      <c r="C74" s="2110" t="s">
        <v>1851</v>
      </c>
      <c r="D74" s="2146" t="s">
        <v>62</v>
      </c>
      <c r="E74" s="2146" t="s">
        <v>62</v>
      </c>
      <c r="F74" s="2146" t="s">
        <v>62</v>
      </c>
      <c r="G74" s="2146" t="s">
        <v>62</v>
      </c>
      <c r="H74" s="2146" t="s">
        <v>62</v>
      </c>
      <c r="I74" s="2146" t="s">
        <v>62</v>
      </c>
      <c r="J74" s="2136">
        <v>23695319</v>
      </c>
    </row>
    <row r="75" spans="1:10">
      <c r="B75" s="2109" t="s">
        <v>1852</v>
      </c>
      <c r="C75" s="2110" t="s">
        <v>1853</v>
      </c>
      <c r="D75" s="2146" t="s">
        <v>62</v>
      </c>
      <c r="E75" s="2146" t="s">
        <v>62</v>
      </c>
      <c r="F75" s="2146" t="s">
        <v>62</v>
      </c>
      <c r="G75" s="2146" t="s">
        <v>62</v>
      </c>
      <c r="H75" s="2146" t="s">
        <v>62</v>
      </c>
      <c r="I75" s="2146" t="s">
        <v>62</v>
      </c>
      <c r="J75" s="2136" t="s">
        <v>62</v>
      </c>
    </row>
    <row r="76" spans="1:10">
      <c r="B76" s="2109" t="s">
        <v>1854</v>
      </c>
      <c r="C76" s="2110" t="s">
        <v>1855</v>
      </c>
      <c r="D76" s="2146" t="s">
        <v>62</v>
      </c>
      <c r="E76" s="2146" t="s">
        <v>62</v>
      </c>
      <c r="F76" s="2146" t="s">
        <v>62</v>
      </c>
      <c r="G76" s="2146" t="s">
        <v>62</v>
      </c>
      <c r="H76" s="2146" t="s">
        <v>62</v>
      </c>
      <c r="I76" s="2146" t="s">
        <v>62</v>
      </c>
      <c r="J76" s="2136" t="s">
        <v>62</v>
      </c>
    </row>
    <row r="77" spans="1:10">
      <c r="B77" s="2109" t="s">
        <v>1856</v>
      </c>
      <c r="C77" s="2110" t="s">
        <v>1857</v>
      </c>
      <c r="D77" s="2146" t="s">
        <v>62</v>
      </c>
      <c r="E77" s="2146" t="s">
        <v>62</v>
      </c>
      <c r="F77" s="2146" t="s">
        <v>62</v>
      </c>
      <c r="G77" s="2146" t="s">
        <v>62</v>
      </c>
      <c r="H77" s="2146" t="s">
        <v>62</v>
      </c>
      <c r="I77" s="2146" t="s">
        <v>62</v>
      </c>
      <c r="J77" s="2136">
        <v>19310593</v>
      </c>
    </row>
    <row r="78" spans="1:10">
      <c r="B78" s="2109" t="s">
        <v>1858</v>
      </c>
      <c r="C78" s="2110" t="s">
        <v>1859</v>
      </c>
      <c r="D78" s="2146" t="s">
        <v>62</v>
      </c>
      <c r="E78" s="2146" t="s">
        <v>62</v>
      </c>
      <c r="F78" s="2146" t="s">
        <v>62</v>
      </c>
      <c r="G78" s="2146" t="s">
        <v>62</v>
      </c>
      <c r="H78" s="2146" t="s">
        <v>62</v>
      </c>
      <c r="I78" s="2146" t="s">
        <v>62</v>
      </c>
      <c r="J78" s="2136">
        <v>13954972</v>
      </c>
    </row>
    <row r="79" spans="1:10">
      <c r="B79" s="2109" t="s">
        <v>1860</v>
      </c>
      <c r="C79" s="2110" t="s">
        <v>1861</v>
      </c>
      <c r="D79" s="2146" t="s">
        <v>62</v>
      </c>
      <c r="E79" s="2146" t="s">
        <v>62</v>
      </c>
      <c r="F79" s="2146" t="s">
        <v>62</v>
      </c>
      <c r="G79" s="2146" t="s">
        <v>62</v>
      </c>
      <c r="H79" s="2146" t="s">
        <v>62</v>
      </c>
      <c r="I79" s="2146" t="s">
        <v>62</v>
      </c>
      <c r="J79" s="2136">
        <v>9638516</v>
      </c>
    </row>
    <row r="80" spans="1:10">
      <c r="B80" s="2109" t="s">
        <v>1862</v>
      </c>
      <c r="C80" s="2110" t="s">
        <v>1863</v>
      </c>
      <c r="D80" s="2146" t="s">
        <v>62</v>
      </c>
      <c r="E80" s="2146" t="s">
        <v>62</v>
      </c>
      <c r="F80" s="2146" t="s">
        <v>62</v>
      </c>
      <c r="G80" s="2146" t="s">
        <v>62</v>
      </c>
      <c r="H80" s="2146" t="s">
        <v>62</v>
      </c>
      <c r="I80" s="2146" t="s">
        <v>62</v>
      </c>
      <c r="J80" s="2136" t="s">
        <v>62</v>
      </c>
    </row>
    <row r="81" spans="2:10">
      <c r="B81" s="2109" t="s">
        <v>1864</v>
      </c>
      <c r="C81" s="2110" t="s">
        <v>1865</v>
      </c>
      <c r="D81" s="2146" t="s">
        <v>62</v>
      </c>
      <c r="E81" s="2146" t="s">
        <v>62</v>
      </c>
      <c r="F81" s="2146" t="s">
        <v>62</v>
      </c>
      <c r="G81" s="2146" t="s">
        <v>62</v>
      </c>
      <c r="H81" s="2146" t="s">
        <v>62</v>
      </c>
      <c r="I81" s="2146" t="s">
        <v>62</v>
      </c>
      <c r="J81" s="2136">
        <v>12224376</v>
      </c>
    </row>
    <row r="82" spans="2:10">
      <c r="B82" s="2109" t="s">
        <v>1866</v>
      </c>
      <c r="C82" s="2110" t="s">
        <v>1867</v>
      </c>
      <c r="D82" s="2146" t="s">
        <v>62</v>
      </c>
      <c r="E82" s="2146" t="s">
        <v>62</v>
      </c>
      <c r="F82" s="2146" t="s">
        <v>62</v>
      </c>
      <c r="G82" s="2146" t="s">
        <v>62</v>
      </c>
      <c r="H82" s="2146" t="s">
        <v>62</v>
      </c>
      <c r="I82" s="2146" t="s">
        <v>62</v>
      </c>
      <c r="J82" s="2136">
        <v>19219734</v>
      </c>
    </row>
    <row r="83" spans="2:10">
      <c r="B83" s="2109" t="s">
        <v>1868</v>
      </c>
      <c r="C83" s="2110" t="s">
        <v>1869</v>
      </c>
      <c r="D83" s="2146" t="s">
        <v>62</v>
      </c>
      <c r="E83" s="2146" t="s">
        <v>62</v>
      </c>
      <c r="F83" s="2146" t="s">
        <v>62</v>
      </c>
      <c r="G83" s="2146" t="s">
        <v>62</v>
      </c>
      <c r="H83" s="2146" t="s">
        <v>62</v>
      </c>
      <c r="I83" s="2146" t="s">
        <v>62</v>
      </c>
      <c r="J83" s="2136" t="s">
        <v>62</v>
      </c>
    </row>
    <row r="84" spans="2:10">
      <c r="B84" s="2109" t="s">
        <v>1870</v>
      </c>
      <c r="C84" s="2110" t="s">
        <v>1871</v>
      </c>
      <c r="D84" s="2146" t="s">
        <v>62</v>
      </c>
      <c r="E84" s="2146" t="s">
        <v>62</v>
      </c>
      <c r="F84" s="2146" t="s">
        <v>62</v>
      </c>
      <c r="G84" s="2146" t="s">
        <v>62</v>
      </c>
      <c r="H84" s="2146" t="s">
        <v>62</v>
      </c>
      <c r="I84" s="2146" t="s">
        <v>62</v>
      </c>
      <c r="J84" s="2136">
        <v>16026335</v>
      </c>
    </row>
    <row r="85" spans="2:10">
      <c r="B85" s="2109" t="s">
        <v>1872</v>
      </c>
      <c r="C85" s="2110" t="s">
        <v>1873</v>
      </c>
      <c r="D85" s="2146" t="s">
        <v>62</v>
      </c>
      <c r="E85" s="2146" t="s">
        <v>62</v>
      </c>
      <c r="F85" s="2146" t="s">
        <v>62</v>
      </c>
      <c r="G85" s="2146" t="s">
        <v>62</v>
      </c>
      <c r="H85" s="2146" t="s">
        <v>62</v>
      </c>
      <c r="I85" s="2146" t="s">
        <v>62</v>
      </c>
      <c r="J85" s="2136">
        <v>8747291</v>
      </c>
    </row>
    <row r="86" spans="2:10">
      <c r="B86" s="2109" t="s">
        <v>1874</v>
      </c>
      <c r="C86" s="2110" t="s">
        <v>1875</v>
      </c>
      <c r="D86" s="2146" t="s">
        <v>62</v>
      </c>
      <c r="E86" s="2146" t="s">
        <v>62</v>
      </c>
      <c r="F86" s="2146" t="s">
        <v>62</v>
      </c>
      <c r="G86" s="2146" t="s">
        <v>62</v>
      </c>
      <c r="H86" s="2146" t="s">
        <v>62</v>
      </c>
      <c r="I86" s="2146" t="s">
        <v>62</v>
      </c>
      <c r="J86" s="2136" t="s">
        <v>62</v>
      </c>
    </row>
    <row r="87" spans="2:10">
      <c r="B87" s="2109" t="s">
        <v>1876</v>
      </c>
      <c r="C87" s="2110" t="s">
        <v>1877</v>
      </c>
      <c r="D87" s="2146" t="s">
        <v>62</v>
      </c>
      <c r="E87" s="2146" t="s">
        <v>62</v>
      </c>
      <c r="F87" s="2146" t="s">
        <v>62</v>
      </c>
      <c r="G87" s="2146" t="s">
        <v>62</v>
      </c>
      <c r="H87" s="2146" t="s">
        <v>62</v>
      </c>
      <c r="I87" s="2146" t="s">
        <v>62</v>
      </c>
      <c r="J87" s="2136">
        <v>47870221</v>
      </c>
    </row>
    <row r="88" spans="2:10">
      <c r="B88" s="2109" t="s">
        <v>1878</v>
      </c>
      <c r="C88" s="2110" t="s">
        <v>1879</v>
      </c>
      <c r="D88" s="2146" t="s">
        <v>62</v>
      </c>
      <c r="E88" s="2146" t="s">
        <v>62</v>
      </c>
      <c r="F88" s="2146" t="s">
        <v>62</v>
      </c>
      <c r="G88" s="2146" t="s">
        <v>62</v>
      </c>
      <c r="H88" s="2146" t="s">
        <v>62</v>
      </c>
      <c r="I88" s="2146" t="s">
        <v>62</v>
      </c>
      <c r="J88" s="2136">
        <v>21708023</v>
      </c>
    </row>
    <row r="89" spans="2:10" ht="3" customHeight="1">
      <c r="B89" s="2109">
        <v>0</v>
      </c>
      <c r="C89" s="2110">
        <v>0</v>
      </c>
      <c r="D89" s="2146" t="s">
        <v>62</v>
      </c>
      <c r="E89" s="2146" t="s">
        <v>62</v>
      </c>
      <c r="F89" s="2146" t="s">
        <v>62</v>
      </c>
      <c r="G89" s="2146" t="s">
        <v>62</v>
      </c>
      <c r="H89" s="2146" t="s">
        <v>62</v>
      </c>
      <c r="I89" s="2146" t="s">
        <v>62</v>
      </c>
      <c r="J89" s="2136">
        <v>0</v>
      </c>
    </row>
    <row r="90" spans="2:10" ht="3" customHeight="1">
      <c r="B90" s="2149">
        <v>0</v>
      </c>
      <c r="C90" s="2150">
        <v>0</v>
      </c>
      <c r="D90" s="2151"/>
      <c r="E90" s="2152"/>
      <c r="F90" s="2152"/>
      <c r="G90" s="2152"/>
      <c r="H90" s="2152"/>
      <c r="I90" s="2160"/>
      <c r="J90" s="2135"/>
    </row>
    <row r="91" spans="2:10" ht="9" customHeight="1">
      <c r="B91" s="2154">
        <v>50000</v>
      </c>
      <c r="C91" s="2155" t="s">
        <v>128</v>
      </c>
      <c r="D91" s="2157">
        <v>0</v>
      </c>
      <c r="E91" s="2157">
        <v>0</v>
      </c>
      <c r="F91" s="2157">
        <v>0</v>
      </c>
      <c r="G91" s="2157">
        <v>0</v>
      </c>
      <c r="H91" s="2157">
        <v>0</v>
      </c>
      <c r="I91" s="2157">
        <v>0</v>
      </c>
      <c r="J91" s="2161">
        <v>13495391853</v>
      </c>
    </row>
    <row r="92" spans="2:10" ht="3.75" hidden="1" customHeight="1">
      <c r="B92" s="2114">
        <v>0</v>
      </c>
      <c r="C92" s="2115">
        <v>0</v>
      </c>
      <c r="D92" s="2143"/>
      <c r="E92" s="2144"/>
      <c r="F92" s="2144"/>
      <c r="G92" s="2144"/>
      <c r="H92" s="2144"/>
      <c r="I92" s="2145"/>
      <c r="J92" s="2138"/>
    </row>
    <row r="93" spans="2:10">
      <c r="B93" s="2119" t="s">
        <v>1249</v>
      </c>
      <c r="C93" s="2119"/>
      <c r="D93" s="2119"/>
      <c r="E93" s="2119"/>
      <c r="F93" s="2119"/>
      <c r="G93" s="2119"/>
      <c r="H93" s="2119"/>
      <c r="I93" s="2119"/>
      <c r="J93" s="2120"/>
    </row>
    <row r="94" spans="2:10">
      <c r="B94" s="2121" t="s">
        <v>1250</v>
      </c>
      <c r="C94" s="2121"/>
      <c r="D94" s="2121"/>
      <c r="E94" s="2121"/>
      <c r="F94" s="2121"/>
      <c r="G94" s="2121"/>
      <c r="H94" s="2121"/>
      <c r="I94" s="2121"/>
      <c r="J94" s="2121"/>
    </row>
    <row r="95" spans="2:10">
      <c r="B95" s="2121" t="s">
        <v>1251</v>
      </c>
      <c r="C95" s="2121"/>
      <c r="D95" s="2121"/>
      <c r="E95" s="2121"/>
      <c r="F95" s="2121"/>
      <c r="G95" s="2121"/>
      <c r="I95" s="2122"/>
      <c r="J95" s="2120"/>
    </row>
    <row r="96" spans="2:10">
      <c r="B96" s="2120" t="s">
        <v>1252</v>
      </c>
      <c r="C96" s="2120"/>
      <c r="D96" s="2120"/>
      <c r="E96" s="2120"/>
      <c r="F96" s="2120"/>
      <c r="G96" s="2120"/>
    </row>
    <row r="97" spans="2:10">
      <c r="B97" s="2120" t="s">
        <v>1880</v>
      </c>
    </row>
    <row r="99" spans="2:10" ht="15">
      <c r="B99" s="2518" t="s">
        <v>1019</v>
      </c>
      <c r="J99" s="2162" t="s">
        <v>241</v>
      </c>
    </row>
  </sheetData>
  <mergeCells count="9">
    <mergeCell ref="J14:J15"/>
    <mergeCell ref="B15:B17"/>
    <mergeCell ref="C15:C17"/>
    <mergeCell ref="D14:D15"/>
    <mergeCell ref="E14:E15"/>
    <mergeCell ref="F14:F15"/>
    <mergeCell ref="G14:G15"/>
    <mergeCell ref="H14:H15"/>
    <mergeCell ref="I14:I15"/>
  </mergeCells>
  <hyperlinks>
    <hyperlink ref="B99" location="Inhaltsverzeichnis!A1" display="Zurück zum Inhaltsverzeichnis"/>
  </hyperlinks>
  <pageMargins left="0.78740157480314965" right="0.19685039370078741" top="0.39370078740157483" bottom="0.78740157480314965" header="0.31496062992125984" footer="0.31496062992125984"/>
  <pageSetup paperSize="9" orientation="portrait" r:id="rId1"/>
  <headerFooter>
    <oddFooter>&amp;R&amp;A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BF95"/>
  <sheetViews>
    <sheetView showGridLines="0" showZeros="0" topLeftCell="A49" zoomScale="140" zoomScaleNormal="140" workbookViewId="0"/>
  </sheetViews>
  <sheetFormatPr baseColWidth="10" defaultColWidth="11.42578125" defaultRowHeight="12.75"/>
  <cols>
    <col min="1" max="1" width="3.28515625" style="499" customWidth="1"/>
    <col min="2" max="2" width="5.5703125" style="499" customWidth="1"/>
    <col min="3" max="3" width="2.85546875" style="499" customWidth="1"/>
    <col min="4" max="4" width="0.42578125" style="499" customWidth="1"/>
    <col min="5" max="16" width="5.42578125" style="499" customWidth="1"/>
    <col min="17" max="17" width="6.140625" style="499" customWidth="1"/>
    <col min="18" max="18" width="6.7109375" style="499" customWidth="1"/>
    <col min="19" max="19" width="1.28515625" style="499" customWidth="1"/>
    <col min="20" max="20" width="1.42578125" style="499" customWidth="1"/>
    <col min="21" max="22" width="1.28515625" style="499" customWidth="1"/>
    <col min="23" max="34" width="6.28515625" style="1009" customWidth="1"/>
    <col min="35" max="35" width="3" style="1009" bestFit="1" customWidth="1"/>
    <col min="36" max="36" width="2.140625" style="1009" customWidth="1"/>
    <col min="37" max="51" width="11.42578125" style="499"/>
    <col min="52" max="52" width="11.42578125" style="1010"/>
    <col min="53" max="53" width="12.140625" style="1010" bestFit="1" customWidth="1"/>
    <col min="54" max="58" width="11.42578125" style="1010"/>
    <col min="59" max="16384" width="11.42578125" style="499"/>
  </cols>
  <sheetData>
    <row r="1" spans="1:58" ht="12" customHeight="1">
      <c r="W1" s="2163"/>
      <c r="X1" s="2164"/>
      <c r="Y1" s="2165"/>
    </row>
    <row r="2" spans="1:58" ht="12" customHeight="1">
      <c r="X2" s="2164"/>
      <c r="Y2" s="2165"/>
    </row>
    <row r="3" spans="1:58" ht="12" customHeight="1">
      <c r="K3" s="2166"/>
    </row>
    <row r="4" spans="1:58" ht="12" customHeight="1">
      <c r="A4" s="491"/>
      <c r="B4" s="2167"/>
      <c r="C4" s="2060"/>
      <c r="D4" s="2060"/>
      <c r="E4" s="491"/>
      <c r="F4" s="491"/>
      <c r="G4" s="491"/>
      <c r="H4" s="491"/>
      <c r="I4" s="491"/>
      <c r="J4" s="491"/>
      <c r="K4" s="491"/>
      <c r="L4" s="491"/>
      <c r="M4" s="491"/>
      <c r="N4" s="491"/>
      <c r="O4" s="491"/>
      <c r="P4" s="491"/>
      <c r="Q4" s="491"/>
      <c r="R4" s="491"/>
      <c r="T4" s="2168"/>
      <c r="W4" s="2688"/>
      <c r="X4" s="2688"/>
      <c r="Y4" s="2688"/>
      <c r="Z4" s="2688"/>
      <c r="AA4" s="2688"/>
      <c r="AB4" s="2688"/>
      <c r="AC4" s="2688"/>
      <c r="AD4" s="2688"/>
      <c r="AE4" s="2688"/>
      <c r="AF4" s="2688"/>
      <c r="AG4" s="2688"/>
      <c r="AH4" s="2688"/>
      <c r="AI4" s="2169"/>
    </row>
    <row r="5" spans="1:58" ht="12" customHeight="1">
      <c r="A5" s="491"/>
      <c r="B5" s="491"/>
      <c r="C5" s="491"/>
      <c r="D5" s="491"/>
      <c r="E5" s="491"/>
      <c r="F5" s="491"/>
      <c r="G5" s="491"/>
      <c r="H5" s="491"/>
      <c r="I5" s="491"/>
      <c r="J5" s="491"/>
      <c r="K5" s="491"/>
      <c r="L5" s="491"/>
      <c r="M5" s="491"/>
      <c r="N5" s="491"/>
      <c r="O5" s="491"/>
      <c r="P5" s="491"/>
      <c r="Q5" s="491"/>
      <c r="R5" s="491"/>
      <c r="W5" s="2170"/>
      <c r="X5" s="2170"/>
      <c r="Y5" s="2170"/>
      <c r="Z5" s="2170"/>
      <c r="AA5" s="2170"/>
      <c r="AB5" s="2170"/>
      <c r="AC5" s="2170"/>
      <c r="AD5" s="2170"/>
      <c r="AE5" s="2170"/>
      <c r="AF5" s="2170"/>
      <c r="AG5" s="2170"/>
      <c r="AH5" s="2170"/>
      <c r="AI5" s="2169"/>
    </row>
    <row r="6" spans="1:58" ht="12" customHeight="1">
      <c r="A6" s="491"/>
      <c r="B6" s="2171"/>
      <c r="C6" s="491"/>
      <c r="D6" s="491"/>
      <c r="E6" s="491"/>
      <c r="F6" s="491"/>
      <c r="G6" s="491"/>
      <c r="H6" s="491"/>
      <c r="I6" s="491"/>
      <c r="J6" s="491"/>
      <c r="K6" s="491"/>
      <c r="L6" s="491"/>
      <c r="M6" s="491"/>
      <c r="N6" s="491"/>
      <c r="O6" s="491"/>
      <c r="P6" s="491"/>
      <c r="Q6" s="491"/>
      <c r="R6" s="491"/>
      <c r="W6" s="2170"/>
      <c r="X6" s="2170"/>
      <c r="Y6" s="2170"/>
      <c r="Z6" s="2170"/>
      <c r="AA6" s="2170"/>
      <c r="AB6" s="2170"/>
      <c r="AC6" s="2170"/>
      <c r="AD6" s="2170"/>
      <c r="AE6" s="2170"/>
      <c r="AF6" s="2170"/>
      <c r="AG6" s="2170"/>
      <c r="AH6" s="2170"/>
      <c r="AI6" s="2172"/>
    </row>
    <row r="7" spans="1:58" ht="15.75" customHeight="1">
      <c r="A7" s="2173"/>
      <c r="B7" s="2174" t="s">
        <v>1881</v>
      </c>
      <c r="C7" s="2175"/>
      <c r="D7" s="2175"/>
      <c r="E7" s="2173"/>
      <c r="F7" s="2173"/>
      <c r="G7" s="2173"/>
      <c r="H7" s="2173"/>
      <c r="I7" s="2173"/>
      <c r="J7" s="2173"/>
      <c r="K7" s="2173"/>
      <c r="L7" s="2173"/>
      <c r="M7" s="2173"/>
      <c r="N7" s="2173"/>
      <c r="O7" s="2173"/>
      <c r="P7" s="2173"/>
      <c r="Q7" s="2173"/>
      <c r="R7" s="2173"/>
      <c r="W7" s="2170"/>
      <c r="X7" s="2170"/>
      <c r="Y7" s="2170"/>
      <c r="Z7" s="2170"/>
      <c r="AA7" s="2170"/>
      <c r="AB7" s="2170"/>
      <c r="AC7" s="2170"/>
      <c r="AD7" s="2170"/>
      <c r="AE7" s="2170"/>
      <c r="AF7" s="2170"/>
      <c r="AG7" s="2170"/>
      <c r="AH7" s="2170"/>
      <c r="AI7" s="2169"/>
    </row>
    <row r="8" spans="1:58" ht="15.75" customHeight="1">
      <c r="A8" s="2176"/>
      <c r="B8" s="2177" t="s">
        <v>218</v>
      </c>
      <c r="C8" s="2689">
        <v>45482</v>
      </c>
      <c r="D8" s="2689"/>
      <c r="E8" s="2689"/>
      <c r="F8" s="2178"/>
      <c r="G8" s="2178"/>
      <c r="H8" s="2178"/>
      <c r="I8" s="2178" t="s">
        <v>1882</v>
      </c>
      <c r="K8" s="2178"/>
      <c r="L8" s="2178"/>
      <c r="M8" s="2178"/>
      <c r="N8" s="2178"/>
      <c r="O8" s="2178"/>
      <c r="P8" s="2178"/>
      <c r="Q8" s="2178"/>
      <c r="R8" s="2179" t="s">
        <v>1883</v>
      </c>
      <c r="W8" s="2170"/>
      <c r="X8" s="2170"/>
      <c r="Y8" s="2170"/>
      <c r="Z8" s="2170"/>
      <c r="AA8" s="2170"/>
      <c r="AB8" s="2170"/>
      <c r="AC8" s="2170"/>
      <c r="AD8" s="2170"/>
      <c r="AE8" s="2170"/>
      <c r="AF8" s="2170"/>
      <c r="AG8" s="2170"/>
      <c r="AH8" s="2170"/>
      <c r="AI8" s="2172"/>
    </row>
    <row r="9" spans="1:58" ht="3" customHeight="1">
      <c r="A9" s="491"/>
      <c r="B9" s="491"/>
      <c r="C9" s="491"/>
      <c r="D9" s="491"/>
      <c r="E9" s="491"/>
      <c r="F9" s="491"/>
      <c r="G9" s="491"/>
      <c r="H9" s="491"/>
      <c r="I9" s="491"/>
      <c r="J9" s="491"/>
      <c r="K9" s="491"/>
      <c r="L9" s="491"/>
      <c r="M9" s="491"/>
      <c r="N9" s="491"/>
      <c r="O9" s="491"/>
      <c r="P9" s="491"/>
      <c r="Q9" s="491"/>
      <c r="R9" s="491"/>
      <c r="W9" s="1755"/>
      <c r="X9" s="1755"/>
      <c r="Y9" s="1755"/>
      <c r="Z9" s="1755"/>
      <c r="AA9" s="1755"/>
      <c r="AB9" s="1755"/>
      <c r="AC9" s="1755"/>
      <c r="AD9" s="1755"/>
      <c r="AE9" s="1755"/>
      <c r="AF9" s="1755"/>
      <c r="AG9" s="1755"/>
      <c r="AH9" s="1755"/>
      <c r="AI9" s="1755"/>
    </row>
    <row r="10" spans="1:58" ht="12" customHeight="1">
      <c r="A10" s="2690" t="s">
        <v>4</v>
      </c>
      <c r="B10" s="2636"/>
      <c r="C10" s="2636"/>
      <c r="D10" s="2691"/>
      <c r="E10" s="2180" t="s">
        <v>1884</v>
      </c>
      <c r="F10" s="2054"/>
      <c r="G10" s="2054"/>
      <c r="H10" s="2054"/>
      <c r="I10" s="2054"/>
      <c r="J10" s="2054"/>
      <c r="K10" s="2054"/>
      <c r="L10" s="2054"/>
      <c r="M10" s="2054"/>
      <c r="N10" s="2054"/>
      <c r="O10" s="2054"/>
      <c r="P10" s="2056"/>
      <c r="Q10" s="2697" t="s">
        <v>1885</v>
      </c>
      <c r="R10" s="2697" t="s">
        <v>1886</v>
      </c>
      <c r="S10" s="1042"/>
      <c r="W10" s="1755"/>
      <c r="X10" s="1755"/>
      <c r="Y10" s="1755"/>
      <c r="Z10" s="1755"/>
      <c r="AA10" s="1755"/>
      <c r="AB10" s="1755"/>
      <c r="AC10" s="1755"/>
      <c r="AD10" s="1755"/>
      <c r="AE10" s="1755"/>
      <c r="AF10" s="1755"/>
      <c r="AG10" s="1755"/>
      <c r="AH10" s="1755"/>
      <c r="AI10" s="1755"/>
    </row>
    <row r="11" spans="1:58" ht="12" customHeight="1">
      <c r="A11" s="2692"/>
      <c r="B11" s="2638"/>
      <c r="C11" s="2638"/>
      <c r="D11" s="2693"/>
      <c r="E11" s="2693" t="s">
        <v>5</v>
      </c>
      <c r="F11" s="2693" t="s">
        <v>50</v>
      </c>
      <c r="G11" s="2693" t="s">
        <v>7</v>
      </c>
      <c r="H11" s="2693" t="s">
        <v>8</v>
      </c>
      <c r="I11" s="2693" t="s">
        <v>9</v>
      </c>
      <c r="J11" s="2693" t="s">
        <v>10</v>
      </c>
      <c r="K11" s="2693" t="s">
        <v>11</v>
      </c>
      <c r="L11" s="2693" t="s">
        <v>12</v>
      </c>
      <c r="M11" s="2693" t="s">
        <v>13</v>
      </c>
      <c r="N11" s="2693" t="s">
        <v>14</v>
      </c>
      <c r="O11" s="2693" t="s">
        <v>15</v>
      </c>
      <c r="P11" s="2693" t="s">
        <v>228</v>
      </c>
      <c r="Q11" s="2698" t="e">
        <v>#REF!</v>
      </c>
      <c r="R11" s="2698" t="e">
        <v>#REF!</v>
      </c>
      <c r="W11" s="1755"/>
      <c r="X11" s="1755"/>
      <c r="Y11" s="1755"/>
      <c r="Z11" s="1755"/>
      <c r="AA11" s="1755"/>
      <c r="AB11" s="1755"/>
      <c r="AC11" s="1755"/>
      <c r="AD11" s="1755"/>
      <c r="AE11" s="1755"/>
      <c r="AF11" s="1755"/>
      <c r="AG11" s="1755"/>
      <c r="AH11" s="1755"/>
      <c r="AI11" s="1755"/>
    </row>
    <row r="12" spans="1:58" ht="12" customHeight="1">
      <c r="A12" s="2694"/>
      <c r="B12" s="2695"/>
      <c r="C12" s="2695"/>
      <c r="D12" s="2696"/>
      <c r="E12" s="2561"/>
      <c r="F12" s="2561"/>
      <c r="G12" s="2561"/>
      <c r="H12" s="2561"/>
      <c r="I12" s="2561"/>
      <c r="J12" s="2561"/>
      <c r="K12" s="2561"/>
      <c r="L12" s="2561"/>
      <c r="M12" s="2561"/>
      <c r="N12" s="2561"/>
      <c r="O12" s="2561"/>
      <c r="P12" s="2561"/>
      <c r="Q12" s="2699" t="e">
        <v>#REF!</v>
      </c>
      <c r="R12" s="2699" t="e">
        <v>#REF!</v>
      </c>
      <c r="W12" s="1755"/>
      <c r="X12" s="1755"/>
      <c r="Y12" s="1755"/>
      <c r="Z12" s="1755"/>
      <c r="AA12" s="1755"/>
      <c r="AB12" s="1755"/>
      <c r="AC12" s="1755"/>
      <c r="AD12" s="1755"/>
      <c r="AE12" s="1755"/>
      <c r="AF12" s="1755"/>
      <c r="AG12" s="1755"/>
      <c r="AH12" s="1755"/>
      <c r="AI12" s="1755"/>
    </row>
    <row r="13" spans="1:58" ht="3" customHeight="1">
      <c r="A13" s="1018"/>
      <c r="B13" s="1024"/>
      <c r="C13" s="1024"/>
      <c r="D13" s="1024"/>
      <c r="E13" s="502"/>
      <c r="F13" s="502"/>
      <c r="G13" s="502"/>
      <c r="H13" s="502"/>
      <c r="I13" s="502"/>
      <c r="J13" s="502"/>
      <c r="K13" s="502"/>
      <c r="L13" s="502"/>
      <c r="M13" s="502"/>
      <c r="N13" s="502"/>
      <c r="O13" s="502"/>
      <c r="P13" s="502"/>
      <c r="Q13" s="502"/>
      <c r="R13" s="2061"/>
      <c r="W13" s="1755"/>
      <c r="X13" s="1755"/>
      <c r="Y13" s="1755"/>
      <c r="Z13" s="1755"/>
      <c r="AA13" s="1755"/>
      <c r="AB13" s="1755"/>
      <c r="AC13" s="1755"/>
      <c r="AD13" s="1755"/>
      <c r="AE13" s="1755"/>
      <c r="AF13" s="1755"/>
      <c r="AG13" s="1755"/>
      <c r="AH13" s="1755"/>
      <c r="AI13" s="1755"/>
    </row>
    <row r="14" spans="1:58" ht="12" customHeight="1">
      <c r="A14" s="2181"/>
      <c r="B14" s="1038" t="s">
        <v>244</v>
      </c>
      <c r="C14" s="1038"/>
      <c r="D14" s="1038"/>
      <c r="E14" s="1038"/>
      <c r="F14" s="1038"/>
      <c r="G14" s="1038"/>
      <c r="H14" s="1038"/>
      <c r="I14" s="1038"/>
      <c r="J14" s="1038"/>
      <c r="K14" s="1038"/>
      <c r="L14" s="1038"/>
      <c r="M14" s="1038"/>
      <c r="N14" s="1038"/>
      <c r="O14" s="1038"/>
      <c r="P14" s="1038"/>
      <c r="Q14" s="1038"/>
      <c r="R14" s="2182"/>
      <c r="W14" s="1755"/>
      <c r="X14" s="1755"/>
      <c r="Y14" s="1755"/>
      <c r="Z14" s="1755"/>
      <c r="AA14" s="1755"/>
      <c r="AB14" s="1755"/>
      <c r="AC14" s="1755"/>
      <c r="AD14" s="1755"/>
      <c r="AE14" s="1755"/>
      <c r="AF14" s="1755"/>
      <c r="AG14" s="1755"/>
      <c r="AH14" s="1755"/>
      <c r="AI14" s="1755"/>
    </row>
    <row r="15" spans="1:58" s="1731" customFormat="1" ht="11.25" customHeight="1">
      <c r="A15" s="2183"/>
      <c r="B15" s="1904" t="s">
        <v>1887</v>
      </c>
      <c r="C15" s="1904"/>
      <c r="D15" s="1904"/>
      <c r="E15" s="1904"/>
      <c r="F15" s="1904"/>
      <c r="G15" s="1904"/>
      <c r="H15" s="1904"/>
      <c r="I15" s="1904"/>
      <c r="J15" s="1904"/>
      <c r="K15" s="1904"/>
      <c r="L15" s="1904"/>
      <c r="M15" s="1904"/>
      <c r="N15" s="1904"/>
      <c r="O15" s="1904"/>
      <c r="P15" s="1904"/>
      <c r="Q15" s="1904"/>
      <c r="R15" s="1909"/>
      <c r="W15" s="2184"/>
      <c r="X15" s="2184"/>
      <c r="Y15" s="2184"/>
      <c r="Z15" s="2184"/>
      <c r="AA15" s="2184"/>
      <c r="AB15" s="2184"/>
      <c r="AC15" s="2184"/>
      <c r="AD15" s="2184"/>
      <c r="AE15" s="2184"/>
      <c r="AF15" s="2184"/>
      <c r="AG15" s="2184"/>
      <c r="AH15" s="2184"/>
      <c r="AI15" s="1024"/>
      <c r="AJ15" s="2185"/>
      <c r="AZ15" s="2186"/>
      <c r="BA15" s="2186"/>
      <c r="BB15" s="2186"/>
      <c r="BC15" s="2186"/>
      <c r="BD15" s="2186"/>
      <c r="BE15" s="2186"/>
      <c r="BF15" s="2186"/>
    </row>
    <row r="16" spans="1:58" ht="8.1" customHeight="1">
      <c r="A16" s="1018"/>
      <c r="B16" s="2700">
        <v>2023</v>
      </c>
      <c r="C16" s="2700"/>
      <c r="D16" s="2072"/>
      <c r="E16" s="2187">
        <v>251482.82500000001</v>
      </c>
      <c r="F16" s="2187">
        <v>228901.448</v>
      </c>
      <c r="G16" s="2187">
        <v>253889.33</v>
      </c>
      <c r="H16" s="2187">
        <v>248814.58199999999</v>
      </c>
      <c r="I16" s="2187">
        <v>261220.28899999999</v>
      </c>
      <c r="J16" s="2187">
        <v>250122.508</v>
      </c>
      <c r="K16" s="2187">
        <v>254824.72899999999</v>
      </c>
      <c r="L16" s="2187">
        <v>247536.50599999999</v>
      </c>
      <c r="M16" s="2187">
        <v>233619.87899999999</v>
      </c>
      <c r="N16" s="2187">
        <v>239116.28400000001</v>
      </c>
      <c r="O16" s="2187">
        <v>231228.35699999999</v>
      </c>
      <c r="P16" s="2187">
        <v>243023.723</v>
      </c>
      <c r="Q16" s="2188">
        <v>1244308.4739999999</v>
      </c>
      <c r="R16" s="2189"/>
      <c r="S16" s="2069"/>
      <c r="W16" s="2190"/>
      <c r="X16" s="2190"/>
      <c r="Y16" s="2190"/>
      <c r="Z16" s="2190"/>
      <c r="AA16" s="2190"/>
      <c r="AB16" s="2190"/>
      <c r="AC16" s="2190"/>
      <c r="AD16" s="2190"/>
      <c r="AE16" s="2190"/>
      <c r="AF16" s="2190"/>
      <c r="AG16" s="2190"/>
      <c r="AH16" s="2190"/>
      <c r="AI16" s="1755"/>
    </row>
    <row r="17" spans="1:58" ht="8.1" customHeight="1">
      <c r="A17" s="1018"/>
      <c r="B17" s="2700">
        <v>2024</v>
      </c>
      <c r="C17" s="2700"/>
      <c r="D17" s="2072"/>
      <c r="E17" s="2187">
        <v>250899.10699999999</v>
      </c>
      <c r="F17" s="2187">
        <v>238795.36300000001</v>
      </c>
      <c r="G17" s="2187">
        <v>257503.56899999999</v>
      </c>
      <c r="H17" s="2187">
        <v>251768.36</v>
      </c>
      <c r="I17" s="2187">
        <v>262995.19699999999</v>
      </c>
      <c r="J17" s="2187">
        <v>0</v>
      </c>
      <c r="K17" s="2187">
        <v>0</v>
      </c>
      <c r="L17" s="2187">
        <v>0</v>
      </c>
      <c r="M17" s="2187">
        <v>0</v>
      </c>
      <c r="N17" s="2187">
        <v>0</v>
      </c>
      <c r="O17" s="2187">
        <v>0</v>
      </c>
      <c r="P17" s="2187">
        <v>0</v>
      </c>
      <c r="Q17" s="2188">
        <v>1261961.5959999999</v>
      </c>
      <c r="R17" s="2191">
        <v>514763.55699999997</v>
      </c>
      <c r="S17" s="2069"/>
      <c r="W17" s="2190"/>
      <c r="X17" s="2190"/>
      <c r="Y17" s="2190"/>
      <c r="Z17" s="2190"/>
      <c r="AA17" s="2190"/>
      <c r="AB17" s="2190"/>
      <c r="AC17" s="2190"/>
      <c r="AD17" s="2190"/>
      <c r="AE17" s="2190"/>
      <c r="AF17" s="2190"/>
      <c r="AG17" s="2190"/>
      <c r="AH17" s="2190"/>
    </row>
    <row r="18" spans="1:58" ht="3" customHeight="1">
      <c r="A18" s="1018"/>
      <c r="B18" s="2192"/>
      <c r="C18" s="2192"/>
      <c r="D18" s="2072"/>
      <c r="E18" s="1752"/>
      <c r="F18" s="1752"/>
      <c r="G18" s="1752"/>
      <c r="H18" s="1752"/>
      <c r="I18" s="1752"/>
      <c r="J18" s="1752"/>
      <c r="K18" s="1752"/>
      <c r="L18" s="1752"/>
      <c r="M18" s="1752"/>
      <c r="N18" s="1752"/>
      <c r="O18" s="1752"/>
      <c r="P18" s="1752"/>
      <c r="Q18" s="255"/>
      <c r="R18" s="2191"/>
      <c r="S18" s="2069"/>
    </row>
    <row r="19" spans="1:58" ht="8.1" customHeight="1">
      <c r="A19" s="1018"/>
      <c r="B19" s="2193" t="s">
        <v>1888</v>
      </c>
      <c r="C19" s="2194" t="s">
        <v>1889</v>
      </c>
      <c r="D19" s="2072"/>
      <c r="E19" s="2195">
        <v>-0.23211048309164539</v>
      </c>
      <c r="F19" s="2195">
        <v>4.3223470565376232</v>
      </c>
      <c r="G19" s="2195">
        <v>1.4235489927835943</v>
      </c>
      <c r="H19" s="2195">
        <v>1.1871402295867028</v>
      </c>
      <c r="I19" s="2195">
        <v>0.67946789539000463</v>
      </c>
      <c r="J19" s="2195">
        <v>-100</v>
      </c>
      <c r="K19" s="2195">
        <v>-100</v>
      </c>
      <c r="L19" s="2195">
        <v>-100</v>
      </c>
      <c r="M19" s="2195">
        <v>-100</v>
      </c>
      <c r="N19" s="2195">
        <v>-100</v>
      </c>
      <c r="O19" s="2195">
        <v>-100</v>
      </c>
      <c r="P19" s="2195">
        <v>-100</v>
      </c>
      <c r="Q19" s="2196">
        <v>1.4187094574106425</v>
      </c>
      <c r="R19" s="2191"/>
      <c r="S19" s="2069"/>
    </row>
    <row r="20" spans="1:58" s="1731" customFormat="1" ht="11.25" customHeight="1">
      <c r="A20" s="2183"/>
      <c r="B20" s="1904" t="s">
        <v>1890</v>
      </c>
      <c r="C20" s="1904"/>
      <c r="D20" s="1904"/>
      <c r="E20" s="1904"/>
      <c r="F20" s="1904"/>
      <c r="G20" s="1904"/>
      <c r="H20" s="1904"/>
      <c r="I20" s="1904"/>
      <c r="J20" s="1904"/>
      <c r="K20" s="1904"/>
      <c r="L20" s="1904"/>
      <c r="M20" s="1904"/>
      <c r="N20" s="1904"/>
      <c r="O20" s="1904"/>
      <c r="P20" s="1904"/>
      <c r="Q20" s="1904"/>
      <c r="R20" s="1909"/>
      <c r="S20" s="2197"/>
      <c r="W20" s="2184"/>
      <c r="X20" s="2184"/>
      <c r="Y20" s="2184"/>
      <c r="Z20" s="2184"/>
      <c r="AA20" s="2184"/>
      <c r="AB20" s="2184"/>
      <c r="AC20" s="2184"/>
      <c r="AD20" s="2184"/>
      <c r="AE20" s="2184"/>
      <c r="AF20" s="2184"/>
      <c r="AG20" s="2184"/>
      <c r="AH20" s="2184"/>
      <c r="AI20" s="2185"/>
      <c r="AJ20" s="2185"/>
      <c r="AZ20" s="2186"/>
      <c r="BA20" s="2186"/>
      <c r="BB20" s="2186"/>
      <c r="BC20" s="2186"/>
      <c r="BD20" s="2186"/>
      <c r="BE20" s="2186"/>
      <c r="BF20" s="2186"/>
    </row>
    <row r="21" spans="1:58" ht="7.5" customHeight="1">
      <c r="A21" s="1018"/>
      <c r="B21" s="2700">
        <v>2023</v>
      </c>
      <c r="C21" s="2700"/>
      <c r="D21" s="1907"/>
      <c r="E21" s="2187">
        <v>4410.482</v>
      </c>
      <c r="F21" s="2187">
        <v>4080.4059999999999</v>
      </c>
      <c r="G21" s="2187">
        <v>4609.2719999999999</v>
      </c>
      <c r="H21" s="2187">
        <v>4622.4660000000003</v>
      </c>
      <c r="I21" s="2187">
        <v>5010.8220000000001</v>
      </c>
      <c r="J21" s="2187">
        <v>4707.9750000000004</v>
      </c>
      <c r="K21" s="2187">
        <v>4757.03</v>
      </c>
      <c r="L21" s="2187">
        <v>4616.2120000000004</v>
      </c>
      <c r="M21" s="2187">
        <v>4299.4369999999999</v>
      </c>
      <c r="N21" s="2187">
        <v>4246.9790000000003</v>
      </c>
      <c r="O21" s="2187">
        <v>4033.692</v>
      </c>
      <c r="P21" s="2187">
        <v>4295.0320000000002</v>
      </c>
      <c r="Q21" s="2188">
        <v>22733.448</v>
      </c>
      <c r="R21" s="2701">
        <v>9378.2429999999986</v>
      </c>
      <c r="S21" s="2069"/>
      <c r="W21" s="2190"/>
      <c r="X21" s="2190"/>
      <c r="Y21" s="2190"/>
      <c r="Z21" s="2190"/>
      <c r="AA21" s="2190"/>
      <c r="AB21" s="2190"/>
      <c r="AC21" s="2190"/>
      <c r="AD21" s="2190"/>
      <c r="AE21" s="2190"/>
      <c r="AF21" s="2190"/>
      <c r="AG21" s="2190"/>
      <c r="AH21" s="2190"/>
    </row>
    <row r="22" spans="1:58" ht="8.1" customHeight="1">
      <c r="A22" s="1018"/>
      <c r="B22" s="2700">
        <v>2024</v>
      </c>
      <c r="C22" s="2700"/>
      <c r="D22" s="2072"/>
      <c r="E22" s="2187">
        <v>4485.1469999999999</v>
      </c>
      <c r="F22" s="2187">
        <v>4208.4620000000004</v>
      </c>
      <c r="G22" s="2187">
        <v>4476.3680000000004</v>
      </c>
      <c r="H22" s="2187">
        <v>4545.3919999999998</v>
      </c>
      <c r="I22" s="2187">
        <v>4832.8509999999997</v>
      </c>
      <c r="J22" s="2187">
        <v>0</v>
      </c>
      <c r="K22" s="2187">
        <v>0</v>
      </c>
      <c r="L22" s="2187">
        <v>0</v>
      </c>
      <c r="M22" s="2187">
        <v>0</v>
      </c>
      <c r="N22" s="2187">
        <v>0</v>
      </c>
      <c r="O22" s="2187">
        <v>0</v>
      </c>
      <c r="P22" s="2187">
        <v>0</v>
      </c>
      <c r="Q22" s="2198">
        <v>22548.219999999998</v>
      </c>
      <c r="R22" s="2701">
        <v>9378.2429999999986</v>
      </c>
      <c r="W22" s="2190"/>
      <c r="X22" s="2190"/>
      <c r="Y22" s="2190"/>
      <c r="Z22" s="2190"/>
      <c r="AA22" s="2190"/>
      <c r="AB22" s="2190"/>
      <c r="AC22" s="2190"/>
      <c r="AD22" s="2190"/>
      <c r="AE22" s="2190"/>
      <c r="AF22" s="2190"/>
      <c r="AG22" s="2190"/>
      <c r="AH22" s="2190"/>
    </row>
    <row r="23" spans="1:58" ht="3" customHeight="1">
      <c r="A23" s="1018"/>
      <c r="B23" s="502"/>
      <c r="C23" s="2194"/>
      <c r="D23" s="2072"/>
      <c r="E23" s="1752"/>
      <c r="F23" s="1752"/>
      <c r="G23" s="1752"/>
      <c r="H23" s="1752"/>
      <c r="I23" s="1752"/>
      <c r="J23" s="1752"/>
      <c r="K23" s="1752"/>
      <c r="L23" s="1752"/>
      <c r="M23" s="1752"/>
      <c r="N23" s="1752"/>
      <c r="O23" s="1752"/>
      <c r="P23" s="1752"/>
      <c r="Q23" s="256"/>
      <c r="R23" s="2701">
        <v>0</v>
      </c>
    </row>
    <row r="24" spans="1:58" ht="7.5" customHeight="1">
      <c r="A24" s="1018"/>
      <c r="B24" s="2193" t="s">
        <v>1888</v>
      </c>
      <c r="C24" s="2194" t="s">
        <v>1889</v>
      </c>
      <c r="D24" s="2072"/>
      <c r="E24" s="2195">
        <v>1.6928988713705309</v>
      </c>
      <c r="F24" s="2195">
        <v>3.1383151578544073</v>
      </c>
      <c r="G24" s="2195">
        <v>-2.8834054488431065</v>
      </c>
      <c r="H24" s="2195">
        <v>-1.6673784079753347</v>
      </c>
      <c r="I24" s="2195">
        <v>-3.5517326298958665</v>
      </c>
      <c r="J24" s="2195">
        <v>-100</v>
      </c>
      <c r="K24" s="2195">
        <v>-100</v>
      </c>
      <c r="L24" s="2195">
        <v>-100</v>
      </c>
      <c r="M24" s="2195">
        <v>-100</v>
      </c>
      <c r="N24" s="2195">
        <v>-100</v>
      </c>
      <c r="O24" s="2195">
        <v>-100</v>
      </c>
      <c r="P24" s="2195">
        <v>-100</v>
      </c>
      <c r="Q24" s="2199">
        <v>-0.81478181400377991</v>
      </c>
      <c r="R24" s="2701">
        <v>-705.21911103787124</v>
      </c>
    </row>
    <row r="25" spans="1:58" ht="12" customHeight="1">
      <c r="A25" s="2181"/>
      <c r="B25" s="1038" t="s">
        <v>239</v>
      </c>
      <c r="C25" s="1038"/>
      <c r="D25" s="1038"/>
      <c r="E25" s="1038"/>
      <c r="F25" s="1038"/>
      <c r="G25" s="1038"/>
      <c r="H25" s="1038"/>
      <c r="I25" s="1038"/>
      <c r="J25" s="1038"/>
      <c r="K25" s="1038"/>
      <c r="L25" s="1038"/>
      <c r="M25" s="1038"/>
      <c r="N25" s="1038"/>
      <c r="O25" s="1038"/>
      <c r="P25" s="1038"/>
      <c r="Q25" s="1038"/>
      <c r="R25" s="2182"/>
    </row>
    <row r="26" spans="1:58" s="1731" customFormat="1" ht="11.25" customHeight="1">
      <c r="A26" s="2183"/>
      <c r="B26" s="1904" t="s">
        <v>1887</v>
      </c>
      <c r="C26" s="1904"/>
      <c r="D26" s="1904"/>
      <c r="E26" s="1904"/>
      <c r="F26" s="1904"/>
      <c r="G26" s="1904"/>
      <c r="H26" s="1904"/>
      <c r="I26" s="1904"/>
      <c r="J26" s="1904"/>
      <c r="K26" s="1904"/>
      <c r="L26" s="1904"/>
      <c r="M26" s="1904"/>
      <c r="N26" s="1904"/>
      <c r="O26" s="1904"/>
      <c r="P26" s="1904"/>
      <c r="Q26" s="1904"/>
      <c r="R26" s="1909"/>
      <c r="W26" s="2184"/>
      <c r="X26" s="2184"/>
      <c r="Y26" s="2184"/>
      <c r="Z26" s="2184"/>
      <c r="AA26" s="2184"/>
      <c r="AB26" s="2184"/>
      <c r="AC26" s="2184"/>
      <c r="AD26" s="2184"/>
      <c r="AE26" s="2184"/>
      <c r="AF26" s="2184"/>
      <c r="AG26" s="2184"/>
      <c r="AH26" s="2184"/>
      <c r="AI26" s="2185"/>
      <c r="AJ26" s="2185"/>
      <c r="AZ26" s="2186"/>
      <c r="BA26" s="2186"/>
      <c r="BB26" s="2186"/>
      <c r="BC26" s="2186"/>
      <c r="BD26" s="2186"/>
      <c r="BE26" s="2186"/>
      <c r="BF26" s="2186"/>
    </row>
    <row r="27" spans="1:58" ht="8.1" customHeight="1">
      <c r="A27" s="1018"/>
      <c r="B27" s="2700">
        <v>2023</v>
      </c>
      <c r="C27" s="2700"/>
      <c r="D27" s="2072"/>
      <c r="E27" s="2187">
        <v>615217.23899999994</v>
      </c>
      <c r="F27" s="2187">
        <v>563526.76899999997</v>
      </c>
      <c r="G27" s="2187">
        <v>623618.62</v>
      </c>
      <c r="H27" s="2187">
        <v>610777.66500000004</v>
      </c>
      <c r="I27" s="2187">
        <v>638833.14800000004</v>
      </c>
      <c r="J27" s="2187">
        <v>610506.39199999999</v>
      </c>
      <c r="K27" s="2187">
        <v>622971.56400000001</v>
      </c>
      <c r="L27" s="2187">
        <v>602183.78300000005</v>
      </c>
      <c r="M27" s="2187">
        <v>566845.67700000003</v>
      </c>
      <c r="N27" s="2187">
        <v>576323.46</v>
      </c>
      <c r="O27" s="2187">
        <v>555555.62</v>
      </c>
      <c r="P27" s="2187">
        <v>587781.84699999995</v>
      </c>
      <c r="Q27" s="2188">
        <v>3051973.4410000001</v>
      </c>
      <c r="R27" s="2701">
        <v>1255555.946</v>
      </c>
      <c r="S27" s="2069"/>
      <c r="W27" s="2190"/>
      <c r="X27" s="2190"/>
      <c r="Y27" s="2190"/>
      <c r="Z27" s="2190"/>
      <c r="AA27" s="2190"/>
      <c r="AB27" s="2190"/>
      <c r="AC27" s="2190"/>
      <c r="AD27" s="2190"/>
      <c r="AE27" s="2190"/>
      <c r="AF27" s="2190"/>
      <c r="AG27" s="2190"/>
      <c r="AH27" s="2190"/>
    </row>
    <row r="28" spans="1:58" ht="8.1" customHeight="1">
      <c r="A28" s="1018"/>
      <c r="B28" s="2700">
        <v>2024</v>
      </c>
      <c r="C28" s="2700"/>
      <c r="D28" s="2072"/>
      <c r="E28" s="2187">
        <v>605374.02399999998</v>
      </c>
      <c r="F28" s="2187">
        <v>582837.28799999994</v>
      </c>
      <c r="G28" s="2187">
        <v>628177.59699999995</v>
      </c>
      <c r="H28" s="2187">
        <v>613102.19499999995</v>
      </c>
      <c r="I28" s="2187">
        <v>642453.75100000005</v>
      </c>
      <c r="J28" s="2187">
        <v>0</v>
      </c>
      <c r="K28" s="2187">
        <v>0</v>
      </c>
      <c r="L28" s="2187">
        <v>0</v>
      </c>
      <c r="M28" s="2187">
        <v>0</v>
      </c>
      <c r="N28" s="2187">
        <v>0</v>
      </c>
      <c r="O28" s="2187">
        <v>0</v>
      </c>
      <c r="P28" s="2187">
        <v>0</v>
      </c>
      <c r="Q28" s="2188">
        <v>3071944.855</v>
      </c>
      <c r="R28" s="2701">
        <v>1255555.946</v>
      </c>
      <c r="W28" s="2190"/>
      <c r="X28" s="2190"/>
      <c r="Y28" s="2190"/>
      <c r="Z28" s="2190"/>
      <c r="AA28" s="2190"/>
      <c r="AB28" s="2190"/>
      <c r="AC28" s="2190"/>
      <c r="AD28" s="2190"/>
      <c r="AE28" s="2190"/>
      <c r="AF28" s="2190"/>
      <c r="AG28" s="2190"/>
      <c r="AH28" s="2190"/>
    </row>
    <row r="29" spans="1:58" ht="3" customHeight="1">
      <c r="A29" s="1018"/>
      <c r="B29" s="2192"/>
      <c r="C29" s="2192"/>
      <c r="D29" s="2072"/>
      <c r="E29" s="502"/>
      <c r="F29" s="502"/>
      <c r="G29" s="502"/>
      <c r="H29" s="502"/>
      <c r="I29" s="502"/>
      <c r="J29" s="502"/>
      <c r="K29" s="502"/>
      <c r="L29" s="502"/>
      <c r="M29" s="502"/>
      <c r="N29" s="1752"/>
      <c r="O29" s="1752"/>
      <c r="P29" s="1752"/>
      <c r="Q29" s="255"/>
      <c r="R29" s="2701">
        <v>0</v>
      </c>
    </row>
    <row r="30" spans="1:58" ht="8.1" customHeight="1">
      <c r="A30" s="1018"/>
      <c r="B30" s="2193" t="s">
        <v>1888</v>
      </c>
      <c r="C30" s="2194" t="s">
        <v>1889</v>
      </c>
      <c r="D30" s="2072"/>
      <c r="E30" s="2195">
        <v>-1.5999576045689992</v>
      </c>
      <c r="F30" s="2195">
        <v>3.4267261223929495</v>
      </c>
      <c r="G30" s="2195">
        <v>0.73105209719362563</v>
      </c>
      <c r="H30" s="2195">
        <v>0.38058529857994472</v>
      </c>
      <c r="I30" s="2195">
        <v>0.56675252549668187</v>
      </c>
      <c r="J30" s="2195">
        <v>-100</v>
      </c>
      <c r="K30" s="2195">
        <v>-100</v>
      </c>
      <c r="L30" s="2195">
        <v>-100</v>
      </c>
      <c r="M30" s="2195">
        <v>-100</v>
      </c>
      <c r="N30" s="2195">
        <v>-100</v>
      </c>
      <c r="O30" s="2195">
        <v>-100</v>
      </c>
      <c r="P30" s="2195">
        <v>-100</v>
      </c>
      <c r="Q30" s="2196">
        <v>0.65437705753612363</v>
      </c>
      <c r="R30" s="2701">
        <v>-699.05266217592339</v>
      </c>
    </row>
    <row r="31" spans="1:58" s="1731" customFormat="1" ht="11.25" customHeight="1">
      <c r="A31" s="2183"/>
      <c r="B31" s="1904" t="s">
        <v>1890</v>
      </c>
      <c r="C31" s="1904"/>
      <c r="D31" s="1904"/>
      <c r="E31" s="1904"/>
      <c r="F31" s="1904"/>
      <c r="G31" s="1904"/>
      <c r="H31" s="1904"/>
      <c r="I31" s="1904"/>
      <c r="J31" s="1904"/>
      <c r="K31" s="1904"/>
      <c r="L31" s="1904"/>
      <c r="M31" s="1904"/>
      <c r="N31" s="1904"/>
      <c r="O31" s="1904"/>
      <c r="P31" s="1904"/>
      <c r="Q31" s="1904"/>
      <c r="R31" s="1909"/>
      <c r="W31" s="2184"/>
      <c r="X31" s="2184"/>
      <c r="Y31" s="2184"/>
      <c r="Z31" s="2184"/>
      <c r="AA31" s="2184"/>
      <c r="AB31" s="2184"/>
      <c r="AC31" s="2184"/>
      <c r="AD31" s="2184"/>
      <c r="AE31" s="2184"/>
      <c r="AF31" s="2184"/>
      <c r="AG31" s="2184"/>
      <c r="AH31" s="2184"/>
      <c r="AI31" s="2185"/>
      <c r="AJ31" s="2185"/>
      <c r="AZ31" s="2186"/>
      <c r="BA31" s="2186"/>
      <c r="BB31" s="2186"/>
      <c r="BC31" s="2186"/>
      <c r="BD31" s="2186"/>
      <c r="BE31" s="2186"/>
      <c r="BF31" s="2186"/>
    </row>
    <row r="32" spans="1:58" ht="7.5" customHeight="1">
      <c r="A32" s="1018"/>
      <c r="B32" s="2700">
        <v>2023</v>
      </c>
      <c r="C32" s="2700"/>
      <c r="D32" s="1907"/>
      <c r="E32" s="2187">
        <v>10239.963</v>
      </c>
      <c r="F32" s="2187">
        <v>9355.8639999999996</v>
      </c>
      <c r="G32" s="2187">
        <v>10452.764999999999</v>
      </c>
      <c r="H32" s="2187">
        <v>10629.921</v>
      </c>
      <c r="I32" s="2187">
        <v>11403.33</v>
      </c>
      <c r="J32" s="2187">
        <v>10644.18</v>
      </c>
      <c r="K32" s="2187">
        <v>10708.085999999999</v>
      </c>
      <c r="L32" s="2187">
        <v>10160.008</v>
      </c>
      <c r="M32" s="2187">
        <v>9938.0830000000005</v>
      </c>
      <c r="N32" s="2187">
        <v>10002.677</v>
      </c>
      <c r="O32" s="2187">
        <v>9622.3140000000003</v>
      </c>
      <c r="P32" s="2187">
        <v>10102.599</v>
      </c>
      <c r="Q32" s="2188">
        <v>52081.843000000001</v>
      </c>
      <c r="R32" s="2701">
        <v>23298.258000000002</v>
      </c>
      <c r="W32" s="2190"/>
      <c r="X32" s="2190"/>
      <c r="Y32" s="2190"/>
      <c r="Z32" s="2190"/>
      <c r="AA32" s="2190"/>
      <c r="AB32" s="2190"/>
      <c r="AC32" s="2190"/>
      <c r="AD32" s="2190"/>
      <c r="AE32" s="2190"/>
      <c r="AF32" s="2190"/>
      <c r="AG32" s="2190"/>
      <c r="AH32" s="2190"/>
    </row>
    <row r="33" spans="1:58" ht="7.5" customHeight="1">
      <c r="A33" s="1018"/>
      <c r="B33" s="2700">
        <v>2024</v>
      </c>
      <c r="C33" s="2700"/>
      <c r="D33" s="2072"/>
      <c r="E33" s="2187">
        <v>10510.112999999999</v>
      </c>
      <c r="F33" s="2187">
        <v>9985.6790000000001</v>
      </c>
      <c r="G33" s="2187">
        <v>11278.882</v>
      </c>
      <c r="H33" s="2187">
        <v>11298.509</v>
      </c>
      <c r="I33" s="2187">
        <v>11999.749</v>
      </c>
      <c r="J33" s="2187">
        <v>0</v>
      </c>
      <c r="K33" s="2187">
        <v>0</v>
      </c>
      <c r="L33" s="2187">
        <v>0</v>
      </c>
      <c r="M33" s="2187">
        <v>0</v>
      </c>
      <c r="N33" s="2187">
        <v>0</v>
      </c>
      <c r="O33" s="2187">
        <v>0</v>
      </c>
      <c r="P33" s="2187">
        <v>0</v>
      </c>
      <c r="Q33" s="2198">
        <v>55072.932000000001</v>
      </c>
      <c r="R33" s="2701">
        <v>23298.258000000002</v>
      </c>
      <c r="W33" s="2190"/>
      <c r="X33" s="2190"/>
      <c r="Y33" s="2190"/>
      <c r="Z33" s="2190"/>
      <c r="AA33" s="2190"/>
      <c r="AB33" s="2190"/>
      <c r="AC33" s="2190"/>
      <c r="AD33" s="2190"/>
      <c r="AE33" s="2190"/>
      <c r="AF33" s="2190"/>
      <c r="AG33" s="2190"/>
      <c r="AH33" s="2190"/>
    </row>
    <row r="34" spans="1:58" ht="3" customHeight="1">
      <c r="A34" s="1018"/>
      <c r="B34" s="502"/>
      <c r="C34" s="2194"/>
      <c r="D34" s="2072"/>
      <c r="E34" s="1752"/>
      <c r="F34" s="1752"/>
      <c r="G34" s="1752"/>
      <c r="H34" s="1752"/>
      <c r="I34" s="1752"/>
      <c r="J34" s="1752"/>
      <c r="K34" s="1752"/>
      <c r="L34" s="1752"/>
      <c r="M34" s="1752"/>
      <c r="N34" s="1752"/>
      <c r="O34" s="1752"/>
      <c r="P34" s="1752"/>
      <c r="Q34" s="256"/>
      <c r="R34" s="2701">
        <v>0</v>
      </c>
      <c r="S34" s="2069"/>
      <c r="T34" s="2200"/>
      <c r="U34" s="2200"/>
    </row>
    <row r="35" spans="1:58" ht="7.5" customHeight="1">
      <c r="A35" s="1018"/>
      <c r="B35" s="2193" t="s">
        <v>1888</v>
      </c>
      <c r="C35" s="2194" t="s">
        <v>1889</v>
      </c>
      <c r="D35" s="2072"/>
      <c r="E35" s="2195">
        <v>2.6381931262837668</v>
      </c>
      <c r="F35" s="2195">
        <v>6.7317673707099743</v>
      </c>
      <c r="G35" s="2195">
        <v>7.9033346679084389</v>
      </c>
      <c r="H35" s="2195">
        <v>6.2896798574514179</v>
      </c>
      <c r="I35" s="2195">
        <v>5.2302178398765875</v>
      </c>
      <c r="J35" s="2195">
        <v>-100</v>
      </c>
      <c r="K35" s="2195">
        <v>-100</v>
      </c>
      <c r="L35" s="2195">
        <v>-100</v>
      </c>
      <c r="M35" s="2195">
        <v>-100</v>
      </c>
      <c r="N35" s="2195">
        <v>-100</v>
      </c>
      <c r="O35" s="2195">
        <v>-100</v>
      </c>
      <c r="P35" s="2195">
        <v>-100</v>
      </c>
      <c r="Q35" s="2196">
        <v>5.7430552140791207</v>
      </c>
      <c r="R35" s="2701">
        <v>-688.48010230267198</v>
      </c>
      <c r="S35" s="2069"/>
      <c r="T35" s="2200"/>
      <c r="U35" s="2200"/>
    </row>
    <row r="36" spans="1:58" ht="12" customHeight="1">
      <c r="A36" s="2181"/>
      <c r="B36" s="1038" t="s">
        <v>259</v>
      </c>
      <c r="C36" s="1038"/>
      <c r="D36" s="1038"/>
      <c r="E36" s="1038"/>
      <c r="F36" s="1038"/>
      <c r="G36" s="1038"/>
      <c r="H36" s="1038"/>
      <c r="I36" s="1038"/>
      <c r="J36" s="1038"/>
      <c r="K36" s="1038"/>
      <c r="L36" s="1038"/>
      <c r="M36" s="1038"/>
      <c r="N36" s="1038"/>
      <c r="O36" s="1038"/>
      <c r="P36" s="1038"/>
      <c r="Q36" s="1038"/>
      <c r="R36" s="2182"/>
    </row>
    <row r="37" spans="1:58" s="1731" customFormat="1" ht="11.25" customHeight="1">
      <c r="A37" s="2183"/>
      <c r="B37" s="1904" t="s">
        <v>1887</v>
      </c>
      <c r="C37" s="1904"/>
      <c r="D37" s="1904"/>
      <c r="E37" s="1904"/>
      <c r="F37" s="1904"/>
      <c r="G37" s="1904"/>
      <c r="H37" s="1904"/>
      <c r="I37" s="1904"/>
      <c r="J37" s="1904"/>
      <c r="K37" s="1904"/>
      <c r="L37" s="1904"/>
      <c r="M37" s="1904"/>
      <c r="N37" s="1904"/>
      <c r="O37" s="1904"/>
      <c r="P37" s="1904"/>
      <c r="Q37" s="1904"/>
      <c r="R37" s="1909"/>
      <c r="W37" s="2184"/>
      <c r="X37" s="2184"/>
      <c r="Y37" s="2184"/>
      <c r="Z37" s="2184"/>
      <c r="AA37" s="2184"/>
      <c r="AB37" s="2184"/>
      <c r="AC37" s="2184"/>
      <c r="AD37" s="2184"/>
      <c r="AE37" s="2184"/>
      <c r="AF37" s="2184"/>
      <c r="AG37" s="2184"/>
      <c r="AH37" s="2184"/>
      <c r="AI37" s="2185"/>
      <c r="AJ37" s="2185"/>
      <c r="AZ37" s="2186"/>
      <c r="BA37" s="2186"/>
      <c r="BB37" s="2186"/>
      <c r="BC37" s="2186"/>
      <c r="BD37" s="2186"/>
      <c r="BE37" s="2186"/>
      <c r="BF37" s="2186"/>
    </row>
    <row r="38" spans="1:58" ht="7.5" customHeight="1">
      <c r="A38" s="1018"/>
      <c r="B38" s="2700">
        <v>2023</v>
      </c>
      <c r="C38" s="2700"/>
      <c r="D38" s="2072"/>
      <c r="E38" s="2187">
        <v>281370.78200000001</v>
      </c>
      <c r="F38" s="2187">
        <v>257936.209</v>
      </c>
      <c r="G38" s="2187">
        <v>286768.20600000001</v>
      </c>
      <c r="H38" s="2187">
        <v>280657.14500000002</v>
      </c>
      <c r="I38" s="2187">
        <v>290896.42800000001</v>
      </c>
      <c r="J38" s="2187">
        <v>276962.84600000002</v>
      </c>
      <c r="K38" s="2187">
        <v>281392.38799999998</v>
      </c>
      <c r="L38" s="2187">
        <v>270769.55300000001</v>
      </c>
      <c r="M38" s="2187">
        <v>255291.12599999999</v>
      </c>
      <c r="N38" s="2187">
        <v>260151.28</v>
      </c>
      <c r="O38" s="2187">
        <v>251897.079</v>
      </c>
      <c r="P38" s="2187">
        <v>267331.23300000001</v>
      </c>
      <c r="Q38" s="2188">
        <v>1397628.7700000003</v>
      </c>
      <c r="R38" s="2701">
        <v>559904.16599999997</v>
      </c>
      <c r="W38" s="2190"/>
      <c r="X38" s="2190"/>
      <c r="Y38" s="2190"/>
      <c r="Z38" s="2190"/>
      <c r="AA38" s="2190"/>
      <c r="AB38" s="2190"/>
      <c r="AC38" s="2190"/>
      <c r="AD38" s="2190"/>
      <c r="AE38" s="2190"/>
      <c r="AF38" s="2190"/>
      <c r="AG38" s="2190"/>
      <c r="AH38" s="2190"/>
    </row>
    <row r="39" spans="1:58" ht="7.5" customHeight="1">
      <c r="A39" s="1018"/>
      <c r="B39" s="2700">
        <v>2024</v>
      </c>
      <c r="C39" s="2700"/>
      <c r="D39" s="2072"/>
      <c r="E39" s="2187">
        <v>272326.30599999998</v>
      </c>
      <c r="F39" s="2187">
        <v>262009.91399999999</v>
      </c>
      <c r="G39" s="2187">
        <v>283106.391</v>
      </c>
      <c r="H39" s="2187">
        <v>274542.70799999998</v>
      </c>
      <c r="I39" s="2187">
        <v>285361.45799999998</v>
      </c>
      <c r="J39" s="2187">
        <v>0</v>
      </c>
      <c r="K39" s="2187">
        <v>0</v>
      </c>
      <c r="L39" s="2187">
        <v>0</v>
      </c>
      <c r="M39" s="2187">
        <v>0</v>
      </c>
      <c r="N39" s="2187">
        <v>0</v>
      </c>
      <c r="O39" s="2187">
        <v>0</v>
      </c>
      <c r="P39" s="2187">
        <v>0</v>
      </c>
      <c r="Q39" s="2188">
        <v>1377346.7770000002</v>
      </c>
      <c r="R39" s="2701">
        <v>559904.16599999997</v>
      </c>
      <c r="W39" s="2190"/>
      <c r="X39" s="2190"/>
      <c r="Y39" s="2190"/>
      <c r="Z39" s="2190"/>
      <c r="AA39" s="2190"/>
      <c r="AB39" s="2190"/>
      <c r="AC39" s="2190"/>
      <c r="AD39" s="2190"/>
      <c r="AE39" s="2190"/>
      <c r="AF39" s="2190"/>
      <c r="AG39" s="2190"/>
      <c r="AH39" s="2190"/>
    </row>
    <row r="40" spans="1:58" ht="3" customHeight="1">
      <c r="A40" s="1018"/>
      <c r="B40" s="2192"/>
      <c r="C40" s="2192"/>
      <c r="D40" s="2072"/>
      <c r="E40" s="502"/>
      <c r="F40" s="502"/>
      <c r="G40" s="502"/>
      <c r="H40" s="502"/>
      <c r="I40" s="502"/>
      <c r="J40" s="502"/>
      <c r="K40" s="502"/>
      <c r="L40" s="502"/>
      <c r="M40" s="502"/>
      <c r="N40" s="1752"/>
      <c r="O40" s="1752"/>
      <c r="P40" s="1752"/>
      <c r="Q40" s="255"/>
      <c r="R40" s="2701">
        <v>0</v>
      </c>
      <c r="S40" s="2069"/>
    </row>
    <row r="41" spans="1:58" ht="8.1" customHeight="1">
      <c r="A41" s="1018"/>
      <c r="B41" s="2193" t="s">
        <v>1888</v>
      </c>
      <c r="C41" s="2194" t="s">
        <v>1889</v>
      </c>
      <c r="D41" s="2072"/>
      <c r="E41" s="2195">
        <v>-3.2144332598116137</v>
      </c>
      <c r="F41" s="2195">
        <v>1.5793459226967173</v>
      </c>
      <c r="G41" s="2195">
        <v>-1.2769250298270549</v>
      </c>
      <c r="H41" s="2195">
        <v>-2.1786144086943011</v>
      </c>
      <c r="I41" s="2195">
        <v>-1.9027287609045658</v>
      </c>
      <c r="J41" s="2195">
        <v>-100</v>
      </c>
      <c r="K41" s="2195">
        <v>-100</v>
      </c>
      <c r="L41" s="2195">
        <v>-100</v>
      </c>
      <c r="M41" s="2195">
        <v>-100</v>
      </c>
      <c r="N41" s="2195">
        <v>-100</v>
      </c>
      <c r="O41" s="2195">
        <v>-100</v>
      </c>
      <c r="P41" s="2195">
        <v>-100</v>
      </c>
      <c r="Q41" s="2196">
        <v>-1.4511716870281646</v>
      </c>
      <c r="R41" s="2701">
        <v>-704.08134316959888</v>
      </c>
    </row>
    <row r="42" spans="1:58" s="1731" customFormat="1" ht="11.25" customHeight="1">
      <c r="A42" s="2183"/>
      <c r="B42" s="1904" t="s">
        <v>1890</v>
      </c>
      <c r="C42" s="1904"/>
      <c r="D42" s="1904"/>
      <c r="E42" s="1904"/>
      <c r="F42" s="1904"/>
      <c r="G42" s="1904"/>
      <c r="H42" s="1904"/>
      <c r="I42" s="1904"/>
      <c r="J42" s="1904"/>
      <c r="K42" s="1904"/>
      <c r="L42" s="1904"/>
      <c r="M42" s="1904"/>
      <c r="N42" s="1904"/>
      <c r="O42" s="1904"/>
      <c r="P42" s="1904"/>
      <c r="Q42" s="1904"/>
      <c r="R42" s="1909"/>
      <c r="W42" s="2184"/>
      <c r="X42" s="2184"/>
      <c r="Y42" s="2184"/>
      <c r="Z42" s="2184"/>
      <c r="AA42" s="2184"/>
      <c r="AB42" s="2184"/>
      <c r="AC42" s="2184"/>
      <c r="AD42" s="2184"/>
      <c r="AE42" s="2184"/>
      <c r="AF42" s="2184"/>
      <c r="AG42" s="2184"/>
      <c r="AH42" s="2184"/>
      <c r="AI42" s="2185"/>
      <c r="AJ42" s="2185"/>
      <c r="AZ42" s="2186"/>
      <c r="BA42" s="2186"/>
      <c r="BB42" s="2186"/>
      <c r="BC42" s="2186"/>
      <c r="BD42" s="2186"/>
      <c r="BE42" s="2186"/>
      <c r="BF42" s="2186"/>
    </row>
    <row r="43" spans="1:58" ht="7.5" customHeight="1">
      <c r="A43" s="1018"/>
      <c r="B43" s="2700">
        <v>2023</v>
      </c>
      <c r="C43" s="2700"/>
      <c r="D43" s="1907"/>
      <c r="E43" s="2187">
        <v>8247.3379999999997</v>
      </c>
      <c r="F43" s="2187">
        <v>7671.9719999999998</v>
      </c>
      <c r="G43" s="2187">
        <v>8440.2029999999995</v>
      </c>
      <c r="H43" s="2187">
        <v>8303.9719999999998</v>
      </c>
      <c r="I43" s="2187">
        <v>9011.0580000000009</v>
      </c>
      <c r="J43" s="2187">
        <v>8301.6489999999994</v>
      </c>
      <c r="K43" s="2187">
        <v>8230.1990000000005</v>
      </c>
      <c r="L43" s="2187">
        <v>7865.8280000000004</v>
      </c>
      <c r="M43" s="2187">
        <v>7498.7370000000001</v>
      </c>
      <c r="N43" s="2187">
        <v>7708.2359999999999</v>
      </c>
      <c r="O43" s="2187">
        <v>7391.3059999999996</v>
      </c>
      <c r="P43" s="2187">
        <v>7926.68</v>
      </c>
      <c r="Q43" s="2188">
        <v>41674.543000000005</v>
      </c>
      <c r="R43" s="2701">
        <v>17213.169000000002</v>
      </c>
      <c r="W43" s="2190"/>
      <c r="X43" s="2190"/>
      <c r="Y43" s="2190"/>
      <c r="Z43" s="2190"/>
      <c r="AA43" s="2190"/>
      <c r="AB43" s="2190"/>
      <c r="AC43" s="2190"/>
      <c r="AD43" s="2190"/>
      <c r="AE43" s="2190"/>
      <c r="AF43" s="2190"/>
      <c r="AG43" s="2190"/>
      <c r="AH43" s="2190"/>
    </row>
    <row r="44" spans="1:58" ht="7.5" customHeight="1">
      <c r="A44" s="1018"/>
      <c r="B44" s="2700">
        <v>2024</v>
      </c>
      <c r="C44" s="2700"/>
      <c r="D44" s="2072"/>
      <c r="E44" s="2187">
        <v>8058.0839999999998</v>
      </c>
      <c r="F44" s="2187">
        <v>7863.5720000000001</v>
      </c>
      <c r="G44" s="2187">
        <v>8427.5069999999996</v>
      </c>
      <c r="H44" s="2187">
        <v>8321.7000000000007</v>
      </c>
      <c r="I44" s="2187">
        <v>8891.4689999999991</v>
      </c>
      <c r="J44" s="2187">
        <v>0</v>
      </c>
      <c r="K44" s="2187">
        <v>0</v>
      </c>
      <c r="L44" s="2187">
        <v>0</v>
      </c>
      <c r="M44" s="2187">
        <v>0</v>
      </c>
      <c r="N44" s="2187">
        <v>0</v>
      </c>
      <c r="O44" s="2187">
        <v>0</v>
      </c>
      <c r="P44" s="2187">
        <v>0</v>
      </c>
      <c r="Q44" s="2188">
        <v>41562.332000000002</v>
      </c>
      <c r="R44" s="2701">
        <v>17213.169000000002</v>
      </c>
      <c r="W44" s="2190"/>
      <c r="X44" s="2190"/>
      <c r="Y44" s="2190"/>
      <c r="Z44" s="2190"/>
      <c r="AA44" s="2190"/>
      <c r="AB44" s="2190"/>
      <c r="AC44" s="2190"/>
      <c r="AD44" s="2190"/>
      <c r="AE44" s="2190"/>
      <c r="AF44" s="2190"/>
      <c r="AG44" s="2190"/>
      <c r="AH44" s="2190"/>
    </row>
    <row r="45" spans="1:58" ht="3" customHeight="1">
      <c r="A45" s="1018"/>
      <c r="B45" s="502"/>
      <c r="C45" s="2194"/>
      <c r="D45" s="2072"/>
      <c r="E45" s="1752"/>
      <c r="F45" s="1752"/>
      <c r="G45" s="1752"/>
      <c r="H45" s="1752"/>
      <c r="I45" s="1752"/>
      <c r="J45" s="1752"/>
      <c r="K45" s="1752"/>
      <c r="L45" s="1752"/>
      <c r="M45" s="1752"/>
      <c r="N45" s="1752"/>
      <c r="O45" s="1752"/>
      <c r="P45" s="1752"/>
      <c r="Q45" s="255"/>
      <c r="R45" s="2701">
        <v>0</v>
      </c>
    </row>
    <row r="46" spans="1:58" ht="7.5" customHeight="1">
      <c r="A46" s="1018"/>
      <c r="B46" s="2193" t="s">
        <v>1888</v>
      </c>
      <c r="C46" s="2194" t="s">
        <v>1889</v>
      </c>
      <c r="D46" s="2072"/>
      <c r="E46" s="2195">
        <v>-2.294728311122924</v>
      </c>
      <c r="F46" s="2195">
        <v>2.4974022324377643</v>
      </c>
      <c r="G46" s="2195">
        <v>-0.15042292229226462</v>
      </c>
      <c r="H46" s="2195">
        <v>0.21348819576945743</v>
      </c>
      <c r="I46" s="2195">
        <v>-1.327136058829069</v>
      </c>
      <c r="J46" s="2195">
        <v>-100</v>
      </c>
      <c r="K46" s="2195">
        <v>-100</v>
      </c>
      <c r="L46" s="2195">
        <v>-100</v>
      </c>
      <c r="M46" s="2195">
        <v>-100</v>
      </c>
      <c r="N46" s="2195">
        <v>-100</v>
      </c>
      <c r="O46" s="2195">
        <v>-100</v>
      </c>
      <c r="P46" s="2195">
        <v>-100</v>
      </c>
      <c r="Q46" s="2196">
        <v>-0.26925550209394089</v>
      </c>
      <c r="R46" s="2701">
        <v>-701.11364786305967</v>
      </c>
    </row>
    <row r="47" spans="1:58" ht="12" customHeight="1">
      <c r="A47" s="2181"/>
      <c r="B47" s="1038" t="s">
        <v>238</v>
      </c>
      <c r="C47" s="1038"/>
      <c r="D47" s="1038"/>
      <c r="E47" s="1038"/>
      <c r="F47" s="1038"/>
      <c r="G47" s="1038"/>
      <c r="H47" s="1038"/>
      <c r="I47" s="1038"/>
      <c r="J47" s="1038"/>
      <c r="K47" s="1038"/>
      <c r="L47" s="1038"/>
      <c r="M47" s="1038"/>
      <c r="N47" s="1038"/>
      <c r="O47" s="1038"/>
      <c r="P47" s="1038"/>
      <c r="Q47" s="1038"/>
      <c r="R47" s="2182"/>
    </row>
    <row r="48" spans="1:58" s="1731" customFormat="1" ht="11.25" customHeight="1">
      <c r="A48" s="2183"/>
      <c r="B48" s="1904" t="s">
        <v>1887</v>
      </c>
      <c r="C48" s="1904"/>
      <c r="D48" s="1904"/>
      <c r="E48" s="1904"/>
      <c r="F48" s="1904"/>
      <c r="G48" s="1904"/>
      <c r="H48" s="1904"/>
      <c r="I48" s="1904"/>
      <c r="J48" s="1904"/>
      <c r="K48" s="1904"/>
      <c r="L48" s="1904"/>
      <c r="M48" s="1904"/>
      <c r="N48" s="1904"/>
      <c r="O48" s="1904"/>
      <c r="P48" s="1904"/>
      <c r="Q48" s="1904"/>
      <c r="R48" s="1909"/>
      <c r="W48" s="2184"/>
      <c r="X48" s="2184"/>
      <c r="Y48" s="2184"/>
      <c r="Z48" s="2184"/>
      <c r="AA48" s="2184"/>
      <c r="AB48" s="2184"/>
      <c r="AC48" s="2184"/>
      <c r="AD48" s="2184"/>
      <c r="AE48" s="2184"/>
      <c r="AF48" s="2184"/>
      <c r="AG48" s="2184"/>
      <c r="AH48" s="2184"/>
      <c r="AI48" s="2185"/>
      <c r="AJ48" s="2185"/>
      <c r="AZ48" s="2186"/>
      <c r="BA48" s="2186"/>
      <c r="BB48" s="2186"/>
      <c r="BC48" s="2186"/>
      <c r="BD48" s="2186"/>
      <c r="BE48" s="2186"/>
      <c r="BF48" s="2186"/>
    </row>
    <row r="49" spans="1:58" ht="7.5" customHeight="1">
      <c r="A49" s="1018"/>
      <c r="B49" s="2700">
        <v>2023</v>
      </c>
      <c r="C49" s="2700"/>
      <c r="D49" s="2072"/>
      <c r="E49" s="2187">
        <v>148775.66500000001</v>
      </c>
      <c r="F49" s="2187">
        <v>136278.96799999999</v>
      </c>
      <c r="G49" s="2187">
        <v>151783.53</v>
      </c>
      <c r="H49" s="2187">
        <v>148039.75</v>
      </c>
      <c r="I49" s="2187">
        <v>153761.087</v>
      </c>
      <c r="J49" s="2187">
        <v>147416.49</v>
      </c>
      <c r="K49" s="2187">
        <v>150318.25200000001</v>
      </c>
      <c r="L49" s="2187">
        <v>144070.984</v>
      </c>
      <c r="M49" s="2187">
        <v>136017.21799999999</v>
      </c>
      <c r="N49" s="2187">
        <v>138631.307</v>
      </c>
      <c r="O49" s="2187">
        <v>133763.97</v>
      </c>
      <c r="P49" s="2187">
        <v>141616.26800000001</v>
      </c>
      <c r="Q49" s="2188">
        <v>738639</v>
      </c>
      <c r="R49" s="2701">
        <v>300328.98</v>
      </c>
      <c r="W49" s="2190"/>
      <c r="X49" s="2190"/>
      <c r="Y49" s="2190"/>
      <c r="Z49" s="2190"/>
      <c r="AA49" s="2190"/>
      <c r="AB49" s="2190"/>
      <c r="AC49" s="2190"/>
      <c r="AD49" s="2190"/>
      <c r="AE49" s="2190"/>
      <c r="AF49" s="2190"/>
      <c r="AG49" s="2190"/>
      <c r="AH49" s="2190"/>
    </row>
    <row r="50" spans="1:58" ht="7.5" customHeight="1">
      <c r="A50" s="1018"/>
      <c r="B50" s="2700">
        <v>2024</v>
      </c>
      <c r="C50" s="2700"/>
      <c r="D50" s="2072"/>
      <c r="E50" s="2187">
        <v>146128.481</v>
      </c>
      <c r="F50" s="2187">
        <v>140484.49100000001</v>
      </c>
      <c r="G50" s="2187">
        <v>151556.88</v>
      </c>
      <c r="H50" s="2187">
        <v>147291.18700000001</v>
      </c>
      <c r="I50" s="2187">
        <v>153037.79300000001</v>
      </c>
      <c r="J50" s="2187">
        <v>0</v>
      </c>
      <c r="K50" s="2187">
        <v>0</v>
      </c>
      <c r="L50" s="2187">
        <v>0</v>
      </c>
      <c r="M50" s="2187">
        <v>0</v>
      </c>
      <c r="N50" s="2187">
        <v>0</v>
      </c>
      <c r="O50" s="2187">
        <v>0</v>
      </c>
      <c r="P50" s="2187">
        <v>0</v>
      </c>
      <c r="Q50" s="2188">
        <v>738498.83199999994</v>
      </c>
      <c r="R50" s="2701">
        <v>300328.98</v>
      </c>
      <c r="W50" s="2190"/>
      <c r="X50" s="2190"/>
      <c r="Y50" s="2190"/>
      <c r="Z50" s="2190"/>
      <c r="AA50" s="2190"/>
      <c r="AB50" s="2190"/>
      <c r="AC50" s="2190"/>
      <c r="AD50" s="2190"/>
      <c r="AE50" s="2190"/>
      <c r="AF50" s="2190"/>
      <c r="AG50" s="2190"/>
      <c r="AH50" s="2190"/>
    </row>
    <row r="51" spans="1:58" ht="3" customHeight="1">
      <c r="A51" s="1018"/>
      <c r="B51" s="2192"/>
      <c r="C51" s="2192"/>
      <c r="D51" s="2072"/>
      <c r="E51" s="502"/>
      <c r="F51" s="502"/>
      <c r="G51" s="502"/>
      <c r="H51" s="502"/>
      <c r="I51" s="502"/>
      <c r="J51" s="502"/>
      <c r="K51" s="502"/>
      <c r="L51" s="502"/>
      <c r="M51" s="502"/>
      <c r="N51" s="1752"/>
      <c r="O51" s="1752"/>
      <c r="P51" s="1752"/>
      <c r="Q51" s="255"/>
      <c r="R51" s="2701">
        <v>0</v>
      </c>
      <c r="X51" s="1038"/>
    </row>
    <row r="52" spans="1:58" ht="7.5" customHeight="1">
      <c r="A52" s="1018"/>
      <c r="B52" s="2193" t="s">
        <v>1888</v>
      </c>
      <c r="C52" s="2194" t="s">
        <v>1889</v>
      </c>
      <c r="D52" s="2072"/>
      <c r="E52" s="2195">
        <v>-1.7793124971076537</v>
      </c>
      <c r="F52" s="2195">
        <v>3.0859662805782477</v>
      </c>
      <c r="G52" s="2195">
        <v>-0.14932450180859291</v>
      </c>
      <c r="H52" s="2195">
        <v>-0.50565000278641037</v>
      </c>
      <c r="I52" s="2195">
        <v>-0.47040120105289418</v>
      </c>
      <c r="J52" s="2195">
        <v>-100</v>
      </c>
      <c r="K52" s="2195">
        <v>-100</v>
      </c>
      <c r="L52" s="2195">
        <v>-100</v>
      </c>
      <c r="M52" s="2195">
        <v>-100</v>
      </c>
      <c r="N52" s="2195">
        <v>-100</v>
      </c>
      <c r="O52" s="2195">
        <v>-100</v>
      </c>
      <c r="P52" s="2195">
        <v>-100</v>
      </c>
      <c r="Q52" s="2196">
        <v>-1.897652303765085E-2</v>
      </c>
      <c r="R52" s="2701">
        <v>-700.97605120383923</v>
      </c>
    </row>
    <row r="53" spans="1:58" s="1731" customFormat="1" ht="11.25" customHeight="1">
      <c r="A53" s="2183"/>
      <c r="B53" s="1904" t="s">
        <v>1890</v>
      </c>
      <c r="C53" s="1904"/>
      <c r="D53" s="1904"/>
      <c r="E53" s="1904"/>
      <c r="F53" s="1904"/>
      <c r="G53" s="1904"/>
      <c r="H53" s="1904"/>
      <c r="I53" s="1904"/>
      <c r="J53" s="1904"/>
      <c r="K53" s="1904"/>
      <c r="L53" s="1904"/>
      <c r="M53" s="1904"/>
      <c r="N53" s="1904"/>
      <c r="O53" s="1904"/>
      <c r="P53" s="1904"/>
      <c r="Q53" s="1904"/>
      <c r="R53" s="1909"/>
      <c r="S53" s="2197"/>
      <c r="T53" s="2200"/>
      <c r="U53" s="2200"/>
      <c r="V53" s="2201"/>
      <c r="W53" s="2184"/>
      <c r="X53" s="2184"/>
      <c r="Y53" s="2184"/>
      <c r="Z53" s="2184"/>
      <c r="AA53" s="2184"/>
      <c r="AB53" s="2184"/>
      <c r="AC53" s="2184"/>
      <c r="AD53" s="2184"/>
      <c r="AE53" s="2184"/>
      <c r="AF53" s="2184"/>
      <c r="AG53" s="2184"/>
      <c r="AH53" s="2184"/>
      <c r="AI53" s="2185"/>
      <c r="AJ53" s="2185"/>
      <c r="AZ53" s="2186"/>
      <c r="BA53" s="2186"/>
      <c r="BB53" s="2186"/>
      <c r="BC53" s="2186"/>
      <c r="BD53" s="2186"/>
      <c r="BE53" s="2186"/>
      <c r="BF53" s="2186"/>
    </row>
    <row r="54" spans="1:58" ht="7.5" customHeight="1">
      <c r="A54" s="1018"/>
      <c r="B54" s="2700">
        <v>2023</v>
      </c>
      <c r="C54" s="2700"/>
      <c r="D54" s="1907"/>
      <c r="E54" s="2187">
        <v>8612.5310000000009</v>
      </c>
      <c r="F54" s="2187">
        <v>7785.8220000000001</v>
      </c>
      <c r="G54" s="2187">
        <v>8786.4580000000005</v>
      </c>
      <c r="H54" s="2187">
        <v>8967.3539999999994</v>
      </c>
      <c r="I54" s="2187">
        <v>9723.7890000000007</v>
      </c>
      <c r="J54" s="2187">
        <v>8803.2309999999998</v>
      </c>
      <c r="K54" s="2187">
        <v>8657.9490000000005</v>
      </c>
      <c r="L54" s="2187">
        <v>8544.0069999999996</v>
      </c>
      <c r="M54" s="2187">
        <v>8105.3190000000004</v>
      </c>
      <c r="N54" s="2187">
        <v>7915.4409999999998</v>
      </c>
      <c r="O54" s="2187">
        <v>7374.2790000000005</v>
      </c>
      <c r="P54" s="2187">
        <v>7901.7039999999997</v>
      </c>
      <c r="Q54" s="2188">
        <v>43875.953999999998</v>
      </c>
      <c r="R54" s="2701">
        <v>17495.499</v>
      </c>
      <c r="S54" s="2069"/>
      <c r="T54" s="2200"/>
      <c r="U54" s="2200"/>
      <c r="V54" s="1794"/>
      <c r="W54" s="2190"/>
      <c r="X54" s="2190"/>
      <c r="Y54" s="2190"/>
      <c r="Z54" s="2190"/>
      <c r="AA54" s="2190"/>
      <c r="AB54" s="2190"/>
      <c r="AC54" s="2190"/>
      <c r="AD54" s="2190"/>
      <c r="AE54" s="2190"/>
      <c r="AF54" s="2190"/>
      <c r="AG54" s="2190"/>
      <c r="AH54" s="2190"/>
    </row>
    <row r="55" spans="1:58" ht="7.5" customHeight="1">
      <c r="A55" s="1018"/>
      <c r="B55" s="2700">
        <v>2024</v>
      </c>
      <c r="C55" s="2700"/>
      <c r="D55" s="2072"/>
      <c r="E55" s="2187">
        <v>8105.0140000000001</v>
      </c>
      <c r="F55" s="2187">
        <v>7875.5389999999998</v>
      </c>
      <c r="G55" s="2187">
        <v>8586</v>
      </c>
      <c r="H55" s="2187">
        <v>8510.4689999999991</v>
      </c>
      <c r="I55" s="2187">
        <v>8985.0300000000007</v>
      </c>
      <c r="J55" s="2187">
        <v>0</v>
      </c>
      <c r="K55" s="2187">
        <v>0</v>
      </c>
      <c r="L55" s="2187">
        <v>0</v>
      </c>
      <c r="M55" s="2187">
        <v>0</v>
      </c>
      <c r="N55" s="2187">
        <v>0</v>
      </c>
      <c r="O55" s="2187">
        <v>0</v>
      </c>
      <c r="P55" s="2187">
        <v>0</v>
      </c>
      <c r="Q55" s="2198">
        <v>42062.051999999996</v>
      </c>
      <c r="R55" s="2701">
        <v>17495.499</v>
      </c>
      <c r="W55" s="2190"/>
      <c r="X55" s="2190"/>
      <c r="Y55" s="2190"/>
      <c r="Z55" s="2190"/>
      <c r="AA55" s="2190"/>
      <c r="AB55" s="2190"/>
      <c r="AC55" s="2190"/>
      <c r="AD55" s="2190"/>
      <c r="AE55" s="2190"/>
      <c r="AF55" s="2190"/>
      <c r="AG55" s="2190"/>
      <c r="AH55" s="2190"/>
    </row>
    <row r="56" spans="1:58" ht="3" customHeight="1">
      <c r="A56" s="1018"/>
      <c r="B56" s="502"/>
      <c r="C56" s="2194"/>
      <c r="D56" s="2072"/>
      <c r="E56" s="1752"/>
      <c r="F56" s="1752"/>
      <c r="G56" s="1752"/>
      <c r="H56" s="1752"/>
      <c r="I56" s="1752"/>
      <c r="J56" s="1752"/>
      <c r="K56" s="1752"/>
      <c r="L56" s="1752"/>
      <c r="M56" s="1752"/>
      <c r="N56" s="1752"/>
      <c r="O56" s="1752"/>
      <c r="P56" s="1752"/>
      <c r="Q56" s="256"/>
      <c r="R56" s="2701">
        <v>0</v>
      </c>
      <c r="W56" s="2190"/>
    </row>
    <row r="57" spans="1:58" ht="7.5" customHeight="1">
      <c r="A57" s="1018"/>
      <c r="B57" s="2193" t="s">
        <v>1888</v>
      </c>
      <c r="C57" s="2194" t="s">
        <v>1889</v>
      </c>
      <c r="D57" s="2072"/>
      <c r="E57" s="2195">
        <v>-5.8927741450219457</v>
      </c>
      <c r="F57" s="2195">
        <v>1.1523124982821287</v>
      </c>
      <c r="G57" s="2195">
        <v>-2.2814426473102145</v>
      </c>
      <c r="H57" s="2195">
        <v>-5.0949811951217754</v>
      </c>
      <c r="I57" s="2195">
        <v>-7.5974396400415429</v>
      </c>
      <c r="J57" s="2195">
        <v>-100</v>
      </c>
      <c r="K57" s="2195">
        <v>-100</v>
      </c>
      <c r="L57" s="2195">
        <v>-100</v>
      </c>
      <c r="M57" s="2195">
        <v>-100</v>
      </c>
      <c r="N57" s="2195">
        <v>-100</v>
      </c>
      <c r="O57" s="2195">
        <v>-100</v>
      </c>
      <c r="P57" s="2195">
        <v>-100</v>
      </c>
      <c r="Q57" s="2196">
        <v>-4.1341596811775361</v>
      </c>
      <c r="R57" s="2701">
        <v>-712.69242083516338</v>
      </c>
    </row>
    <row r="58" spans="1:58" ht="12" customHeight="1">
      <c r="A58" s="2181"/>
      <c r="B58" s="1038" t="s">
        <v>229</v>
      </c>
      <c r="C58" s="1038"/>
      <c r="D58" s="1038"/>
      <c r="E58" s="1038"/>
      <c r="F58" s="1038"/>
      <c r="G58" s="1038"/>
      <c r="H58" s="1038"/>
      <c r="I58" s="1038"/>
      <c r="J58" s="1038"/>
      <c r="K58" s="1038"/>
      <c r="L58" s="1038"/>
      <c r="M58" s="1038"/>
      <c r="N58" s="1038"/>
      <c r="O58" s="1038"/>
      <c r="P58" s="1038"/>
      <c r="Q58" s="1038"/>
      <c r="R58" s="2182"/>
    </row>
    <row r="59" spans="1:58" s="1731" customFormat="1" ht="11.25" customHeight="1">
      <c r="A59" s="2183"/>
      <c r="B59" s="1904" t="s">
        <v>1887</v>
      </c>
      <c r="C59" s="1904"/>
      <c r="D59" s="1904"/>
      <c r="E59" s="1904"/>
      <c r="F59" s="1904"/>
      <c r="G59" s="1904"/>
      <c r="H59" s="1904"/>
      <c r="I59" s="1904"/>
      <c r="J59" s="1904"/>
      <c r="K59" s="1904"/>
      <c r="L59" s="1904"/>
      <c r="M59" s="1904"/>
      <c r="N59" s="1904"/>
      <c r="O59" s="1904"/>
      <c r="P59" s="1904"/>
      <c r="Q59" s="1904"/>
      <c r="R59" s="1909"/>
      <c r="S59" s="2197"/>
      <c r="T59" s="2200"/>
      <c r="U59" s="2200"/>
      <c r="W59" s="2184"/>
      <c r="X59" s="2184"/>
      <c r="Y59" s="2184"/>
      <c r="Z59" s="2184"/>
      <c r="AA59" s="2184"/>
      <c r="AB59" s="2184"/>
      <c r="AC59" s="2184"/>
      <c r="AD59" s="2184"/>
      <c r="AE59" s="2184"/>
      <c r="AF59" s="2184"/>
      <c r="AG59" s="2184"/>
      <c r="AH59" s="2184"/>
      <c r="AI59" s="2185"/>
      <c r="AJ59" s="2185"/>
      <c r="AZ59" s="2186"/>
      <c r="BA59" s="2186"/>
      <c r="BB59" s="2186"/>
      <c r="BC59" s="2186"/>
      <c r="BD59" s="2186"/>
      <c r="BE59" s="2186"/>
      <c r="BF59" s="2186"/>
    </row>
    <row r="60" spans="1:58" ht="7.5" customHeight="1">
      <c r="A60" s="1018"/>
      <c r="B60" s="2700">
        <v>2023</v>
      </c>
      <c r="C60" s="2700"/>
      <c r="D60" s="2072"/>
      <c r="E60" s="2187">
        <v>178155.07199999999</v>
      </c>
      <c r="F60" s="2187">
        <v>164097.948</v>
      </c>
      <c r="G60" s="2187">
        <v>184192.97500000001</v>
      </c>
      <c r="H60" s="2187">
        <v>180612.20800000001</v>
      </c>
      <c r="I60" s="2187">
        <v>187727.50700000001</v>
      </c>
      <c r="J60" s="2187">
        <v>179663.315</v>
      </c>
      <c r="K60" s="2187">
        <v>182433.96100000001</v>
      </c>
      <c r="L60" s="2187">
        <v>175282.55799999999</v>
      </c>
      <c r="M60" s="2187">
        <v>165954.12700000001</v>
      </c>
      <c r="N60" s="2187">
        <v>170288.45300000001</v>
      </c>
      <c r="O60" s="2187">
        <v>163022.18799999999</v>
      </c>
      <c r="P60" s="2187">
        <v>172939.19200000001</v>
      </c>
      <c r="Q60" s="2188">
        <v>894785.71</v>
      </c>
      <c r="R60" s="2701">
        <v>374998.76199999999</v>
      </c>
      <c r="T60" s="2200"/>
      <c r="U60" s="2200"/>
      <c r="W60" s="2190"/>
      <c r="X60" s="2190"/>
      <c r="Y60" s="2190"/>
      <c r="Z60" s="2190"/>
      <c r="AA60" s="2190"/>
      <c r="AB60" s="2190"/>
      <c r="AC60" s="2190"/>
      <c r="AD60" s="2190"/>
      <c r="AE60" s="2190"/>
      <c r="AF60" s="2190"/>
      <c r="AG60" s="2190"/>
      <c r="AH60" s="2190"/>
    </row>
    <row r="61" spans="1:58" ht="7.5" customHeight="1">
      <c r="A61" s="1018"/>
      <c r="B61" s="2700">
        <v>2024</v>
      </c>
      <c r="C61" s="2700"/>
      <c r="D61" s="2072"/>
      <c r="E61" s="2187">
        <v>178476.07</v>
      </c>
      <c r="F61" s="2187">
        <v>173081.84099999999</v>
      </c>
      <c r="G61" s="2187">
        <v>187392.06</v>
      </c>
      <c r="H61" s="2187">
        <v>183572.26</v>
      </c>
      <c r="I61" s="2187">
        <v>191426.50200000001</v>
      </c>
      <c r="J61" s="2187">
        <v>0</v>
      </c>
      <c r="K61" s="2187">
        <v>0</v>
      </c>
      <c r="L61" s="2187">
        <v>0</v>
      </c>
      <c r="M61" s="2187">
        <v>0</v>
      </c>
      <c r="N61" s="2187">
        <v>0</v>
      </c>
      <c r="O61" s="2187">
        <v>0</v>
      </c>
      <c r="P61" s="2187">
        <v>0</v>
      </c>
      <c r="Q61" s="2188">
        <v>913948.73299999989</v>
      </c>
      <c r="R61" s="2701">
        <v>374998.76199999999</v>
      </c>
      <c r="W61" s="2190"/>
      <c r="X61" s="2190"/>
      <c r="Y61" s="2190"/>
      <c r="Z61" s="2190"/>
      <c r="AA61" s="2190"/>
      <c r="AB61" s="2190"/>
      <c r="AC61" s="2190"/>
      <c r="AD61" s="2190"/>
      <c r="AE61" s="2190"/>
      <c r="AF61" s="2190"/>
      <c r="AG61" s="2190"/>
      <c r="AH61" s="2190"/>
    </row>
    <row r="62" spans="1:58" ht="3" customHeight="1">
      <c r="A62" s="1018"/>
      <c r="B62" s="2192"/>
      <c r="C62" s="2192"/>
      <c r="D62" s="2072"/>
      <c r="E62" s="502"/>
      <c r="F62" s="502"/>
      <c r="G62" s="502"/>
      <c r="H62" s="502"/>
      <c r="I62" s="502"/>
      <c r="J62" s="502"/>
      <c r="K62" s="502"/>
      <c r="L62" s="502"/>
      <c r="M62" s="502"/>
      <c r="N62" s="1752"/>
      <c r="O62" s="1752"/>
      <c r="P62" s="1752"/>
      <c r="Q62" s="255"/>
      <c r="R62" s="2701">
        <v>0</v>
      </c>
    </row>
    <row r="63" spans="1:58" ht="7.5" customHeight="1">
      <c r="A63" s="1018"/>
      <c r="B63" s="2193" t="s">
        <v>1888</v>
      </c>
      <c r="C63" s="2194" t="s">
        <v>1889</v>
      </c>
      <c r="D63" s="2072"/>
      <c r="E63" s="2195">
        <v>0.1801789847442592</v>
      </c>
      <c r="F63" s="2195">
        <v>5.474713797152404</v>
      </c>
      <c r="G63" s="2195">
        <v>1.7368116237874887</v>
      </c>
      <c r="H63" s="2195">
        <v>1.6388991822745425</v>
      </c>
      <c r="I63" s="2195">
        <v>1.9704064998849589</v>
      </c>
      <c r="J63" s="2195">
        <v>-100</v>
      </c>
      <c r="K63" s="2195">
        <v>-100</v>
      </c>
      <c r="L63" s="2195">
        <v>-100</v>
      </c>
      <c r="M63" s="2195">
        <v>-100</v>
      </c>
      <c r="N63" s="2195">
        <v>-100</v>
      </c>
      <c r="O63" s="2195">
        <v>-100</v>
      </c>
      <c r="P63" s="2195">
        <v>-100</v>
      </c>
      <c r="Q63" s="2196">
        <v>2.1416326597347961</v>
      </c>
      <c r="R63" s="2701">
        <v>-696.39069431784048</v>
      </c>
    </row>
    <row r="64" spans="1:58" s="1731" customFormat="1" ht="11.25" customHeight="1">
      <c r="A64" s="2183"/>
      <c r="B64" s="1904" t="s">
        <v>1890</v>
      </c>
      <c r="C64" s="1904"/>
      <c r="D64" s="1904"/>
      <c r="E64" s="1904"/>
      <c r="F64" s="1904"/>
      <c r="G64" s="1904"/>
      <c r="H64" s="1904"/>
      <c r="I64" s="1904"/>
      <c r="J64" s="1904"/>
      <c r="K64" s="1904"/>
      <c r="L64" s="1904"/>
      <c r="M64" s="1904"/>
      <c r="N64" s="1904"/>
      <c r="O64" s="1904"/>
      <c r="P64" s="1904"/>
      <c r="Q64" s="1904"/>
      <c r="R64" s="1909"/>
      <c r="W64" s="2184"/>
      <c r="X64" s="2184"/>
      <c r="Y64" s="2184"/>
      <c r="Z64" s="2184"/>
      <c r="AA64" s="2184"/>
      <c r="AB64" s="2184"/>
      <c r="AC64" s="2184"/>
      <c r="AD64" s="2184"/>
      <c r="AE64" s="2184"/>
      <c r="AF64" s="2184"/>
      <c r="AG64" s="2184"/>
      <c r="AH64" s="2184"/>
      <c r="AI64" s="2185"/>
      <c r="AJ64" s="2185"/>
      <c r="AZ64" s="2186"/>
      <c r="BA64" s="2186"/>
      <c r="BB64" s="2186"/>
      <c r="BC64" s="2186"/>
      <c r="BD64" s="2186"/>
      <c r="BE64" s="2186"/>
      <c r="BF64" s="2186"/>
    </row>
    <row r="65" spans="1:58" ht="7.5" customHeight="1">
      <c r="A65" s="2202"/>
      <c r="B65" s="2700">
        <v>2023</v>
      </c>
      <c r="C65" s="2700"/>
      <c r="D65" s="1904"/>
      <c r="E65" s="2203">
        <v>15719.087</v>
      </c>
      <c r="F65" s="2203">
        <v>14525.355</v>
      </c>
      <c r="G65" s="2203">
        <v>16488.544000000002</v>
      </c>
      <c r="H65" s="2203">
        <v>16335.078</v>
      </c>
      <c r="I65" s="2203">
        <v>17338.988000000001</v>
      </c>
      <c r="J65" s="2203">
        <v>16079.013999999999</v>
      </c>
      <c r="K65" s="2203">
        <v>16326.04</v>
      </c>
      <c r="L65" s="2203">
        <v>15798.656000000001</v>
      </c>
      <c r="M65" s="2203">
        <v>15147.154</v>
      </c>
      <c r="N65" s="2203">
        <v>15413.876</v>
      </c>
      <c r="O65" s="2203">
        <v>13907.886</v>
      </c>
      <c r="P65" s="2203">
        <v>14762.772999999999</v>
      </c>
      <c r="Q65" s="2188">
        <v>80407.052000000011</v>
      </c>
      <c r="R65" s="2701">
        <v>35291.493000000002</v>
      </c>
      <c r="W65" s="2190"/>
      <c r="X65" s="2190"/>
      <c r="Y65" s="2190"/>
      <c r="Z65" s="2190"/>
      <c r="AA65" s="2190"/>
      <c r="AB65" s="2190"/>
      <c r="AC65" s="2190"/>
      <c r="AD65" s="2190"/>
      <c r="AE65" s="2190"/>
      <c r="AF65" s="2190"/>
      <c r="AG65" s="2190"/>
      <c r="AH65" s="2190"/>
    </row>
    <row r="66" spans="1:58" ht="7.5" customHeight="1">
      <c r="A66" s="1018"/>
      <c r="B66" s="2700">
        <v>2024</v>
      </c>
      <c r="C66" s="2700"/>
      <c r="D66" s="2072"/>
      <c r="E66" s="2187">
        <v>15823.477999999999</v>
      </c>
      <c r="F66" s="2187">
        <v>15318.326999999999</v>
      </c>
      <c r="G66" s="2187">
        <v>16785.859</v>
      </c>
      <c r="H66" s="2187">
        <v>16959.047999999999</v>
      </c>
      <c r="I66" s="2187">
        <v>18332.445</v>
      </c>
      <c r="J66" s="2187">
        <v>0</v>
      </c>
      <c r="K66" s="2187">
        <v>0</v>
      </c>
      <c r="L66" s="2187">
        <v>0</v>
      </c>
      <c r="M66" s="2187">
        <v>0</v>
      </c>
      <c r="N66" s="2187">
        <v>0</v>
      </c>
      <c r="O66" s="2187">
        <v>0</v>
      </c>
      <c r="P66" s="2187">
        <v>0</v>
      </c>
      <c r="Q66" s="2198">
        <v>83219.157000000007</v>
      </c>
      <c r="R66" s="2701">
        <v>35291.493000000002</v>
      </c>
      <c r="S66" s="2069"/>
      <c r="T66" s="2200"/>
      <c r="U66" s="2200"/>
      <c r="W66" s="2190"/>
      <c r="X66" s="2190"/>
      <c r="Y66" s="2190"/>
      <c r="Z66" s="2190"/>
      <c r="AA66" s="2190"/>
      <c r="AB66" s="2190"/>
      <c r="AC66" s="2190"/>
      <c r="AD66" s="2190"/>
      <c r="AE66" s="2190"/>
      <c r="AF66" s="2190"/>
      <c r="AG66" s="2190"/>
      <c r="AH66" s="2190"/>
      <c r="AI66" s="2190"/>
    </row>
    <row r="67" spans="1:58" ht="3" customHeight="1">
      <c r="A67" s="1018"/>
      <c r="B67" s="502"/>
      <c r="C67" s="2194"/>
      <c r="D67" s="2072"/>
      <c r="E67" s="1752"/>
      <c r="F67" s="1752"/>
      <c r="G67" s="1752"/>
      <c r="H67" s="1752"/>
      <c r="I67" s="1752"/>
      <c r="J67" s="1752"/>
      <c r="K67" s="1752"/>
      <c r="L67" s="1752"/>
      <c r="M67" s="1752"/>
      <c r="N67" s="1752"/>
      <c r="O67" s="1752"/>
      <c r="P67" s="1752"/>
      <c r="Q67" s="256"/>
      <c r="R67" s="2701">
        <v>0</v>
      </c>
      <c r="T67" s="2200"/>
      <c r="U67" s="2200"/>
    </row>
    <row r="68" spans="1:58" ht="7.5" customHeight="1">
      <c r="A68" s="1018"/>
      <c r="B68" s="2193" t="s">
        <v>1888</v>
      </c>
      <c r="C68" s="2194" t="s">
        <v>1889</v>
      </c>
      <c r="D68" s="2072"/>
      <c r="E68" s="2195">
        <v>0.66410345588136011</v>
      </c>
      <c r="F68" s="2195">
        <v>5.4592262977393631</v>
      </c>
      <c r="G68" s="2195">
        <v>1.8031610310770958</v>
      </c>
      <c r="H68" s="2195">
        <v>3.8198164710324534</v>
      </c>
      <c r="I68" s="2195">
        <v>5.7296135160829351</v>
      </c>
      <c r="J68" s="2195">
        <v>-100</v>
      </c>
      <c r="K68" s="2195">
        <v>-100</v>
      </c>
      <c r="L68" s="2195">
        <v>-100</v>
      </c>
      <c r="M68" s="2195">
        <v>-100</v>
      </c>
      <c r="N68" s="2195">
        <v>-100</v>
      </c>
      <c r="O68" s="2195">
        <v>-100</v>
      </c>
      <c r="P68" s="2195">
        <v>-100</v>
      </c>
      <c r="Q68" s="2196">
        <v>3.4973362784149771</v>
      </c>
      <c r="R68" s="2701">
        <v>-690.45057001288455</v>
      </c>
      <c r="T68" s="2200"/>
      <c r="U68" s="2200"/>
    </row>
    <row r="69" spans="1:58" ht="12" customHeight="1">
      <c r="A69" s="1018"/>
      <c r="B69" s="1038" t="s">
        <v>237</v>
      </c>
      <c r="C69" s="1038"/>
      <c r="D69" s="1038"/>
      <c r="E69" s="1038"/>
      <c r="F69" s="1038"/>
      <c r="G69" s="1038"/>
      <c r="H69" s="1038"/>
      <c r="I69" s="1038"/>
      <c r="J69" s="1038"/>
      <c r="K69" s="1038"/>
      <c r="L69" s="1038"/>
      <c r="M69" s="1038"/>
      <c r="N69" s="1038"/>
      <c r="O69" s="1038"/>
      <c r="P69" s="1038"/>
      <c r="Q69" s="1038"/>
      <c r="R69" s="2182"/>
    </row>
    <row r="70" spans="1:58" s="1731" customFormat="1" ht="11.25" customHeight="1">
      <c r="A70" s="2183"/>
      <c r="B70" s="1904" t="s">
        <v>1887</v>
      </c>
      <c r="C70" s="1904"/>
      <c r="D70" s="1904"/>
      <c r="E70" s="1904"/>
      <c r="F70" s="1904"/>
      <c r="G70" s="1904"/>
      <c r="H70" s="1904"/>
      <c r="I70" s="1904"/>
      <c r="J70" s="1904"/>
      <c r="K70" s="1904"/>
      <c r="L70" s="1904"/>
      <c r="M70" s="1904"/>
      <c r="N70" s="1904"/>
      <c r="O70" s="1904"/>
      <c r="P70" s="1904"/>
      <c r="Q70" s="1904"/>
      <c r="R70" s="1909"/>
      <c r="W70" s="2184"/>
      <c r="X70" s="2184"/>
      <c r="Y70" s="2184"/>
      <c r="Z70" s="2184"/>
      <c r="AA70" s="2184"/>
      <c r="AB70" s="2184"/>
      <c r="AC70" s="2184"/>
      <c r="AD70" s="2184"/>
      <c r="AE70" s="2184"/>
      <c r="AF70" s="2184"/>
      <c r="AG70" s="2184"/>
      <c r="AH70" s="2184"/>
      <c r="AI70" s="2185"/>
      <c r="AJ70" s="2185"/>
      <c r="AZ70" s="2186"/>
      <c r="BA70" s="2186"/>
      <c r="BB70" s="2186"/>
      <c r="BC70" s="2186"/>
      <c r="BD70" s="2186"/>
      <c r="BE70" s="2186"/>
      <c r="BF70" s="2186"/>
    </row>
    <row r="71" spans="1:58" ht="7.5" customHeight="1">
      <c r="A71" s="1018"/>
      <c r="B71" s="2700">
        <v>2023</v>
      </c>
      <c r="C71" s="2700"/>
      <c r="D71" s="2072"/>
      <c r="E71" s="2187">
        <v>595795.69299999997</v>
      </c>
      <c r="F71" s="2187">
        <v>550333.13199999998</v>
      </c>
      <c r="G71" s="2187">
        <v>618947.75399999996</v>
      </c>
      <c r="H71" s="2187">
        <v>604506.26599999995</v>
      </c>
      <c r="I71" s="2187">
        <v>628450.67000000004</v>
      </c>
      <c r="J71" s="2187">
        <v>602586.46699999995</v>
      </c>
      <c r="K71" s="2187">
        <v>611649.38600000006</v>
      </c>
      <c r="L71" s="2187">
        <v>586873.97699999996</v>
      </c>
      <c r="M71" s="2187">
        <v>556422.64399999997</v>
      </c>
      <c r="N71" s="2187">
        <v>569798.35199999996</v>
      </c>
      <c r="O71" s="2187">
        <v>544102.37199999997</v>
      </c>
      <c r="P71" s="2187">
        <v>574661.946</v>
      </c>
      <c r="Q71" s="2188">
        <v>2998033.5149999997</v>
      </c>
      <c r="R71" s="2701">
        <v>1252273.202</v>
      </c>
      <c r="W71" s="2190"/>
      <c r="X71" s="2190"/>
      <c r="Y71" s="2190"/>
      <c r="Z71" s="2190"/>
      <c r="AA71" s="2190"/>
      <c r="AB71" s="2190"/>
      <c r="AC71" s="2190"/>
      <c r="AD71" s="2190"/>
      <c r="AE71" s="2190"/>
      <c r="AF71" s="2190"/>
      <c r="AG71" s="2190"/>
      <c r="AH71" s="2190"/>
    </row>
    <row r="72" spans="1:58" ht="7.5" customHeight="1">
      <c r="A72" s="1018"/>
      <c r="B72" s="2700">
        <v>2024</v>
      </c>
      <c r="C72" s="2700"/>
      <c r="D72" s="2072"/>
      <c r="E72" s="2187">
        <v>595872.40599999996</v>
      </c>
      <c r="F72" s="2187">
        <v>578993.11</v>
      </c>
      <c r="G72" s="2187">
        <v>627543.09100000001</v>
      </c>
      <c r="H72" s="2187">
        <v>613782.09600000002</v>
      </c>
      <c r="I72" s="2187">
        <v>638491.10600000003</v>
      </c>
      <c r="J72" s="2187">
        <v>0</v>
      </c>
      <c r="K72" s="2187">
        <v>0</v>
      </c>
      <c r="L72" s="2187">
        <v>0</v>
      </c>
      <c r="M72" s="2187">
        <v>0</v>
      </c>
      <c r="N72" s="2187">
        <v>0</v>
      </c>
      <c r="O72" s="2187">
        <v>0</v>
      </c>
      <c r="P72" s="2187">
        <v>0</v>
      </c>
      <c r="Q72" s="2188">
        <v>3054681.8089999999</v>
      </c>
      <c r="R72" s="2701">
        <v>1252273.202</v>
      </c>
      <c r="S72" s="2069"/>
      <c r="T72" s="2200"/>
      <c r="U72" s="2200"/>
      <c r="W72" s="2190"/>
      <c r="X72" s="2190"/>
      <c r="Y72" s="2190"/>
      <c r="Z72" s="2190"/>
      <c r="AA72" s="2190"/>
      <c r="AB72" s="2190"/>
      <c r="AC72" s="2190"/>
      <c r="AD72" s="2190"/>
      <c r="AE72" s="2190"/>
      <c r="AF72" s="2190"/>
      <c r="AG72" s="2190"/>
      <c r="AH72" s="2190"/>
    </row>
    <row r="73" spans="1:58" ht="3" customHeight="1">
      <c r="A73" s="1018"/>
      <c r="B73" s="2192"/>
      <c r="C73" s="2192"/>
      <c r="D73" s="2072"/>
      <c r="E73" s="502"/>
      <c r="F73" s="502"/>
      <c r="G73" s="502"/>
      <c r="H73" s="502"/>
      <c r="I73" s="502"/>
      <c r="J73" s="502"/>
      <c r="K73" s="502"/>
      <c r="L73" s="502"/>
      <c r="M73" s="502"/>
      <c r="N73" s="1752"/>
      <c r="O73" s="1752"/>
      <c r="P73" s="1752"/>
      <c r="Q73" s="255"/>
      <c r="R73" s="2701">
        <v>0</v>
      </c>
      <c r="T73" s="2200"/>
      <c r="U73" s="2200"/>
    </row>
    <row r="74" spans="1:58" ht="7.5" customHeight="1">
      <c r="A74" s="1018"/>
      <c r="B74" s="2193" t="s">
        <v>1888</v>
      </c>
      <c r="C74" s="2194" t="s">
        <v>1889</v>
      </c>
      <c r="D74" s="2072"/>
      <c r="E74" s="2195">
        <v>1.2875722483613572E-2</v>
      </c>
      <c r="F74" s="2195">
        <v>5.2077507846647393</v>
      </c>
      <c r="G74" s="2195">
        <v>1.3887015413582162</v>
      </c>
      <c r="H74" s="2195">
        <v>1.5344472872676675</v>
      </c>
      <c r="I74" s="2195">
        <v>1.5976490247038697</v>
      </c>
      <c r="J74" s="2195">
        <v>-100</v>
      </c>
      <c r="K74" s="2195">
        <v>-100</v>
      </c>
      <c r="L74" s="2195">
        <v>-100</v>
      </c>
      <c r="M74" s="2195">
        <v>-100</v>
      </c>
      <c r="N74" s="2195">
        <v>-100</v>
      </c>
      <c r="O74" s="2195">
        <v>-100</v>
      </c>
      <c r="P74" s="2195">
        <v>-100</v>
      </c>
      <c r="Q74" s="2196">
        <v>1.8895150343240914</v>
      </c>
      <c r="R74" s="2701">
        <v>-696.86790368802849</v>
      </c>
    </row>
    <row r="75" spans="1:58" s="1731" customFormat="1" ht="11.25" customHeight="1">
      <c r="A75" s="2183"/>
      <c r="B75" s="1904" t="s">
        <v>1890</v>
      </c>
      <c r="C75" s="1904"/>
      <c r="D75" s="1904"/>
      <c r="E75" s="1904"/>
      <c r="F75" s="1904"/>
      <c r="G75" s="1904"/>
      <c r="H75" s="1904"/>
      <c r="I75" s="1904"/>
      <c r="J75" s="1904"/>
      <c r="K75" s="1904"/>
      <c r="L75" s="1904"/>
      <c r="M75" s="1904"/>
      <c r="N75" s="1904"/>
      <c r="O75" s="1904"/>
      <c r="P75" s="1904"/>
      <c r="Q75" s="1904"/>
      <c r="R75" s="1909"/>
      <c r="W75" s="2190"/>
      <c r="X75" s="2190"/>
      <c r="Y75" s="2190"/>
      <c r="Z75" s="2190"/>
      <c r="AA75" s="2190"/>
      <c r="AB75" s="2190"/>
      <c r="AC75" s="2190"/>
      <c r="AD75" s="2190"/>
      <c r="AE75" s="2190"/>
      <c r="AF75" s="2190"/>
      <c r="AG75" s="2190"/>
      <c r="AH75" s="2190"/>
      <c r="AI75" s="2185"/>
      <c r="AJ75" s="2185"/>
      <c r="AZ75" s="2186"/>
      <c r="BA75" s="2186"/>
      <c r="BB75" s="2186"/>
      <c r="BC75" s="2186"/>
      <c r="BD75" s="2186"/>
      <c r="BE75" s="2186"/>
      <c r="BF75" s="2186"/>
    </row>
    <row r="76" spans="1:58" ht="7.5" customHeight="1">
      <c r="A76" s="2202"/>
      <c r="B76" s="2700">
        <v>2023</v>
      </c>
      <c r="C76" s="2700"/>
      <c r="D76" s="1907"/>
      <c r="E76" s="2187">
        <v>57197.042999999998</v>
      </c>
      <c r="F76" s="2187">
        <v>53069.464</v>
      </c>
      <c r="G76" s="2187">
        <v>60105.595000000001</v>
      </c>
      <c r="H76" s="2187">
        <v>59396.69</v>
      </c>
      <c r="I76" s="2187">
        <v>63061.071000000004</v>
      </c>
      <c r="J76" s="2187">
        <v>57615.720999999998</v>
      </c>
      <c r="K76" s="2187">
        <v>57844.425000000003</v>
      </c>
      <c r="L76" s="2187">
        <v>56524.800999999999</v>
      </c>
      <c r="M76" s="2187">
        <v>53782.705999999998</v>
      </c>
      <c r="N76" s="2187">
        <v>54409.909</v>
      </c>
      <c r="O76" s="2187">
        <v>50452.067000000003</v>
      </c>
      <c r="P76" s="2187">
        <v>54542.8</v>
      </c>
      <c r="Q76" s="2188">
        <v>292829.86300000001</v>
      </c>
      <c r="R76" s="2701">
        <v>127271.701</v>
      </c>
      <c r="W76" s="2204"/>
      <c r="X76" s="2204"/>
      <c r="Y76" s="2204"/>
      <c r="Z76" s="2204"/>
      <c r="AA76" s="2204"/>
      <c r="AB76" s="2204"/>
      <c r="AC76" s="2204"/>
      <c r="AD76" s="2204"/>
      <c r="AE76" s="2204"/>
      <c r="AF76" s="2204"/>
      <c r="AG76" s="2204"/>
      <c r="AH76" s="2204"/>
    </row>
    <row r="77" spans="1:58" ht="7.5" customHeight="1">
      <c r="A77" s="1018"/>
      <c r="B77" s="2700">
        <v>2024</v>
      </c>
      <c r="C77" s="2700"/>
      <c r="D77" s="2072"/>
      <c r="E77" s="2187">
        <v>57099.51</v>
      </c>
      <c r="F77" s="2187">
        <v>56080.976999999999</v>
      </c>
      <c r="G77" s="2187">
        <v>61078.552000000003</v>
      </c>
      <c r="H77" s="2187">
        <v>61639.32</v>
      </c>
      <c r="I77" s="2187">
        <v>65632.380999999994</v>
      </c>
      <c r="J77" s="2187">
        <v>0</v>
      </c>
      <c r="K77" s="2187">
        <v>0</v>
      </c>
      <c r="L77" s="2187">
        <v>0</v>
      </c>
      <c r="M77" s="2187">
        <v>0</v>
      </c>
      <c r="N77" s="2187">
        <v>0</v>
      </c>
      <c r="O77" s="2187">
        <v>0</v>
      </c>
      <c r="P77" s="2187">
        <v>0</v>
      </c>
      <c r="Q77" s="2198">
        <v>301530.74</v>
      </c>
      <c r="R77" s="2701">
        <v>127271.701</v>
      </c>
      <c r="W77" s="2204"/>
      <c r="X77" s="2204"/>
      <c r="Y77" s="2204"/>
      <c r="Z77" s="2204"/>
      <c r="AA77" s="2204"/>
      <c r="AB77" s="2204"/>
      <c r="AC77" s="2204"/>
      <c r="AD77" s="2204"/>
      <c r="AE77" s="2204"/>
      <c r="AF77" s="2204"/>
      <c r="AG77" s="2204"/>
      <c r="AH77" s="2204"/>
    </row>
    <row r="78" spans="1:58" ht="3" customHeight="1">
      <c r="A78" s="1018"/>
      <c r="B78" s="502"/>
      <c r="C78" s="2194"/>
      <c r="D78" s="2072"/>
      <c r="E78" s="1752"/>
      <c r="F78" s="1752"/>
      <c r="G78" s="1752"/>
      <c r="H78" s="1752"/>
      <c r="I78" s="1752"/>
      <c r="J78" s="1752"/>
      <c r="K78" s="1752"/>
      <c r="L78" s="1752"/>
      <c r="M78" s="1752"/>
      <c r="N78" s="1752"/>
      <c r="O78" s="1752"/>
      <c r="P78" s="1752"/>
      <c r="Q78" s="256"/>
      <c r="R78" s="2701">
        <v>0</v>
      </c>
    </row>
    <row r="79" spans="1:58" ht="7.5" customHeight="1">
      <c r="A79" s="1018"/>
      <c r="B79" s="2193" t="s">
        <v>1888</v>
      </c>
      <c r="C79" s="2194" t="s">
        <v>1889</v>
      </c>
      <c r="D79" s="2072"/>
      <c r="E79" s="2195">
        <v>-0.17052105298519393</v>
      </c>
      <c r="F79" s="2195">
        <v>5.6746625517077121</v>
      </c>
      <c r="G79" s="2195">
        <v>1.6187461416861453</v>
      </c>
      <c r="H79" s="2195">
        <v>3.7756817762067243</v>
      </c>
      <c r="I79" s="2195">
        <v>4.0774918015585087</v>
      </c>
      <c r="J79" s="2195">
        <v>-100</v>
      </c>
      <c r="K79" s="2195">
        <v>-100</v>
      </c>
      <c r="L79" s="2195">
        <v>-100</v>
      </c>
      <c r="M79" s="2195">
        <v>-100</v>
      </c>
      <c r="N79" s="2195">
        <v>-100</v>
      </c>
      <c r="O79" s="2195">
        <v>-100</v>
      </c>
      <c r="P79" s="2195">
        <v>-100</v>
      </c>
      <c r="Q79" s="2196">
        <v>2.9713079502413962</v>
      </c>
      <c r="R79" s="2701">
        <v>-692.14682642223477</v>
      </c>
    </row>
    <row r="80" spans="1:58" ht="12" customHeight="1">
      <c r="A80" s="1018"/>
      <c r="B80" s="1038" t="s">
        <v>114</v>
      </c>
      <c r="C80" s="1038"/>
      <c r="D80" s="1038"/>
      <c r="E80" s="1038"/>
      <c r="F80" s="1038"/>
      <c r="G80" s="1038"/>
      <c r="H80" s="1038"/>
      <c r="I80" s="1038"/>
      <c r="J80" s="1038"/>
      <c r="K80" s="1038"/>
      <c r="L80" s="1038"/>
      <c r="M80" s="1038"/>
      <c r="N80" s="1038"/>
      <c r="O80" s="1038"/>
      <c r="P80" s="1038"/>
      <c r="Q80" s="1038"/>
      <c r="R80" s="2182"/>
    </row>
    <row r="81" spans="1:58" s="1731" customFormat="1" ht="11.25" customHeight="1">
      <c r="A81" s="2183"/>
      <c r="B81" s="1904" t="s">
        <v>1887</v>
      </c>
      <c r="C81" s="1904"/>
      <c r="D81" s="1904"/>
      <c r="E81" s="1904"/>
      <c r="F81" s="1904"/>
      <c r="G81" s="1904"/>
      <c r="H81" s="1904"/>
      <c r="I81" s="1904"/>
      <c r="J81" s="1904"/>
      <c r="K81" s="1904"/>
      <c r="L81" s="1904"/>
      <c r="M81" s="1904"/>
      <c r="N81" s="1904"/>
      <c r="O81" s="1904"/>
      <c r="P81" s="1904"/>
      <c r="Q81" s="1904"/>
      <c r="R81" s="1909"/>
      <c r="W81" s="2184"/>
      <c r="X81" s="2184"/>
      <c r="Y81" s="2184"/>
      <c r="Z81" s="2184"/>
      <c r="AA81" s="2184"/>
      <c r="AB81" s="2184"/>
      <c r="AC81" s="2184"/>
      <c r="AD81" s="2184"/>
      <c r="AE81" s="2184"/>
      <c r="AF81" s="2184"/>
      <c r="AG81" s="2184"/>
      <c r="AH81" s="2184"/>
      <c r="AI81" s="2185"/>
      <c r="AJ81" s="2185"/>
      <c r="AZ81" s="2186"/>
      <c r="BA81" s="2186"/>
      <c r="BB81" s="2186"/>
      <c r="BC81" s="2186"/>
      <c r="BD81" s="2186"/>
      <c r="BE81" s="2186"/>
      <c r="BF81" s="2186"/>
    </row>
    <row r="82" spans="1:58" ht="7.5" customHeight="1">
      <c r="A82" s="1018"/>
      <c r="B82" s="2700">
        <v>2023</v>
      </c>
      <c r="C82" s="2700"/>
      <c r="D82" s="2072"/>
      <c r="E82" s="2205">
        <v>2070797.2759999998</v>
      </c>
      <c r="F82" s="2205">
        <v>1901074.4739999999</v>
      </c>
      <c r="G82" s="2205">
        <v>2119200.415</v>
      </c>
      <c r="H82" s="2205">
        <v>2073407.6159999999</v>
      </c>
      <c r="I82" s="2205">
        <v>2160889.1290000002</v>
      </c>
      <c r="J82" s="2205">
        <v>2067258.0179999999</v>
      </c>
      <c r="K82" s="2205">
        <v>2103590.2800000003</v>
      </c>
      <c r="L82" s="2205">
        <v>2026717.361</v>
      </c>
      <c r="M82" s="2205">
        <v>1914150.6710000001</v>
      </c>
      <c r="N82" s="2205">
        <v>1954309.1359999999</v>
      </c>
      <c r="O82" s="2205">
        <v>1879569.5860000001</v>
      </c>
      <c r="P82" s="2205">
        <v>1987354.2089999998</v>
      </c>
      <c r="Q82" s="2188">
        <v>10325368.91</v>
      </c>
      <c r="R82" s="2701">
        <v>4257824.6129999999</v>
      </c>
      <c r="W82" s="2190"/>
      <c r="X82" s="2190"/>
      <c r="Y82" s="2190"/>
      <c r="Z82" s="2190"/>
      <c r="AA82" s="2190"/>
      <c r="AB82" s="2190"/>
      <c r="AC82" s="2190"/>
      <c r="AD82" s="2190"/>
      <c r="AE82" s="2190"/>
      <c r="AF82" s="2190"/>
      <c r="AG82" s="2190"/>
      <c r="AH82" s="2190"/>
    </row>
    <row r="83" spans="1:58" ht="7.5" customHeight="1">
      <c r="A83" s="1018"/>
      <c r="B83" s="2700">
        <v>2024</v>
      </c>
      <c r="C83" s="2700"/>
      <c r="D83" s="2072"/>
      <c r="E83" s="2205">
        <v>2049076.3939999999</v>
      </c>
      <c r="F83" s="2205">
        <v>1976202.0069999998</v>
      </c>
      <c r="G83" s="2205">
        <v>2135279.588</v>
      </c>
      <c r="H83" s="2205">
        <v>2084058.8059999999</v>
      </c>
      <c r="I83" s="2205">
        <v>2173765.807</v>
      </c>
      <c r="J83" s="2205">
        <v>0</v>
      </c>
      <c r="K83" s="2205">
        <v>0</v>
      </c>
      <c r="L83" s="2205">
        <v>0</v>
      </c>
      <c r="M83" s="2205">
        <v>0</v>
      </c>
      <c r="N83" s="2205">
        <v>0</v>
      </c>
      <c r="O83" s="2205">
        <v>0</v>
      </c>
      <c r="P83" s="2205">
        <v>0</v>
      </c>
      <c r="Q83" s="2188">
        <v>10418382.602</v>
      </c>
      <c r="R83" s="2701">
        <v>4257824.6129999999</v>
      </c>
      <c r="W83" s="2190"/>
      <c r="X83" s="2190"/>
      <c r="Y83" s="2190"/>
      <c r="Z83" s="2190"/>
      <c r="AA83" s="2190"/>
      <c r="AB83" s="2190"/>
      <c r="AC83" s="2190"/>
      <c r="AD83" s="2190"/>
      <c r="AE83" s="2190"/>
      <c r="AF83" s="2190"/>
      <c r="AG83" s="2190"/>
      <c r="AH83" s="2190"/>
    </row>
    <row r="84" spans="1:58" ht="3" customHeight="1">
      <c r="A84" s="1018"/>
      <c r="B84" s="2192"/>
      <c r="C84" s="2192"/>
      <c r="D84" s="2072"/>
      <c r="E84" s="502"/>
      <c r="F84" s="502"/>
      <c r="G84" s="502"/>
      <c r="H84" s="502"/>
      <c r="I84" s="502"/>
      <c r="J84" s="502"/>
      <c r="K84" s="502"/>
      <c r="L84" s="502"/>
      <c r="M84" s="502"/>
      <c r="N84" s="1752"/>
      <c r="O84" s="1752"/>
      <c r="P84" s="1752"/>
      <c r="Q84" s="255"/>
      <c r="R84" s="2701">
        <v>0</v>
      </c>
    </row>
    <row r="85" spans="1:58" ht="7.5" customHeight="1">
      <c r="A85" s="1018"/>
      <c r="B85" s="2193" t="s">
        <v>1888</v>
      </c>
      <c r="C85" s="2194" t="s">
        <v>1889</v>
      </c>
      <c r="D85" s="2072"/>
      <c r="E85" s="2195">
        <v>-1.0489139739432431</v>
      </c>
      <c r="F85" s="2195">
        <v>3.9518458654555531</v>
      </c>
      <c r="G85" s="2195">
        <v>0.75873772419963359</v>
      </c>
      <c r="H85" s="2195">
        <v>0.51370458552419507</v>
      </c>
      <c r="I85" s="2195">
        <v>0.59589720856982353</v>
      </c>
      <c r="J85" s="2195">
        <v>-100</v>
      </c>
      <c r="K85" s="2195">
        <v>-100</v>
      </c>
      <c r="L85" s="2195">
        <v>-100</v>
      </c>
      <c r="M85" s="2195">
        <v>-100</v>
      </c>
      <c r="N85" s="2195">
        <v>-100</v>
      </c>
      <c r="O85" s="2195">
        <v>-100</v>
      </c>
      <c r="P85" s="2195">
        <v>-100</v>
      </c>
      <c r="Q85" s="2196">
        <v>0.90082681607547954</v>
      </c>
      <c r="R85" s="2701">
        <v>-698.89039820590597</v>
      </c>
      <c r="AB85" s="1038"/>
    </row>
    <row r="86" spans="1:58" s="1731" customFormat="1" ht="11.25" customHeight="1">
      <c r="A86" s="2183"/>
      <c r="B86" s="1904" t="s">
        <v>1890</v>
      </c>
      <c r="C86" s="1904"/>
      <c r="D86" s="1904"/>
      <c r="E86" s="1904"/>
      <c r="F86" s="1904"/>
      <c r="G86" s="1904"/>
      <c r="H86" s="1904"/>
      <c r="I86" s="1904"/>
      <c r="J86" s="1904"/>
      <c r="K86" s="1904"/>
      <c r="L86" s="1904"/>
      <c r="M86" s="1904"/>
      <c r="N86" s="1904"/>
      <c r="O86" s="1904"/>
      <c r="P86" s="1904"/>
      <c r="Q86" s="1904"/>
      <c r="R86" s="1909"/>
      <c r="W86" s="2184"/>
      <c r="X86" s="2184"/>
      <c r="Y86" s="2184"/>
      <c r="Z86" s="2184"/>
      <c r="AA86" s="2184"/>
      <c r="AB86" s="2184"/>
      <c r="AC86" s="2184"/>
      <c r="AD86" s="2184"/>
      <c r="AE86" s="2184"/>
      <c r="AF86" s="2184"/>
      <c r="AG86" s="2184"/>
      <c r="AH86" s="2184"/>
      <c r="AI86" s="2185"/>
      <c r="AJ86" s="2185"/>
      <c r="AZ86" s="2186"/>
      <c r="BA86" s="2186"/>
      <c r="BB86" s="2186"/>
      <c r="BC86" s="2186"/>
      <c r="BD86" s="2186"/>
      <c r="BE86" s="2186"/>
      <c r="BF86" s="2186"/>
    </row>
    <row r="87" spans="1:58" ht="7.5" customHeight="1">
      <c r="A87" s="2202"/>
      <c r="B87" s="2700">
        <v>2023</v>
      </c>
      <c r="C87" s="2700"/>
      <c r="D87" s="1904"/>
      <c r="E87" s="2187">
        <v>104426.44399999999</v>
      </c>
      <c r="F87" s="2187">
        <v>96488.883000000002</v>
      </c>
      <c r="G87" s="2187">
        <v>108882.837</v>
      </c>
      <c r="H87" s="2187">
        <v>108255.481</v>
      </c>
      <c r="I87" s="2187">
        <v>115549.05800000002</v>
      </c>
      <c r="J87" s="2187">
        <v>106151.76999999999</v>
      </c>
      <c r="K87" s="2187">
        <v>106523.72900000001</v>
      </c>
      <c r="L87" s="2187">
        <v>103509.512</v>
      </c>
      <c r="M87" s="2187">
        <v>98771.436000000002</v>
      </c>
      <c r="N87" s="2187">
        <v>99697.118000000002</v>
      </c>
      <c r="O87" s="2187">
        <v>92781.543999999994</v>
      </c>
      <c r="P87" s="2187">
        <v>99531.588000000003</v>
      </c>
      <c r="Q87" s="2188">
        <v>533602.70299999998</v>
      </c>
      <c r="R87" s="2701">
        <v>229948.36299999998</v>
      </c>
      <c r="W87" s="2190"/>
      <c r="X87" s="2190"/>
      <c r="Y87" s="2190"/>
      <c r="Z87" s="2190"/>
      <c r="AA87" s="2190"/>
      <c r="AB87" s="2190"/>
      <c r="AC87" s="2190"/>
      <c r="AD87" s="2190"/>
      <c r="AE87" s="2190"/>
      <c r="AF87" s="2190"/>
      <c r="AG87" s="2190"/>
      <c r="AH87" s="2190"/>
    </row>
    <row r="88" spans="1:58" ht="7.5" customHeight="1">
      <c r="A88" s="1018"/>
      <c r="B88" s="2700">
        <v>2024</v>
      </c>
      <c r="C88" s="2700"/>
      <c r="D88" s="2072"/>
      <c r="E88" s="2187">
        <v>104081.34599999999</v>
      </c>
      <c r="F88" s="2187">
        <v>101332.556</v>
      </c>
      <c r="G88" s="2187">
        <v>110633.16800000001</v>
      </c>
      <c r="H88" s="2187">
        <v>111274.43799999999</v>
      </c>
      <c r="I88" s="2187">
        <v>118673.92499999999</v>
      </c>
      <c r="J88" s="2187">
        <v>0</v>
      </c>
      <c r="K88" s="2187">
        <v>0</v>
      </c>
      <c r="L88" s="2187">
        <v>0</v>
      </c>
      <c r="M88" s="2187">
        <v>0</v>
      </c>
      <c r="N88" s="2187">
        <v>0</v>
      </c>
      <c r="O88" s="2187">
        <v>0</v>
      </c>
      <c r="P88" s="2187">
        <v>0</v>
      </c>
      <c r="Q88" s="2188">
        <v>545995.43299999996</v>
      </c>
      <c r="R88" s="2701">
        <v>229948.36299999998</v>
      </c>
      <c r="W88" s="2190"/>
      <c r="X88" s="2190"/>
      <c r="Y88" s="2190"/>
      <c r="Z88" s="2190"/>
      <c r="AA88" s="2190"/>
      <c r="AB88" s="2190"/>
      <c r="AC88" s="2190"/>
      <c r="AD88" s="2190"/>
      <c r="AE88" s="2190"/>
      <c r="AF88" s="2190"/>
      <c r="AG88" s="2190"/>
      <c r="AH88" s="2190"/>
    </row>
    <row r="89" spans="1:58" ht="3" customHeight="1">
      <c r="A89" s="502"/>
      <c r="B89" s="1024"/>
      <c r="C89" s="1024"/>
      <c r="D89" s="2206"/>
      <c r="E89" s="1752"/>
      <c r="F89" s="1752"/>
      <c r="G89" s="1752"/>
      <c r="H89" s="1752"/>
      <c r="I89" s="1752"/>
      <c r="J89" s="1752"/>
      <c r="K89" s="1752"/>
      <c r="L89" s="1752"/>
      <c r="M89" s="1752"/>
      <c r="N89" s="1752"/>
      <c r="O89" s="1752"/>
      <c r="P89" s="1752"/>
      <c r="Q89" s="255"/>
      <c r="R89" s="2701">
        <v>0</v>
      </c>
    </row>
    <row r="90" spans="1:58" ht="7.5" customHeight="1">
      <c r="A90" s="1014"/>
      <c r="B90" s="2207" t="s">
        <v>1888</v>
      </c>
      <c r="C90" s="2208" t="s">
        <v>1889</v>
      </c>
      <c r="D90" s="2209"/>
      <c r="E90" s="2210">
        <v>-0.33046993345861608</v>
      </c>
      <c r="F90" s="2210">
        <v>5.0199285652420684</v>
      </c>
      <c r="G90" s="2210">
        <v>1.6075361812991815</v>
      </c>
      <c r="H90" s="2210">
        <v>2.7887336254133714</v>
      </c>
      <c r="I90" s="2210">
        <v>2.7043638901841689</v>
      </c>
      <c r="J90" s="2210">
        <v>-100</v>
      </c>
      <c r="K90" s="2210">
        <v>-100</v>
      </c>
      <c r="L90" s="2210">
        <v>-100</v>
      </c>
      <c r="M90" s="2210">
        <v>-100</v>
      </c>
      <c r="N90" s="2210">
        <v>-100</v>
      </c>
      <c r="O90" s="2210">
        <v>-100</v>
      </c>
      <c r="P90" s="2211">
        <v>-100</v>
      </c>
      <c r="Q90" s="2212">
        <v>2.3224638725265265</v>
      </c>
      <c r="R90" s="2703">
        <v>-694.50690248440242</v>
      </c>
      <c r="S90" s="1810"/>
    </row>
    <row r="91" spans="1:58" ht="2.25" customHeight="1">
      <c r="A91" s="502"/>
      <c r="B91" s="2193"/>
      <c r="C91" s="2194"/>
      <c r="D91" s="502"/>
      <c r="E91" s="2195"/>
      <c r="F91" s="2195"/>
      <c r="G91" s="2195"/>
      <c r="H91" s="2195"/>
      <c r="I91" s="2195"/>
      <c r="J91" s="2195"/>
      <c r="K91" s="2195"/>
      <c r="L91" s="2195"/>
      <c r="M91" s="2195"/>
      <c r="N91" s="2195"/>
      <c r="O91" s="2195"/>
      <c r="P91" s="2195"/>
      <c r="Q91" s="2195"/>
      <c r="R91" s="2205"/>
      <c r="S91" s="1009"/>
    </row>
    <row r="92" spans="1:58" ht="16.5" customHeight="1">
      <c r="A92" s="1009"/>
      <c r="B92" s="2702" t="s">
        <v>1891</v>
      </c>
      <c r="C92" s="2702"/>
      <c r="D92" s="2702"/>
      <c r="E92" s="2702"/>
      <c r="F92" s="2702"/>
      <c r="G92" s="2702"/>
      <c r="H92" s="2702"/>
      <c r="I92" s="2702"/>
      <c r="J92" s="2702"/>
      <c r="K92" s="2702"/>
      <c r="L92" s="2702"/>
      <c r="M92" s="2702"/>
      <c r="N92" s="2702"/>
      <c r="O92" s="2702"/>
      <c r="P92" s="2702"/>
      <c r="Q92" s="2702"/>
      <c r="R92" s="2702"/>
    </row>
    <row r="93" spans="1:58" ht="24.75" customHeight="1">
      <c r="B93" s="2702" t="s">
        <v>1892</v>
      </c>
      <c r="C93" s="2702"/>
      <c r="D93" s="2702"/>
      <c r="E93" s="2702"/>
      <c r="F93" s="2702"/>
      <c r="G93" s="2702"/>
      <c r="H93" s="2702"/>
      <c r="I93" s="2702"/>
      <c r="J93" s="2702"/>
      <c r="K93" s="2702"/>
      <c r="L93" s="2702"/>
      <c r="M93" s="2702"/>
      <c r="N93" s="2702"/>
      <c r="O93" s="2702"/>
      <c r="P93" s="2702"/>
      <c r="Q93" s="2702"/>
      <c r="R93" s="2702"/>
    </row>
    <row r="94" spans="1:58">
      <c r="R94" s="2213" t="s">
        <v>242</v>
      </c>
    </row>
    <row r="95" spans="1:58" ht="15">
      <c r="B95" s="2521" t="s">
        <v>1019</v>
      </c>
    </row>
  </sheetData>
  <mergeCells count="60">
    <mergeCell ref="B92:R92"/>
    <mergeCell ref="B93:R93"/>
    <mergeCell ref="B82:C82"/>
    <mergeCell ref="R82:R85"/>
    <mergeCell ref="B83:C83"/>
    <mergeCell ref="B87:C87"/>
    <mergeCell ref="R87:R90"/>
    <mergeCell ref="B88:C88"/>
    <mergeCell ref="B71:C71"/>
    <mergeCell ref="R71:R74"/>
    <mergeCell ref="B72:C72"/>
    <mergeCell ref="B76:C76"/>
    <mergeCell ref="R76:R79"/>
    <mergeCell ref="B77:C77"/>
    <mergeCell ref="B60:C60"/>
    <mergeCell ref="R60:R63"/>
    <mergeCell ref="B61:C61"/>
    <mergeCell ref="B65:C65"/>
    <mergeCell ref="R65:R68"/>
    <mergeCell ref="B66:C66"/>
    <mergeCell ref="B49:C49"/>
    <mergeCell ref="R49:R52"/>
    <mergeCell ref="B50:C50"/>
    <mergeCell ref="B54:C54"/>
    <mergeCell ref="R54:R57"/>
    <mergeCell ref="B55:C55"/>
    <mergeCell ref="B38:C38"/>
    <mergeCell ref="R38:R41"/>
    <mergeCell ref="B39:C39"/>
    <mergeCell ref="B43:C43"/>
    <mergeCell ref="R43:R46"/>
    <mergeCell ref="B44:C44"/>
    <mergeCell ref="O11:O12"/>
    <mergeCell ref="B27:C27"/>
    <mergeCell ref="R27:R30"/>
    <mergeCell ref="B28:C28"/>
    <mergeCell ref="B32:C32"/>
    <mergeCell ref="R32:R35"/>
    <mergeCell ref="B33:C33"/>
    <mergeCell ref="B16:C16"/>
    <mergeCell ref="B17:C17"/>
    <mergeCell ref="B21:C21"/>
    <mergeCell ref="R21:R24"/>
    <mergeCell ref="B22:C22"/>
    <mergeCell ref="W4:AH4"/>
    <mergeCell ref="C8:E8"/>
    <mergeCell ref="A10:D12"/>
    <mergeCell ref="Q10:Q12"/>
    <mergeCell ref="R10:R12"/>
    <mergeCell ref="E11:E12"/>
    <mergeCell ref="F11:F12"/>
    <mergeCell ref="G11:G12"/>
    <mergeCell ref="H11:H12"/>
    <mergeCell ref="I11:I12"/>
    <mergeCell ref="P11:P12"/>
    <mergeCell ref="J11:J12"/>
    <mergeCell ref="K11:K12"/>
    <mergeCell ref="L11:L12"/>
    <mergeCell ref="M11:M12"/>
    <mergeCell ref="N11:N12"/>
  </mergeCells>
  <hyperlinks>
    <hyperlink ref="B95" location="Inhaltsverzeichnis!A1" display="Zurück zum Inhaltsverzeichnis"/>
  </hyperlinks>
  <pageMargins left="0.78740157480314965" right="0.78740157480314965" top="0.39370078740157483" bottom="0.19685039370078741" header="0.19685039370078741" footer="0.19685039370078741"/>
  <pageSetup paperSize="9" scale="96" orientation="portrait" horizontalDpi="300" verticalDpi="300" r:id="rId1"/>
  <headerFooter alignWithMargins="0">
    <oddFooter>&amp;L&amp;D / &amp;T&amp;R &amp;A</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J193"/>
  <sheetViews>
    <sheetView showGridLines="0" showZeros="0" zoomScale="140" zoomScaleNormal="140" workbookViewId="0"/>
  </sheetViews>
  <sheetFormatPr baseColWidth="10" defaultColWidth="11.42578125" defaultRowHeight="12.75"/>
  <cols>
    <col min="1" max="1" width="3.7109375" style="499" customWidth="1"/>
    <col min="2" max="2" width="5.42578125" style="499" customWidth="1"/>
    <col min="3" max="3" width="2.7109375" style="499" customWidth="1"/>
    <col min="4" max="4" width="0.42578125" style="499" customWidth="1"/>
    <col min="5" max="16" width="5.42578125" style="499" customWidth="1"/>
    <col min="17" max="17" width="6.5703125" style="499" customWidth="1"/>
    <col min="18" max="18" width="6.28515625" style="499" customWidth="1"/>
    <col min="19" max="19" width="5.140625" style="499" customWidth="1"/>
    <col min="20" max="21" width="1.28515625" style="499" customWidth="1"/>
    <col min="22" max="22" width="1.28515625" style="1009" customWidth="1"/>
    <col min="23" max="34" width="6.42578125" style="1009" customWidth="1"/>
    <col min="35" max="35" width="3.42578125" style="1009" customWidth="1"/>
    <col min="36" max="36" width="2" style="1009" customWidth="1"/>
    <col min="37" max="16384" width="11.42578125" style="499"/>
  </cols>
  <sheetData>
    <row r="1" spans="1:35" ht="6.75" customHeight="1"/>
    <row r="2" spans="1:35" ht="12" customHeight="1"/>
    <row r="3" spans="1:35" ht="12" customHeight="1"/>
    <row r="4" spans="1:35" ht="12" customHeight="1">
      <c r="A4" s="491"/>
      <c r="B4" s="2167"/>
      <c r="C4" s="2060"/>
      <c r="D4" s="2060"/>
      <c r="E4" s="491"/>
      <c r="F4" s="491"/>
      <c r="G4" s="491"/>
      <c r="H4" s="491"/>
      <c r="I4" s="491"/>
      <c r="J4" s="491"/>
      <c r="K4" s="491"/>
      <c r="L4" s="491"/>
      <c r="M4" s="491"/>
      <c r="N4" s="491"/>
      <c r="O4" s="491"/>
      <c r="P4" s="491"/>
      <c r="Q4" s="491"/>
      <c r="R4" s="491"/>
      <c r="W4" s="2688"/>
      <c r="X4" s="2688"/>
      <c r="Y4" s="2688"/>
      <c r="Z4" s="2688"/>
      <c r="AA4" s="2688"/>
      <c r="AB4" s="2688"/>
      <c r="AC4" s="2688"/>
      <c r="AD4" s="2688"/>
      <c r="AE4" s="2688"/>
      <c r="AF4" s="2688"/>
      <c r="AG4" s="2688"/>
      <c r="AH4" s="2688"/>
      <c r="AI4" s="2169"/>
    </row>
    <row r="5" spans="1:35" ht="12" customHeight="1">
      <c r="A5" s="491"/>
      <c r="B5" s="491"/>
      <c r="C5" s="491"/>
      <c r="D5" s="491"/>
      <c r="E5" s="491"/>
      <c r="F5" s="491"/>
      <c r="G5" s="491"/>
      <c r="H5" s="491"/>
      <c r="I5" s="491"/>
      <c r="J5" s="491"/>
      <c r="K5" s="491"/>
      <c r="L5" s="491"/>
      <c r="M5" s="491"/>
      <c r="N5" s="491"/>
      <c r="O5" s="491"/>
      <c r="P5" s="491"/>
      <c r="Q5" s="491"/>
      <c r="R5" s="491"/>
      <c r="W5" s="2170"/>
      <c r="X5" s="2170"/>
      <c r="Y5" s="2170"/>
      <c r="Z5" s="2170"/>
      <c r="AA5" s="2170"/>
      <c r="AB5" s="2170"/>
      <c r="AC5" s="2170"/>
      <c r="AD5" s="2170"/>
      <c r="AE5" s="2170"/>
      <c r="AF5" s="2170"/>
      <c r="AG5" s="2170"/>
      <c r="AH5" s="2170"/>
      <c r="AI5" s="2169"/>
    </row>
    <row r="6" spans="1:35" ht="6.75" customHeight="1">
      <c r="A6" s="491"/>
      <c r="B6" s="491"/>
      <c r="C6" s="491"/>
      <c r="D6" s="491"/>
      <c r="E6" s="491"/>
      <c r="F6" s="491"/>
      <c r="G6" s="491"/>
      <c r="H6" s="491"/>
      <c r="I6" s="491"/>
      <c r="J6" s="491"/>
      <c r="K6" s="491"/>
      <c r="L6" s="491"/>
      <c r="M6" s="491"/>
      <c r="N6" s="491"/>
      <c r="O6" s="491"/>
      <c r="P6" s="491"/>
      <c r="Q6" s="491"/>
      <c r="R6" s="491"/>
      <c r="W6" s="2170"/>
      <c r="X6" s="2170"/>
      <c r="Y6" s="2170"/>
      <c r="Z6" s="2170"/>
      <c r="AA6" s="2170"/>
      <c r="AB6" s="2170"/>
      <c r="AC6" s="2170"/>
      <c r="AD6" s="2170"/>
      <c r="AE6" s="2170"/>
      <c r="AF6" s="2170"/>
      <c r="AG6" s="2170"/>
      <c r="AH6" s="2170"/>
      <c r="AI6" s="2172"/>
    </row>
    <row r="7" spans="1:35" ht="6.75" customHeight="1">
      <c r="A7" s="491"/>
      <c r="B7" s="2171"/>
      <c r="C7" s="491"/>
      <c r="D7" s="491"/>
      <c r="E7" s="491"/>
      <c r="F7" s="491"/>
      <c r="H7" s="491"/>
      <c r="I7" s="491"/>
      <c r="J7" s="491"/>
      <c r="K7" s="491"/>
      <c r="L7" s="491"/>
      <c r="M7" s="491"/>
      <c r="N7" s="491"/>
      <c r="O7" s="491"/>
      <c r="P7" s="491"/>
      <c r="Q7" s="491"/>
      <c r="R7" s="491"/>
      <c r="W7" s="2170"/>
      <c r="X7" s="2170"/>
      <c r="Y7" s="2170"/>
      <c r="Z7" s="2170"/>
      <c r="AA7" s="2170"/>
      <c r="AB7" s="2170"/>
      <c r="AC7" s="2170"/>
      <c r="AD7" s="2170"/>
      <c r="AE7" s="2170"/>
      <c r="AF7" s="2170"/>
      <c r="AG7" s="2170"/>
      <c r="AH7" s="2170"/>
      <c r="AI7" s="2169"/>
    </row>
    <row r="8" spans="1:35" ht="15.75" customHeight="1">
      <c r="A8" s="2173"/>
      <c r="B8" s="2175" t="s">
        <v>1893</v>
      </c>
      <c r="C8" s="2175"/>
      <c r="D8" s="2175"/>
      <c r="E8" s="2173"/>
      <c r="F8" s="2173"/>
      <c r="G8" s="2173"/>
      <c r="H8" s="2173"/>
      <c r="I8" s="2173"/>
      <c r="J8" s="2173"/>
      <c r="K8" s="2173"/>
      <c r="L8" s="2173"/>
      <c r="M8" s="2173"/>
      <c r="N8" s="2173"/>
      <c r="O8" s="2173"/>
      <c r="P8" s="2173"/>
      <c r="Q8" s="2173"/>
      <c r="R8" s="2173"/>
      <c r="W8" s="2170"/>
      <c r="X8" s="2170"/>
      <c r="Y8" s="2170"/>
      <c r="Z8" s="2170"/>
      <c r="AA8" s="2170"/>
      <c r="AB8" s="2170"/>
      <c r="AC8" s="2170"/>
      <c r="AD8" s="2170"/>
      <c r="AE8" s="2170"/>
      <c r="AF8" s="2170"/>
      <c r="AG8" s="2170"/>
      <c r="AH8" s="2170"/>
      <c r="AI8" s="2172"/>
    </row>
    <row r="9" spans="1:35" ht="15.75" customHeight="1">
      <c r="A9" s="2176"/>
      <c r="B9" s="2177" t="s">
        <v>218</v>
      </c>
      <c r="C9" s="2689">
        <v>45482</v>
      </c>
      <c r="D9" s="2689"/>
      <c r="E9" s="2689"/>
      <c r="F9" s="2178"/>
      <c r="G9" s="2178"/>
      <c r="H9" s="2178"/>
      <c r="I9" s="2178" t="s">
        <v>1882</v>
      </c>
      <c r="K9" s="2178"/>
      <c r="L9" s="2178"/>
      <c r="M9" s="2178"/>
      <c r="N9" s="2178"/>
      <c r="O9" s="2178"/>
      <c r="P9" s="2178"/>
      <c r="Q9" s="2178"/>
      <c r="R9" s="2179" t="s">
        <v>1883</v>
      </c>
    </row>
    <row r="10" spans="1:35" ht="3" customHeight="1">
      <c r="A10" s="491"/>
      <c r="B10" s="491"/>
      <c r="C10" s="491"/>
      <c r="D10" s="491"/>
      <c r="E10" s="491"/>
      <c r="F10" s="491"/>
      <c r="G10" s="491"/>
      <c r="H10" s="491"/>
      <c r="I10" s="491"/>
      <c r="J10" s="491"/>
      <c r="K10" s="491"/>
      <c r="L10" s="491"/>
      <c r="M10" s="491"/>
      <c r="N10" s="491"/>
      <c r="O10" s="491"/>
      <c r="P10" s="491"/>
      <c r="Q10" s="491"/>
      <c r="R10" s="491"/>
    </row>
    <row r="11" spans="1:35" ht="12" customHeight="1">
      <c r="A11" s="2690" t="s">
        <v>4</v>
      </c>
      <c r="B11" s="2636"/>
      <c r="C11" s="2636"/>
      <c r="D11" s="2691"/>
      <c r="E11" s="2054" t="s">
        <v>1894</v>
      </c>
      <c r="F11" s="2054"/>
      <c r="G11" s="2054"/>
      <c r="H11" s="2054"/>
      <c r="I11" s="2054"/>
      <c r="J11" s="2054"/>
      <c r="K11" s="2054"/>
      <c r="L11" s="2054"/>
      <c r="M11" s="2054"/>
      <c r="N11" s="2054"/>
      <c r="O11" s="2054"/>
      <c r="P11" s="2056"/>
      <c r="Q11" s="2704" t="s">
        <v>1885</v>
      </c>
      <c r="R11" s="2704" t="s">
        <v>1886</v>
      </c>
    </row>
    <row r="12" spans="1:35" ht="12" customHeight="1">
      <c r="A12" s="2692"/>
      <c r="B12" s="2638"/>
      <c r="C12" s="2638"/>
      <c r="D12" s="2693"/>
      <c r="E12" s="2693" t="s">
        <v>5</v>
      </c>
      <c r="F12" s="2693" t="s">
        <v>50</v>
      </c>
      <c r="G12" s="2693" t="s">
        <v>223</v>
      </c>
      <c r="H12" s="2693" t="s">
        <v>224</v>
      </c>
      <c r="I12" s="2693" t="s">
        <v>9</v>
      </c>
      <c r="J12" s="2693" t="s">
        <v>225</v>
      </c>
      <c r="K12" s="2693" t="s">
        <v>226</v>
      </c>
      <c r="L12" s="2693" t="s">
        <v>12</v>
      </c>
      <c r="M12" s="2693" t="s">
        <v>227</v>
      </c>
      <c r="N12" s="2693" t="s">
        <v>14</v>
      </c>
      <c r="O12" s="2693" t="s">
        <v>15</v>
      </c>
      <c r="P12" s="2693" t="s">
        <v>16</v>
      </c>
      <c r="Q12" s="2705" t="s">
        <v>134</v>
      </c>
      <c r="R12" s="2705" t="s">
        <v>134</v>
      </c>
    </row>
    <row r="13" spans="1:35" ht="12" customHeight="1">
      <c r="A13" s="2694"/>
      <c r="B13" s="2695"/>
      <c r="C13" s="2695"/>
      <c r="D13" s="2696"/>
      <c r="E13" s="2561"/>
      <c r="F13" s="2561"/>
      <c r="G13" s="2561"/>
      <c r="H13" s="2561"/>
      <c r="I13" s="2561"/>
      <c r="J13" s="2561"/>
      <c r="K13" s="2561"/>
      <c r="L13" s="2561"/>
      <c r="M13" s="2561"/>
      <c r="N13" s="2561"/>
      <c r="O13" s="2561"/>
      <c r="P13" s="2561"/>
      <c r="Q13" s="2706" t="s">
        <v>134</v>
      </c>
      <c r="R13" s="2706" t="s">
        <v>134</v>
      </c>
    </row>
    <row r="14" spans="1:35" ht="3" customHeight="1">
      <c r="A14" s="1018"/>
      <c r="B14" s="1024"/>
      <c r="C14" s="1024"/>
      <c r="D14" s="1024"/>
      <c r="E14" s="502"/>
      <c r="F14" s="502"/>
      <c r="G14" s="502"/>
      <c r="H14" s="502"/>
      <c r="I14" s="502"/>
      <c r="J14" s="502"/>
      <c r="K14" s="502"/>
      <c r="L14" s="502"/>
      <c r="M14" s="502"/>
      <c r="N14" s="502"/>
      <c r="O14" s="502"/>
      <c r="P14" s="502"/>
      <c r="Q14" s="502"/>
      <c r="R14" s="2061"/>
    </row>
    <row r="15" spans="1:35" ht="12" customHeight="1">
      <c r="A15" s="2181"/>
      <c r="B15" s="1038" t="s">
        <v>1895</v>
      </c>
      <c r="C15" s="1038"/>
      <c r="D15" s="1038"/>
      <c r="E15" s="1038"/>
      <c r="F15" s="1038"/>
      <c r="G15" s="1038"/>
      <c r="H15" s="1038"/>
      <c r="I15" s="1038"/>
      <c r="J15" s="1038"/>
      <c r="K15" s="1038"/>
      <c r="L15" s="1038"/>
      <c r="M15" s="1038"/>
      <c r="N15" s="1038"/>
      <c r="O15" s="1038"/>
      <c r="P15" s="1038"/>
      <c r="Q15" s="1038"/>
      <c r="R15" s="2182"/>
    </row>
    <row r="16" spans="1:35" ht="10.15" customHeight="1">
      <c r="A16" s="2202"/>
      <c r="B16" s="1904" t="s">
        <v>1887</v>
      </c>
      <c r="C16" s="1904"/>
      <c r="D16" s="1904"/>
      <c r="E16" s="1904"/>
      <c r="F16" s="1904"/>
      <c r="G16" s="1904"/>
      <c r="H16" s="1904"/>
      <c r="I16" s="1904"/>
      <c r="J16" s="1904"/>
      <c r="K16" s="1904"/>
      <c r="L16" s="1904"/>
      <c r="M16" s="1904"/>
      <c r="N16" s="1904"/>
      <c r="O16" s="1904"/>
      <c r="P16" s="1904"/>
      <c r="Q16" s="1904"/>
      <c r="R16" s="1909"/>
      <c r="W16" s="2170"/>
      <c r="X16" s="2170"/>
      <c r="Y16" s="2170"/>
      <c r="Z16" s="2170"/>
      <c r="AA16" s="2170"/>
      <c r="AB16" s="2170"/>
      <c r="AC16" s="2170"/>
      <c r="AD16" s="2170"/>
      <c r="AE16" s="2170"/>
      <c r="AF16" s="2170"/>
      <c r="AG16" s="2170"/>
      <c r="AH16" s="2170"/>
    </row>
    <row r="17" spans="1:34" ht="7.5" customHeight="1">
      <c r="A17" s="1018"/>
      <c r="B17" s="2700">
        <v>2023</v>
      </c>
      <c r="C17" s="2700"/>
      <c r="D17" s="2072"/>
      <c r="E17" s="2187">
        <v>97560.85</v>
      </c>
      <c r="F17" s="2187">
        <v>88971.717999999993</v>
      </c>
      <c r="G17" s="2187">
        <v>99114.111000000004</v>
      </c>
      <c r="H17" s="2187">
        <v>96275.085999999996</v>
      </c>
      <c r="I17" s="2187">
        <v>99442.145999999993</v>
      </c>
      <c r="J17" s="2187">
        <v>95035.589000000007</v>
      </c>
      <c r="K17" s="2187">
        <v>96394.785999999993</v>
      </c>
      <c r="L17" s="2187">
        <v>92526.688999999998</v>
      </c>
      <c r="M17" s="2187">
        <v>87375.968999999997</v>
      </c>
      <c r="N17" s="2187">
        <v>89726.798999999999</v>
      </c>
      <c r="O17" s="2187">
        <v>86089.782999999996</v>
      </c>
      <c r="P17" s="2187">
        <v>89560.558000000005</v>
      </c>
      <c r="Q17" s="2188">
        <v>481363.91100000002</v>
      </c>
      <c r="R17" s="2701">
        <v>195304.61900000001</v>
      </c>
      <c r="W17" s="2190"/>
      <c r="X17" s="2190"/>
      <c r="Y17" s="2190"/>
      <c r="Z17" s="2190"/>
      <c r="AA17" s="2190"/>
      <c r="AB17" s="2190"/>
      <c r="AC17" s="2190"/>
      <c r="AD17" s="2190"/>
      <c r="AE17" s="2190"/>
      <c r="AF17" s="2190"/>
      <c r="AG17" s="2190"/>
      <c r="AH17" s="2190"/>
    </row>
    <row r="18" spans="1:34" ht="7.5" customHeight="1">
      <c r="A18" s="1018"/>
      <c r="B18" s="2700">
        <v>2024</v>
      </c>
      <c r="C18" s="2700"/>
      <c r="D18" s="2072"/>
      <c r="E18" s="2187">
        <v>92898.432000000001</v>
      </c>
      <c r="F18" s="2187">
        <v>90194.53</v>
      </c>
      <c r="G18" s="2187">
        <v>98291.570999999996</v>
      </c>
      <c r="H18" s="2187">
        <v>95757.346999999994</v>
      </c>
      <c r="I18" s="2187">
        <v>99547.271999999997</v>
      </c>
      <c r="J18" s="2187">
        <v>0</v>
      </c>
      <c r="K18" s="2187">
        <v>0</v>
      </c>
      <c r="L18" s="2187">
        <v>0</v>
      </c>
      <c r="M18" s="2187">
        <v>0</v>
      </c>
      <c r="N18" s="2187">
        <v>0</v>
      </c>
      <c r="O18" s="2187">
        <v>0</v>
      </c>
      <c r="P18" s="2187">
        <v>0</v>
      </c>
      <c r="Q18" s="2188">
        <v>476689.152</v>
      </c>
      <c r="R18" s="2701">
        <v>0</v>
      </c>
      <c r="W18" s="2190"/>
      <c r="X18" s="2190"/>
      <c r="Y18" s="2190"/>
      <c r="Z18" s="2190"/>
      <c r="AA18" s="2190"/>
      <c r="AB18" s="2190"/>
      <c r="AC18" s="2190"/>
      <c r="AD18" s="2190"/>
      <c r="AE18" s="2190"/>
      <c r="AF18" s="2190"/>
      <c r="AG18" s="2190"/>
      <c r="AH18" s="2190"/>
    </row>
    <row r="19" spans="1:34" ht="3" customHeight="1">
      <c r="A19" s="1018"/>
      <c r="B19" s="2192"/>
      <c r="C19" s="2192"/>
      <c r="D19" s="2072"/>
      <c r="E19" s="1752"/>
      <c r="F19" s="1752"/>
      <c r="G19" s="1752"/>
      <c r="H19" s="1752"/>
      <c r="I19" s="1752"/>
      <c r="J19" s="1752"/>
      <c r="K19" s="1752"/>
      <c r="L19" s="1752"/>
      <c r="M19" s="1752"/>
      <c r="N19" s="1752"/>
      <c r="O19" s="1752"/>
      <c r="P19" s="1752"/>
      <c r="Q19" s="255"/>
      <c r="R19" s="2701">
        <v>-700.43205474872161</v>
      </c>
    </row>
    <row r="20" spans="1:34" ht="7.5" customHeight="1">
      <c r="A20" s="1018"/>
      <c r="B20" s="2193" t="s">
        <v>1888</v>
      </c>
      <c r="C20" s="2194" t="s">
        <v>1889</v>
      </c>
      <c r="D20" s="2072"/>
      <c r="E20" s="2195">
        <v>-4.7789846029426855</v>
      </c>
      <c r="F20" s="2195">
        <v>1.3743828122999844</v>
      </c>
      <c r="G20" s="2195">
        <v>-0.82989192124217936</v>
      </c>
      <c r="H20" s="2195">
        <v>-0.53777048820293771</v>
      </c>
      <c r="I20" s="2195">
        <v>0.10571573948132595</v>
      </c>
      <c r="J20" s="2195">
        <v>-100</v>
      </c>
      <c r="K20" s="2195">
        <v>-100</v>
      </c>
      <c r="L20" s="2195">
        <v>-100</v>
      </c>
      <c r="M20" s="2195">
        <v>-100</v>
      </c>
      <c r="N20" s="2195">
        <v>-100</v>
      </c>
      <c r="O20" s="2195">
        <v>-100</v>
      </c>
      <c r="P20" s="2195">
        <v>-100</v>
      </c>
      <c r="Q20" s="2196">
        <v>-0.9711486243928249</v>
      </c>
      <c r="R20" s="2701">
        <v>0</v>
      </c>
    </row>
    <row r="21" spans="1:34" ht="10.15" customHeight="1">
      <c r="A21" s="2202"/>
      <c r="B21" s="1904" t="s">
        <v>1890</v>
      </c>
      <c r="C21" s="1904"/>
      <c r="D21" s="1904"/>
      <c r="E21" s="1904"/>
      <c r="F21" s="1904"/>
      <c r="G21" s="1904"/>
      <c r="H21" s="1904"/>
      <c r="I21" s="1904"/>
      <c r="J21" s="1904"/>
      <c r="K21" s="1904"/>
      <c r="L21" s="1904"/>
      <c r="M21" s="1904"/>
      <c r="N21" s="1904"/>
      <c r="O21" s="1904"/>
      <c r="P21" s="1904"/>
      <c r="Q21" s="1904"/>
      <c r="R21" s="1909"/>
      <c r="W21" s="2170"/>
      <c r="X21" s="2170"/>
      <c r="Y21" s="2170"/>
      <c r="Z21" s="2170"/>
      <c r="AA21" s="2170"/>
      <c r="AB21" s="2170"/>
      <c r="AC21" s="2170"/>
      <c r="AD21" s="2170"/>
      <c r="AE21" s="2170"/>
      <c r="AF21" s="2170"/>
      <c r="AG21" s="2170"/>
      <c r="AH21" s="2170"/>
    </row>
    <row r="22" spans="1:34" ht="7.5" customHeight="1">
      <c r="A22" s="2202"/>
      <c r="B22" s="2700">
        <v>2023</v>
      </c>
      <c r="C22" s="2700"/>
      <c r="D22" s="2072"/>
      <c r="E22" s="2187">
        <v>3513.9569999999999</v>
      </c>
      <c r="F22" s="2187">
        <v>3231.5509999999999</v>
      </c>
      <c r="G22" s="2187">
        <v>3521.2860000000001</v>
      </c>
      <c r="H22" s="2187">
        <v>3478.5360000000001</v>
      </c>
      <c r="I22" s="2187">
        <v>3742.9290000000001</v>
      </c>
      <c r="J22" s="2187">
        <v>3455.029</v>
      </c>
      <c r="K22" s="2187">
        <v>3425.8519999999999</v>
      </c>
      <c r="L22" s="2187">
        <v>3435.3589999999999</v>
      </c>
      <c r="M22" s="2187">
        <v>3139.933</v>
      </c>
      <c r="N22" s="2187">
        <v>3121.739</v>
      </c>
      <c r="O22" s="2187">
        <v>3056.9639999999999</v>
      </c>
      <c r="P22" s="2187">
        <v>3266.74</v>
      </c>
      <c r="Q22" s="2188">
        <v>17488.258999999998</v>
      </c>
      <c r="R22" s="2701">
        <v>6864.1869999999999</v>
      </c>
      <c r="W22" s="2190"/>
      <c r="X22" s="2190"/>
      <c r="Y22" s="2190"/>
      <c r="Z22" s="2190"/>
      <c r="AA22" s="2190"/>
      <c r="AB22" s="2190"/>
      <c r="AC22" s="2190"/>
      <c r="AD22" s="2190"/>
      <c r="AE22" s="2190"/>
      <c r="AF22" s="2190"/>
      <c r="AG22" s="2190"/>
      <c r="AH22" s="2190"/>
    </row>
    <row r="23" spans="1:34" ht="7.5" customHeight="1">
      <c r="A23" s="1018"/>
      <c r="B23" s="2700">
        <v>2024</v>
      </c>
      <c r="C23" s="2700"/>
      <c r="D23" s="2072"/>
      <c r="E23" s="2187">
        <v>3339.6080000000002</v>
      </c>
      <c r="F23" s="2187">
        <v>3279.241</v>
      </c>
      <c r="G23" s="2187">
        <v>3397.491</v>
      </c>
      <c r="H23" s="2187">
        <v>3335.29</v>
      </c>
      <c r="I23" s="2187">
        <v>3528.8969999999999</v>
      </c>
      <c r="J23" s="2187">
        <v>0</v>
      </c>
      <c r="K23" s="2187">
        <v>0</v>
      </c>
      <c r="L23" s="2187">
        <v>0</v>
      </c>
      <c r="M23" s="2187">
        <v>0</v>
      </c>
      <c r="N23" s="2187">
        <v>0</v>
      </c>
      <c r="O23" s="2187">
        <v>0</v>
      </c>
      <c r="P23" s="2187">
        <v>0</v>
      </c>
      <c r="Q23" s="2188">
        <v>16880.527000000002</v>
      </c>
      <c r="R23" s="2701">
        <v>0</v>
      </c>
      <c r="W23" s="2190"/>
      <c r="X23" s="2190"/>
      <c r="Y23" s="2190"/>
      <c r="Z23" s="2190"/>
      <c r="AA23" s="2190"/>
      <c r="AB23" s="2190"/>
      <c r="AC23" s="2190"/>
      <c r="AD23" s="2190"/>
      <c r="AE23" s="2190"/>
      <c r="AF23" s="2190"/>
      <c r="AG23" s="2190"/>
      <c r="AH23" s="2190"/>
    </row>
    <row r="24" spans="1:34" ht="3" customHeight="1">
      <c r="A24" s="1018"/>
      <c r="B24" s="2192"/>
      <c r="C24" s="2192"/>
      <c r="D24" s="2072"/>
      <c r="E24" s="1752"/>
      <c r="F24" s="1752"/>
      <c r="G24" s="1752"/>
      <c r="H24" s="1752"/>
      <c r="I24" s="1752"/>
      <c r="J24" s="1752"/>
      <c r="K24" s="1752"/>
      <c r="L24" s="1752"/>
      <c r="M24" s="1752"/>
      <c r="N24" s="1752"/>
      <c r="O24" s="1752"/>
      <c r="P24" s="1752"/>
      <c r="Q24" s="255"/>
      <c r="R24" s="2701">
        <v>-709.83629919751979</v>
      </c>
    </row>
    <row r="25" spans="1:34" ht="7.5" customHeight="1">
      <c r="A25" s="1018"/>
      <c r="B25" s="2193" t="s">
        <v>1888</v>
      </c>
      <c r="C25" s="2194" t="s">
        <v>1889</v>
      </c>
      <c r="D25" s="2072"/>
      <c r="E25" s="2195">
        <v>-4.9616144989821862</v>
      </c>
      <c r="F25" s="2195">
        <v>1.4757619483647346</v>
      </c>
      <c r="G25" s="2195">
        <v>-3.515619009645917</v>
      </c>
      <c r="H25" s="2195">
        <v>-4.1179967664557751</v>
      </c>
      <c r="I25" s="2195">
        <v>-5.7183024310640178</v>
      </c>
      <c r="J25" s="2195">
        <v>-100</v>
      </c>
      <c r="K25" s="2195">
        <v>-100</v>
      </c>
      <c r="L25" s="2195">
        <v>-100</v>
      </c>
      <c r="M25" s="2195">
        <v>-100</v>
      </c>
      <c r="N25" s="2195">
        <v>-100</v>
      </c>
      <c r="O25" s="2195">
        <v>-100</v>
      </c>
      <c r="P25" s="2195">
        <v>-100</v>
      </c>
      <c r="Q25" s="2196">
        <v>-3.4750857704017051</v>
      </c>
      <c r="R25" s="2701">
        <v>0</v>
      </c>
    </row>
    <row r="26" spans="1:34" ht="12" customHeight="1">
      <c r="A26" s="2181"/>
      <c r="B26" s="1038" t="s">
        <v>1896</v>
      </c>
      <c r="C26" s="1038"/>
      <c r="D26" s="1038"/>
      <c r="E26" s="1038"/>
      <c r="F26" s="1038"/>
      <c r="G26" s="1038"/>
      <c r="H26" s="1038"/>
      <c r="I26" s="1038"/>
      <c r="J26" s="1038"/>
      <c r="K26" s="1038"/>
      <c r="L26" s="1038"/>
      <c r="M26" s="1038"/>
      <c r="N26" s="1038"/>
      <c r="O26" s="1038"/>
      <c r="P26" s="1038"/>
      <c r="Q26" s="1038"/>
      <c r="R26" s="2182"/>
    </row>
    <row r="27" spans="1:34" ht="10.9" customHeight="1">
      <c r="A27" s="2202"/>
      <c r="B27" s="1904" t="s">
        <v>1887</v>
      </c>
      <c r="C27" s="1904"/>
      <c r="D27" s="1904"/>
      <c r="E27" s="1904"/>
      <c r="F27" s="1904"/>
      <c r="G27" s="1904"/>
      <c r="H27" s="1904"/>
      <c r="I27" s="1904"/>
      <c r="J27" s="1904"/>
      <c r="K27" s="1904"/>
      <c r="L27" s="1904"/>
      <c r="M27" s="1904"/>
      <c r="N27" s="1904"/>
      <c r="O27" s="1904"/>
      <c r="P27" s="1904"/>
      <c r="Q27" s="1904"/>
      <c r="R27" s="1909"/>
      <c r="W27" s="2170"/>
      <c r="X27" s="2170"/>
      <c r="Y27" s="2170"/>
      <c r="Z27" s="2170"/>
      <c r="AA27" s="2170"/>
      <c r="AB27" s="2170"/>
      <c r="AC27" s="2170"/>
      <c r="AD27" s="2170"/>
      <c r="AE27" s="2170"/>
      <c r="AF27" s="2170"/>
      <c r="AG27" s="2170"/>
      <c r="AH27" s="2170"/>
    </row>
    <row r="28" spans="1:34" ht="7.5" customHeight="1">
      <c r="A28" s="1018"/>
      <c r="B28" s="2700">
        <v>2023</v>
      </c>
      <c r="C28" s="2700"/>
      <c r="D28" s="2072"/>
      <c r="E28" s="2187">
        <v>117910.28599999999</v>
      </c>
      <c r="F28" s="2187">
        <v>108665.686</v>
      </c>
      <c r="G28" s="2187">
        <v>121436.173</v>
      </c>
      <c r="H28" s="2187">
        <v>117868.037</v>
      </c>
      <c r="I28" s="2187">
        <v>122203.167</v>
      </c>
      <c r="J28" s="2187">
        <v>117484.67</v>
      </c>
      <c r="K28" s="2187">
        <v>121078.33500000001</v>
      </c>
      <c r="L28" s="2187">
        <v>117188.423</v>
      </c>
      <c r="M28" s="2187">
        <v>111278.705</v>
      </c>
      <c r="N28" s="2187">
        <v>113441.516</v>
      </c>
      <c r="O28" s="2187">
        <v>108471.288</v>
      </c>
      <c r="P28" s="2187">
        <v>113802.288</v>
      </c>
      <c r="Q28" s="2188">
        <v>588083.34900000005</v>
      </c>
      <c r="R28" s="2701">
        <v>243240.761</v>
      </c>
      <c r="W28" s="2190"/>
      <c r="X28" s="2190"/>
      <c r="Y28" s="2190"/>
      <c r="Z28" s="2190"/>
      <c r="AA28" s="2190"/>
      <c r="AB28" s="2190"/>
      <c r="AC28" s="2190"/>
      <c r="AD28" s="2190"/>
      <c r="AE28" s="2190"/>
      <c r="AF28" s="2190"/>
      <c r="AG28" s="2190"/>
      <c r="AH28" s="2190"/>
    </row>
    <row r="29" spans="1:34" ht="7.5" customHeight="1">
      <c r="A29" s="1018"/>
      <c r="B29" s="2700">
        <v>2024</v>
      </c>
      <c r="C29" s="2700"/>
      <c r="D29" s="2072"/>
      <c r="E29" s="2187">
        <v>116437.789</v>
      </c>
      <c r="F29" s="2187">
        <v>113228.317</v>
      </c>
      <c r="G29" s="2187">
        <v>122959.333</v>
      </c>
      <c r="H29" s="2187">
        <v>119211.757</v>
      </c>
      <c r="I29" s="2187">
        <v>124029.004</v>
      </c>
      <c r="J29" s="2187">
        <v>0</v>
      </c>
      <c r="K29" s="2187">
        <v>0</v>
      </c>
      <c r="L29" s="2187">
        <v>0</v>
      </c>
      <c r="M29" s="2187">
        <v>0</v>
      </c>
      <c r="N29" s="2187">
        <v>0</v>
      </c>
      <c r="O29" s="2187">
        <v>0</v>
      </c>
      <c r="P29" s="2187">
        <v>0</v>
      </c>
      <c r="Q29" s="2188">
        <v>595866.19999999995</v>
      </c>
      <c r="R29" s="2701">
        <v>0</v>
      </c>
      <c r="W29" s="2190"/>
      <c r="X29" s="2190"/>
      <c r="Y29" s="2190"/>
      <c r="Z29" s="2190"/>
      <c r="AA29" s="2190"/>
      <c r="AB29" s="2190"/>
      <c r="AC29" s="2190"/>
      <c r="AD29" s="2190"/>
      <c r="AE29" s="2190"/>
      <c r="AF29" s="2190"/>
      <c r="AG29" s="2190"/>
      <c r="AH29" s="2190"/>
    </row>
    <row r="30" spans="1:34" ht="3" customHeight="1">
      <c r="A30" s="1018"/>
      <c r="B30" s="2192"/>
      <c r="C30" s="2192"/>
      <c r="D30" s="2072"/>
      <c r="E30" s="1752"/>
      <c r="F30" s="1752"/>
      <c r="G30" s="1752"/>
      <c r="H30" s="1752"/>
      <c r="I30" s="1752"/>
      <c r="J30" s="1752"/>
      <c r="K30" s="1752"/>
      <c r="L30" s="1752"/>
      <c r="M30" s="1752"/>
      <c r="N30" s="1752"/>
      <c r="O30" s="1752"/>
      <c r="P30" s="1752"/>
      <c r="Q30" s="255"/>
      <c r="R30" s="2701">
        <v>-697.36587974138297</v>
      </c>
    </row>
    <row r="31" spans="1:34" ht="7.5" customHeight="1">
      <c r="A31" s="1018"/>
      <c r="B31" s="2193" t="s">
        <v>1888</v>
      </c>
      <c r="C31" s="2194" t="s">
        <v>1889</v>
      </c>
      <c r="D31" s="2072"/>
      <c r="E31" s="2195">
        <v>-1.2488282828861799</v>
      </c>
      <c r="F31" s="2195">
        <v>4.1987780760892548</v>
      </c>
      <c r="G31" s="2195">
        <v>1.2542885388853762</v>
      </c>
      <c r="H31" s="2195">
        <v>1.1400206826215253</v>
      </c>
      <c r="I31" s="2195">
        <v>1.494099575995449</v>
      </c>
      <c r="J31" s="2195">
        <v>-100</v>
      </c>
      <c r="K31" s="2195">
        <v>-100</v>
      </c>
      <c r="L31" s="2195">
        <v>-100</v>
      </c>
      <c r="M31" s="2195">
        <v>-100</v>
      </c>
      <c r="N31" s="2195">
        <v>-100</v>
      </c>
      <c r="O31" s="2195">
        <v>-100</v>
      </c>
      <c r="P31" s="2195">
        <v>-100</v>
      </c>
      <c r="Q31" s="2196">
        <v>1.3234265199370299</v>
      </c>
      <c r="R31" s="2701">
        <v>0</v>
      </c>
    </row>
    <row r="32" spans="1:34" ht="10.9" customHeight="1">
      <c r="A32" s="2202"/>
      <c r="B32" s="1904" t="s">
        <v>1890</v>
      </c>
      <c r="C32" s="1904"/>
      <c r="D32" s="1904"/>
      <c r="E32" s="1904"/>
      <c r="F32" s="1904"/>
      <c r="G32" s="1904"/>
      <c r="H32" s="1904"/>
      <c r="I32" s="1904"/>
      <c r="J32" s="1904"/>
      <c r="K32" s="1904"/>
      <c r="L32" s="1904"/>
      <c r="M32" s="1904"/>
      <c r="N32" s="1904"/>
      <c r="O32" s="1904"/>
      <c r="P32" s="1904"/>
      <c r="Q32" s="1904"/>
      <c r="R32" s="1909"/>
      <c r="W32" s="2170"/>
      <c r="X32" s="2170"/>
      <c r="Y32" s="2170"/>
      <c r="Z32" s="2170"/>
      <c r="AA32" s="2170"/>
      <c r="AB32" s="2170"/>
      <c r="AC32" s="2170"/>
      <c r="AD32" s="2170"/>
      <c r="AE32" s="2170"/>
      <c r="AF32" s="2170"/>
      <c r="AG32" s="2170"/>
      <c r="AH32" s="2170"/>
    </row>
    <row r="33" spans="1:34" ht="7.5" customHeight="1">
      <c r="A33" s="2202"/>
      <c r="B33" s="2700">
        <v>2023</v>
      </c>
      <c r="C33" s="2700"/>
      <c r="D33" s="2072"/>
      <c r="E33" s="2187">
        <v>2408.413</v>
      </c>
      <c r="F33" s="2187">
        <v>2122.165</v>
      </c>
      <c r="G33" s="2187">
        <v>2386.2539999999999</v>
      </c>
      <c r="H33" s="2187">
        <v>2352.8670000000002</v>
      </c>
      <c r="I33" s="2187">
        <v>2529.8919999999998</v>
      </c>
      <c r="J33" s="2187">
        <v>2373.6129999999998</v>
      </c>
      <c r="K33" s="2187">
        <v>2359.538</v>
      </c>
      <c r="L33" s="2187">
        <v>2304.0740000000001</v>
      </c>
      <c r="M33" s="2187">
        <v>2269.6370000000002</v>
      </c>
      <c r="N33" s="2187">
        <v>2179.634</v>
      </c>
      <c r="O33" s="2187">
        <v>2084.569</v>
      </c>
      <c r="P33" s="2187">
        <v>2188.2020000000002</v>
      </c>
      <c r="Q33" s="2188">
        <v>11799.591</v>
      </c>
      <c r="R33" s="2701">
        <v>4617.3600000000006</v>
      </c>
      <c r="W33" s="2190"/>
      <c r="X33" s="2190"/>
      <c r="Y33" s="2190"/>
      <c r="Z33" s="2190"/>
      <c r="AA33" s="2190"/>
      <c r="AB33" s="2190"/>
      <c r="AC33" s="2190"/>
      <c r="AD33" s="2190"/>
      <c r="AE33" s="2190"/>
      <c r="AF33" s="2190"/>
      <c r="AG33" s="2190"/>
      <c r="AH33" s="2190"/>
    </row>
    <row r="34" spans="1:34" ht="7.5" customHeight="1">
      <c r="A34" s="1018"/>
      <c r="B34" s="2700">
        <v>2024</v>
      </c>
      <c r="C34" s="2700"/>
      <c r="D34" s="2072"/>
      <c r="E34" s="2187">
        <v>2226.15</v>
      </c>
      <c r="F34" s="2187">
        <v>2107.2399999999998</v>
      </c>
      <c r="G34" s="2187">
        <v>2318.8510000000001</v>
      </c>
      <c r="H34" s="2187">
        <v>2269.482</v>
      </c>
      <c r="I34" s="2187">
        <v>2347.8780000000002</v>
      </c>
      <c r="J34" s="2187">
        <v>0</v>
      </c>
      <c r="K34" s="2187">
        <v>0</v>
      </c>
      <c r="L34" s="2187">
        <v>0</v>
      </c>
      <c r="M34" s="2187">
        <v>0</v>
      </c>
      <c r="N34" s="2187">
        <v>0</v>
      </c>
      <c r="O34" s="2187">
        <v>0</v>
      </c>
      <c r="P34" s="2187">
        <v>0</v>
      </c>
      <c r="Q34" s="2188">
        <v>11269.601000000001</v>
      </c>
      <c r="R34" s="2701">
        <v>0</v>
      </c>
      <c r="W34" s="2190"/>
      <c r="X34" s="2190"/>
      <c r="Y34" s="2190"/>
      <c r="Z34" s="2190"/>
      <c r="AA34" s="2190"/>
      <c r="AB34" s="2190"/>
      <c r="AC34" s="2190"/>
      <c r="AD34" s="2190"/>
      <c r="AE34" s="2190"/>
      <c r="AF34" s="2190"/>
      <c r="AG34" s="2190"/>
      <c r="AH34" s="2190"/>
    </row>
    <row r="35" spans="1:34" ht="3" customHeight="1">
      <c r="A35" s="1018"/>
      <c r="B35" s="2192"/>
      <c r="C35" s="2192"/>
      <c r="D35" s="2072"/>
      <c r="E35" s="1752"/>
      <c r="F35" s="1752"/>
      <c r="G35" s="1752"/>
      <c r="H35" s="1752"/>
      <c r="I35" s="1752"/>
      <c r="J35" s="1752"/>
      <c r="K35" s="1752"/>
      <c r="L35" s="1752"/>
      <c r="M35" s="1752"/>
      <c r="N35" s="1752"/>
      <c r="O35" s="1752"/>
      <c r="P35" s="1752"/>
      <c r="Q35" s="255"/>
      <c r="R35" s="2701">
        <v>-710.73851059134768</v>
      </c>
    </row>
    <row r="36" spans="1:34" ht="7.5" customHeight="1">
      <c r="A36" s="1018"/>
      <c r="B36" s="2193" t="s">
        <v>1888</v>
      </c>
      <c r="C36" s="2194" t="s">
        <v>1889</v>
      </c>
      <c r="D36" s="2072"/>
      <c r="E36" s="2195">
        <v>-7.5677635023561152</v>
      </c>
      <c r="F36" s="2195">
        <v>-0.70329121439662856</v>
      </c>
      <c r="G36" s="2195">
        <v>-2.8246364385350375</v>
      </c>
      <c r="H36" s="2195">
        <v>-3.5439742237874015</v>
      </c>
      <c r="I36" s="2195">
        <v>-7.194536367560346</v>
      </c>
      <c r="J36" s="2195">
        <v>-100</v>
      </c>
      <c r="K36" s="2195">
        <v>-100</v>
      </c>
      <c r="L36" s="2195">
        <v>-100</v>
      </c>
      <c r="M36" s="2195">
        <v>-100</v>
      </c>
      <c r="N36" s="2195">
        <v>-100</v>
      </c>
      <c r="O36" s="2195">
        <v>-100</v>
      </c>
      <c r="P36" s="2195">
        <v>-100</v>
      </c>
      <c r="Q36" s="2196">
        <v>-4.4915963612637029</v>
      </c>
      <c r="R36" s="2701">
        <v>0</v>
      </c>
    </row>
    <row r="37" spans="1:34" ht="12" customHeight="1">
      <c r="A37" s="1018"/>
      <c r="B37" s="1038" t="s">
        <v>247</v>
      </c>
      <c r="C37" s="1038"/>
      <c r="D37" s="1038"/>
      <c r="E37" s="1038"/>
      <c r="F37" s="1038"/>
      <c r="G37" s="1038"/>
      <c r="H37" s="1038"/>
      <c r="I37" s="1038"/>
      <c r="J37" s="1038"/>
      <c r="K37" s="1038"/>
      <c r="L37" s="1038"/>
      <c r="M37" s="1038"/>
      <c r="N37" s="1038"/>
      <c r="O37" s="1038"/>
      <c r="P37" s="1038"/>
      <c r="Q37" s="1038"/>
      <c r="R37" s="2182"/>
    </row>
    <row r="38" spans="1:34" ht="10.15" customHeight="1">
      <c r="A38" s="2202"/>
      <c r="B38" s="1904" t="s">
        <v>1887</v>
      </c>
      <c r="C38" s="1904"/>
      <c r="D38" s="1904"/>
      <c r="E38" s="1904"/>
      <c r="F38" s="1904"/>
      <c r="G38" s="1904"/>
      <c r="H38" s="1904"/>
      <c r="I38" s="1904"/>
      <c r="J38" s="1904"/>
      <c r="K38" s="1904"/>
      <c r="L38" s="1904"/>
      <c r="M38" s="1904"/>
      <c r="N38" s="1904"/>
      <c r="O38" s="1904"/>
      <c r="P38" s="1904"/>
      <c r="Q38" s="1904"/>
      <c r="R38" s="1909"/>
      <c r="W38" s="2170"/>
      <c r="X38" s="2170"/>
      <c r="Y38" s="2170"/>
      <c r="Z38" s="2170"/>
      <c r="AA38" s="2170"/>
      <c r="AB38" s="2170"/>
      <c r="AC38" s="2170"/>
      <c r="AD38" s="2170"/>
      <c r="AE38" s="2170"/>
      <c r="AF38" s="2170"/>
      <c r="AG38" s="2170"/>
      <c r="AH38" s="2170"/>
    </row>
    <row r="39" spans="1:34" ht="7.5" customHeight="1">
      <c r="A39" s="1018"/>
      <c r="B39" s="2700">
        <v>2023</v>
      </c>
      <c r="C39" s="2700"/>
      <c r="D39" s="2072"/>
      <c r="E39" s="2187">
        <v>134765.90599999999</v>
      </c>
      <c r="F39" s="2187">
        <v>123700.463</v>
      </c>
      <c r="G39" s="2187">
        <v>138981.05499999999</v>
      </c>
      <c r="H39" s="2187">
        <v>134190.84400000001</v>
      </c>
      <c r="I39" s="2187">
        <v>138545.17499999999</v>
      </c>
      <c r="J39" s="2187">
        <v>132889.93100000001</v>
      </c>
      <c r="K39" s="2187">
        <v>136151.573</v>
      </c>
      <c r="L39" s="2187">
        <v>130851.899</v>
      </c>
      <c r="M39" s="2187">
        <v>125723.93</v>
      </c>
      <c r="N39" s="2187">
        <v>128186.909</v>
      </c>
      <c r="O39" s="2187">
        <v>122590.485</v>
      </c>
      <c r="P39" s="2187">
        <v>128792.16899999999</v>
      </c>
      <c r="Q39" s="2188">
        <v>670183.44299999997</v>
      </c>
      <c r="R39" s="2701">
        <v>273745.24300000002</v>
      </c>
      <c r="W39" s="2190"/>
      <c r="X39" s="2190"/>
      <c r="Y39" s="2190"/>
      <c r="Z39" s="2190"/>
      <c r="AA39" s="2190"/>
      <c r="AB39" s="2190"/>
      <c r="AC39" s="2190"/>
      <c r="AD39" s="2190"/>
      <c r="AE39" s="2190"/>
      <c r="AF39" s="2190"/>
      <c r="AG39" s="2190"/>
      <c r="AH39" s="2190"/>
    </row>
    <row r="40" spans="1:34" ht="7.5" customHeight="1">
      <c r="A40" s="1018"/>
      <c r="B40" s="2700">
        <v>2024</v>
      </c>
      <c r="C40" s="2700"/>
      <c r="D40" s="2072"/>
      <c r="E40" s="2187">
        <v>131282.486</v>
      </c>
      <c r="F40" s="2187">
        <v>127439.626</v>
      </c>
      <c r="G40" s="2187">
        <v>138215.79</v>
      </c>
      <c r="H40" s="2187">
        <v>134765.27299999999</v>
      </c>
      <c r="I40" s="2187">
        <v>138979.97</v>
      </c>
      <c r="J40" s="2187">
        <v>0</v>
      </c>
      <c r="K40" s="2187">
        <v>0</v>
      </c>
      <c r="L40" s="2187">
        <v>0</v>
      </c>
      <c r="M40" s="2187">
        <v>0</v>
      </c>
      <c r="N40" s="2187">
        <v>0</v>
      </c>
      <c r="O40" s="2187">
        <v>0</v>
      </c>
      <c r="P40" s="2187">
        <v>0</v>
      </c>
      <c r="Q40" s="2188">
        <v>670683.14500000002</v>
      </c>
      <c r="R40" s="2701">
        <v>0</v>
      </c>
      <c r="W40" s="2190"/>
      <c r="X40" s="2190"/>
      <c r="Y40" s="2190"/>
      <c r="Z40" s="2190"/>
      <c r="AA40" s="2190"/>
      <c r="AB40" s="2190"/>
      <c r="AC40" s="2190"/>
      <c r="AD40" s="2190"/>
      <c r="AE40" s="2190"/>
      <c r="AF40" s="2190"/>
      <c r="AG40" s="2190"/>
      <c r="AH40" s="2190"/>
    </row>
    <row r="41" spans="1:34" ht="3" customHeight="1">
      <c r="A41" s="1018"/>
      <c r="B41" s="2192"/>
      <c r="C41" s="2192"/>
      <c r="D41" s="2072"/>
      <c r="E41" s="1752"/>
      <c r="F41" s="1752"/>
      <c r="G41" s="1752"/>
      <c r="H41" s="1752"/>
      <c r="I41" s="1752"/>
      <c r="J41" s="1752"/>
      <c r="K41" s="1752"/>
      <c r="L41" s="1752"/>
      <c r="M41" s="1752"/>
      <c r="N41" s="1752"/>
      <c r="O41" s="1752"/>
      <c r="P41" s="1752"/>
      <c r="Q41" s="255"/>
      <c r="R41" s="2701">
        <v>-699.25810225577402</v>
      </c>
      <c r="W41" s="2190"/>
    </row>
    <row r="42" spans="1:34" ht="7.5" customHeight="1">
      <c r="A42" s="1018"/>
      <c r="B42" s="2193" t="s">
        <v>1888</v>
      </c>
      <c r="C42" s="2194" t="s">
        <v>1889</v>
      </c>
      <c r="D42" s="2072"/>
      <c r="E42" s="2195">
        <v>-2.5847932191395557</v>
      </c>
      <c r="F42" s="2195">
        <v>3.0227558647052035</v>
      </c>
      <c r="G42" s="2195">
        <v>-0.55062540718229513</v>
      </c>
      <c r="H42" s="2195">
        <v>0.42806869893446731</v>
      </c>
      <c r="I42" s="2195">
        <v>0.31382904529155553</v>
      </c>
      <c r="J42" s="2195">
        <v>-100</v>
      </c>
      <c r="K42" s="2195">
        <v>-100</v>
      </c>
      <c r="L42" s="2195">
        <v>-100</v>
      </c>
      <c r="M42" s="2195">
        <v>-100</v>
      </c>
      <c r="N42" s="2195">
        <v>-100</v>
      </c>
      <c r="O42" s="2195">
        <v>-100</v>
      </c>
      <c r="P42" s="2195">
        <v>-100</v>
      </c>
      <c r="Q42" s="2196">
        <v>7.4561973325273811E-2</v>
      </c>
      <c r="R42" s="2701">
        <v>0</v>
      </c>
    </row>
    <row r="43" spans="1:34" ht="3" customHeight="1">
      <c r="A43" s="1018"/>
      <c r="B43" s="2700"/>
      <c r="C43" s="2700"/>
      <c r="D43" s="2072"/>
      <c r="E43" s="2187"/>
      <c r="F43" s="2187"/>
      <c r="G43" s="2187"/>
      <c r="H43" s="2187"/>
      <c r="I43" s="2187"/>
      <c r="J43" s="2187"/>
      <c r="K43" s="2187"/>
      <c r="L43" s="2187"/>
      <c r="M43" s="2187"/>
      <c r="N43" s="2187"/>
      <c r="O43" s="2187"/>
      <c r="P43" s="2187"/>
      <c r="Q43" s="2188"/>
      <c r="R43" s="2191"/>
    </row>
    <row r="44" spans="1:34" ht="12" customHeight="1">
      <c r="A44" s="2181"/>
      <c r="B44" s="1038" t="s">
        <v>1897</v>
      </c>
      <c r="C44" s="1038"/>
      <c r="D44" s="1038"/>
      <c r="E44" s="1038"/>
      <c r="F44" s="1038"/>
      <c r="G44" s="1038"/>
      <c r="H44" s="1038"/>
      <c r="I44" s="1038"/>
      <c r="J44" s="1038"/>
      <c r="K44" s="1038"/>
      <c r="L44" s="1038"/>
      <c r="M44" s="1038"/>
      <c r="N44" s="1038"/>
      <c r="O44" s="1038"/>
      <c r="P44" s="1038"/>
      <c r="Q44" s="1038"/>
      <c r="R44" s="2182"/>
    </row>
    <row r="45" spans="1:34" ht="10.15" customHeight="1">
      <c r="A45" s="2202"/>
      <c r="B45" s="1904" t="s">
        <v>1887</v>
      </c>
      <c r="C45" s="1904"/>
      <c r="D45" s="1904"/>
      <c r="E45" s="1904"/>
      <c r="F45" s="1904"/>
      <c r="G45" s="1904"/>
      <c r="H45" s="1904"/>
      <c r="I45" s="1904"/>
      <c r="J45" s="1904"/>
      <c r="K45" s="1904"/>
      <c r="L45" s="1904"/>
      <c r="M45" s="1904"/>
      <c r="N45" s="1904"/>
      <c r="O45" s="1904"/>
      <c r="P45" s="1904"/>
      <c r="Q45" s="1904"/>
      <c r="R45" s="1909"/>
      <c r="W45" s="2170"/>
      <c r="X45" s="2170"/>
      <c r="Y45" s="2170"/>
      <c r="Z45" s="2170"/>
      <c r="AA45" s="2170"/>
      <c r="AB45" s="2170"/>
      <c r="AC45" s="2170"/>
      <c r="AD45" s="2170"/>
      <c r="AE45" s="2170"/>
      <c r="AF45" s="2170"/>
      <c r="AG45" s="2170"/>
      <c r="AH45" s="2170"/>
    </row>
    <row r="46" spans="1:34" ht="7.5" customHeight="1">
      <c r="A46" s="1018"/>
      <c r="B46" s="2700">
        <v>2023</v>
      </c>
      <c r="C46" s="2700"/>
      <c r="D46" s="2072"/>
      <c r="E46" s="2187">
        <v>82964.3</v>
      </c>
      <c r="F46" s="2187">
        <v>75493.126000000004</v>
      </c>
      <c r="G46" s="2187">
        <v>83569.475000000006</v>
      </c>
      <c r="H46" s="2187">
        <v>81340.14</v>
      </c>
      <c r="I46" s="2187">
        <v>84092.357000000004</v>
      </c>
      <c r="J46" s="2187">
        <v>80077.493000000002</v>
      </c>
      <c r="K46" s="2187">
        <v>82331.875</v>
      </c>
      <c r="L46" s="2187">
        <v>78518.031000000003</v>
      </c>
      <c r="M46" s="2187">
        <v>74361.141000000003</v>
      </c>
      <c r="N46" s="2187">
        <v>75619.127999999997</v>
      </c>
      <c r="O46" s="2187">
        <v>72387.191000000006</v>
      </c>
      <c r="P46" s="2187">
        <v>75861.112999999998</v>
      </c>
      <c r="Q46" s="2188">
        <v>407459.39800000004</v>
      </c>
      <c r="R46" s="2701">
        <v>160209.64000000001</v>
      </c>
      <c r="W46" s="2190"/>
      <c r="X46" s="2190"/>
      <c r="Y46" s="2190"/>
      <c r="Z46" s="2190"/>
      <c r="AA46" s="2190"/>
      <c r="AB46" s="2190"/>
      <c r="AC46" s="2190"/>
      <c r="AD46" s="2190"/>
      <c r="AE46" s="2190"/>
      <c r="AF46" s="2190"/>
      <c r="AG46" s="2190"/>
      <c r="AH46" s="2190"/>
    </row>
    <row r="47" spans="1:34" ht="7.5" customHeight="1">
      <c r="A47" s="1018"/>
      <c r="B47" s="2700">
        <v>2024</v>
      </c>
      <c r="C47" s="2700"/>
      <c r="D47" s="2072"/>
      <c r="E47" s="2187">
        <v>76104.873000000007</v>
      </c>
      <c r="F47" s="2187">
        <v>74393.573000000004</v>
      </c>
      <c r="G47" s="2187">
        <v>80604.297000000006</v>
      </c>
      <c r="H47" s="2187">
        <v>78803.373000000007</v>
      </c>
      <c r="I47" s="2187">
        <v>81406.267000000007</v>
      </c>
      <c r="J47" s="2187">
        <v>0</v>
      </c>
      <c r="K47" s="2187">
        <v>0</v>
      </c>
      <c r="L47" s="2187">
        <v>0</v>
      </c>
      <c r="M47" s="2187">
        <v>0</v>
      </c>
      <c r="N47" s="2187">
        <v>0</v>
      </c>
      <c r="O47" s="2187">
        <v>0</v>
      </c>
      <c r="P47" s="2187">
        <v>0</v>
      </c>
      <c r="Q47" s="2188">
        <v>391312.38300000003</v>
      </c>
      <c r="R47" s="2701">
        <v>0</v>
      </c>
      <c r="W47" s="2190"/>
      <c r="X47" s="2190"/>
      <c r="Y47" s="2190"/>
      <c r="Z47" s="2190"/>
      <c r="AA47" s="2190"/>
      <c r="AB47" s="2190"/>
      <c r="AC47" s="2190"/>
      <c r="AD47" s="2190"/>
      <c r="AE47" s="2190"/>
      <c r="AF47" s="2190"/>
      <c r="AG47" s="2190"/>
      <c r="AH47" s="2190"/>
    </row>
    <row r="48" spans="1:34" ht="3" customHeight="1">
      <c r="A48" s="1018"/>
      <c r="B48" s="2192"/>
      <c r="C48" s="2192"/>
      <c r="D48" s="2072"/>
      <c r="E48" s="1752"/>
      <c r="F48" s="1752"/>
      <c r="G48" s="1752"/>
      <c r="H48" s="1752"/>
      <c r="I48" s="1752"/>
      <c r="J48" s="1752"/>
      <c r="K48" s="1752"/>
      <c r="L48" s="1752"/>
      <c r="M48" s="1752"/>
      <c r="N48" s="1752"/>
      <c r="O48" s="1752"/>
      <c r="P48" s="1752"/>
      <c r="Q48" s="255"/>
      <c r="R48" s="2701">
        <v>-706.312929009031</v>
      </c>
    </row>
    <row r="49" spans="1:34" ht="7.5" customHeight="1">
      <c r="A49" s="1018"/>
      <c r="B49" s="2193" t="s">
        <v>1888</v>
      </c>
      <c r="C49" s="2194" t="s">
        <v>1889</v>
      </c>
      <c r="D49" s="2072"/>
      <c r="E49" s="2195">
        <v>-8.2679260838698099</v>
      </c>
      <c r="F49" s="2195">
        <v>-1.4564941978955801</v>
      </c>
      <c r="G49" s="2195">
        <v>-3.5481591813278754</v>
      </c>
      <c r="H49" s="2195">
        <v>-3.118714819030302</v>
      </c>
      <c r="I49" s="2195">
        <v>-3.1942141900006362</v>
      </c>
      <c r="J49" s="2195">
        <v>-100</v>
      </c>
      <c r="K49" s="2195">
        <v>-100</v>
      </c>
      <c r="L49" s="2195">
        <v>-100</v>
      </c>
      <c r="M49" s="2195">
        <v>-100</v>
      </c>
      <c r="N49" s="2195">
        <v>-100</v>
      </c>
      <c r="O49" s="2195">
        <v>-100</v>
      </c>
      <c r="P49" s="2195">
        <v>-100</v>
      </c>
      <c r="Q49" s="2196">
        <v>-3.9628525146939921</v>
      </c>
      <c r="R49" s="2701">
        <v>0</v>
      </c>
    </row>
    <row r="50" spans="1:34" ht="3" customHeight="1">
      <c r="A50" s="1018"/>
      <c r="B50" s="2700"/>
      <c r="C50" s="2700"/>
      <c r="D50" s="2072"/>
      <c r="E50" s="2187"/>
      <c r="F50" s="2187"/>
      <c r="G50" s="2187"/>
      <c r="H50" s="2187"/>
      <c r="I50" s="2187"/>
      <c r="J50" s="2187"/>
      <c r="K50" s="2187"/>
      <c r="L50" s="2187"/>
      <c r="M50" s="2187"/>
      <c r="N50" s="2187"/>
      <c r="O50" s="2187"/>
      <c r="P50" s="2187"/>
      <c r="Q50" s="2188"/>
      <c r="R50" s="2191"/>
    </row>
    <row r="51" spans="1:34" ht="12" customHeight="1">
      <c r="A51" s="1018"/>
      <c r="B51" s="1038" t="s">
        <v>1898</v>
      </c>
      <c r="C51" s="1038"/>
      <c r="D51" s="1038"/>
      <c r="E51" s="1038"/>
      <c r="F51" s="1038"/>
      <c r="G51" s="1038"/>
      <c r="H51" s="1038"/>
      <c r="I51" s="1038"/>
      <c r="J51" s="1038"/>
      <c r="K51" s="1038"/>
      <c r="L51" s="1038"/>
      <c r="M51" s="1038"/>
      <c r="N51" s="1038"/>
      <c r="O51" s="1038"/>
      <c r="P51" s="1038"/>
      <c r="Q51" s="1038"/>
      <c r="R51" s="2182"/>
    </row>
    <row r="52" spans="1:34" ht="10.9" customHeight="1">
      <c r="A52" s="2202"/>
      <c r="B52" s="1904" t="s">
        <v>1890</v>
      </c>
      <c r="C52" s="1904"/>
      <c r="D52" s="1904"/>
      <c r="E52" s="1904"/>
      <c r="F52" s="1904"/>
      <c r="G52" s="1904"/>
      <c r="H52" s="1904"/>
      <c r="I52" s="1904"/>
      <c r="J52" s="1904"/>
      <c r="K52" s="1904"/>
      <c r="L52" s="1904"/>
      <c r="M52" s="1904"/>
      <c r="N52" s="1904"/>
      <c r="O52" s="1904"/>
      <c r="P52" s="1904"/>
      <c r="Q52" s="1904"/>
      <c r="R52" s="1909"/>
      <c r="W52" s="2170"/>
      <c r="X52" s="2170"/>
      <c r="Y52" s="2170"/>
      <c r="Z52" s="2170"/>
      <c r="AA52" s="2170"/>
      <c r="AB52" s="2170"/>
      <c r="AC52" s="2170"/>
      <c r="AD52" s="2170"/>
      <c r="AE52" s="2170"/>
      <c r="AF52" s="2170"/>
      <c r="AG52" s="2170"/>
      <c r="AH52" s="2170"/>
    </row>
    <row r="53" spans="1:34" ht="7.5" customHeight="1">
      <c r="A53" s="2202"/>
      <c r="B53" s="2700">
        <v>2023</v>
      </c>
      <c r="C53" s="2700"/>
      <c r="D53" s="2072"/>
      <c r="E53" s="2187">
        <v>5531.22</v>
      </c>
      <c r="F53" s="2187">
        <v>4945.165</v>
      </c>
      <c r="G53" s="2187">
        <v>5540.8770000000004</v>
      </c>
      <c r="H53" s="2187">
        <v>5229.7470000000003</v>
      </c>
      <c r="I53" s="2187">
        <v>5437.2359999999999</v>
      </c>
      <c r="J53" s="2187">
        <v>5099.4369999999999</v>
      </c>
      <c r="K53" s="2187">
        <v>5460.8990000000003</v>
      </c>
      <c r="L53" s="2187">
        <v>5206.5810000000001</v>
      </c>
      <c r="M53" s="2187">
        <v>4896.3069999999998</v>
      </c>
      <c r="N53" s="2187">
        <v>5371.3649999999998</v>
      </c>
      <c r="O53" s="2187">
        <v>5180.2380000000003</v>
      </c>
      <c r="P53" s="2187">
        <v>5597.5550000000003</v>
      </c>
      <c r="Q53" s="2188">
        <v>26684.245000000003</v>
      </c>
      <c r="R53" s="2701">
        <v>11820.530999999999</v>
      </c>
      <c r="W53" s="2190"/>
      <c r="X53" s="2190"/>
      <c r="Y53" s="2190"/>
      <c r="Z53" s="2190"/>
      <c r="AA53" s="2190"/>
      <c r="AB53" s="2190"/>
      <c r="AC53" s="2190"/>
      <c r="AD53" s="2190"/>
      <c r="AE53" s="2190"/>
      <c r="AF53" s="2190"/>
      <c r="AG53" s="2190"/>
      <c r="AH53" s="2190"/>
    </row>
    <row r="54" spans="1:34" ht="7.5" customHeight="1">
      <c r="A54" s="1018"/>
      <c r="B54" s="2700">
        <v>2024</v>
      </c>
      <c r="C54" s="2700"/>
      <c r="D54" s="2072"/>
      <c r="E54" s="2187">
        <v>5743.8140000000003</v>
      </c>
      <c r="F54" s="2187">
        <v>5607.0060000000003</v>
      </c>
      <c r="G54" s="2187">
        <v>6144.8549999999996</v>
      </c>
      <c r="H54" s="2187">
        <v>5892.8580000000002</v>
      </c>
      <c r="I54" s="2187">
        <v>5927.6729999999998</v>
      </c>
      <c r="J54" s="2187">
        <v>0</v>
      </c>
      <c r="K54" s="2187">
        <v>0</v>
      </c>
      <c r="L54" s="2187">
        <v>0</v>
      </c>
      <c r="M54" s="2187">
        <v>0</v>
      </c>
      <c r="N54" s="2187">
        <v>0</v>
      </c>
      <c r="O54" s="2187">
        <v>0</v>
      </c>
      <c r="P54" s="2187">
        <v>0</v>
      </c>
      <c r="Q54" s="2188">
        <v>29316.205999999998</v>
      </c>
      <c r="R54" s="2701">
        <v>0</v>
      </c>
      <c r="W54" s="2190"/>
      <c r="X54" s="2190"/>
      <c r="Y54" s="2190"/>
      <c r="Z54" s="2190"/>
      <c r="AA54" s="2190"/>
      <c r="AB54" s="2190"/>
      <c r="AC54" s="2190"/>
      <c r="AD54" s="2190"/>
      <c r="AE54" s="2190"/>
      <c r="AF54" s="2190"/>
      <c r="AG54" s="2190"/>
      <c r="AH54" s="2190"/>
    </row>
    <row r="55" spans="1:34" ht="3" customHeight="1">
      <c r="A55" s="1018"/>
      <c r="B55" s="2192"/>
      <c r="C55" s="2192"/>
      <c r="D55" s="2072"/>
      <c r="E55" s="1752"/>
      <c r="F55" s="1752"/>
      <c r="G55" s="1752"/>
      <c r="H55" s="1752"/>
      <c r="I55" s="1752"/>
      <c r="J55" s="1752"/>
      <c r="K55" s="1752"/>
      <c r="L55" s="1752"/>
      <c r="M55" s="1752"/>
      <c r="N55" s="1752"/>
      <c r="O55" s="1752"/>
      <c r="P55" s="1752"/>
      <c r="Q55" s="255"/>
      <c r="R55" s="2701">
        <v>-678.30043104217441</v>
      </c>
    </row>
    <row r="56" spans="1:34" ht="7.5" customHeight="1">
      <c r="A56" s="1018"/>
      <c r="B56" s="2193" t="s">
        <v>1888</v>
      </c>
      <c r="C56" s="2194" t="s">
        <v>1889</v>
      </c>
      <c r="D56" s="2072"/>
      <c r="E56" s="2195">
        <v>3.8435281908873691</v>
      </c>
      <c r="F56" s="2195">
        <v>13.383597918370768</v>
      </c>
      <c r="G56" s="2195">
        <v>10.90040439446679</v>
      </c>
      <c r="H56" s="2195">
        <v>12.67959998829771</v>
      </c>
      <c r="I56" s="2195">
        <v>9.0199689695278948</v>
      </c>
      <c r="J56" s="2195">
        <v>-100</v>
      </c>
      <c r="K56" s="2195">
        <v>-100</v>
      </c>
      <c r="L56" s="2195">
        <v>-100</v>
      </c>
      <c r="M56" s="2195">
        <v>-100</v>
      </c>
      <c r="N56" s="2195">
        <v>-100</v>
      </c>
      <c r="O56" s="2195">
        <v>-100</v>
      </c>
      <c r="P56" s="2195">
        <v>-100</v>
      </c>
      <c r="Q56" s="2196">
        <v>9.863351951685317</v>
      </c>
      <c r="R56" s="2701">
        <v>0</v>
      </c>
    </row>
    <row r="57" spans="1:34" ht="12" customHeight="1">
      <c r="A57" s="2181"/>
      <c r="B57" s="1038" t="s">
        <v>1899</v>
      </c>
      <c r="C57" s="1038"/>
      <c r="D57" s="1038"/>
      <c r="E57" s="1038"/>
      <c r="F57" s="1038"/>
      <c r="G57" s="1038"/>
      <c r="H57" s="1038"/>
      <c r="I57" s="1038"/>
      <c r="J57" s="1038"/>
      <c r="K57" s="1038"/>
      <c r="L57" s="1038"/>
      <c r="M57" s="1038"/>
      <c r="N57" s="1038"/>
      <c r="O57" s="1038"/>
      <c r="P57" s="1038"/>
      <c r="Q57" s="1038"/>
      <c r="R57" s="2182"/>
    </row>
    <row r="58" spans="1:34" ht="10.15" customHeight="1">
      <c r="A58" s="2202"/>
      <c r="B58" s="1904" t="s">
        <v>1887</v>
      </c>
      <c r="C58" s="1904"/>
      <c r="D58" s="1904"/>
      <c r="E58" s="1904"/>
      <c r="F58" s="1904"/>
      <c r="G58" s="1904"/>
      <c r="H58" s="1904"/>
      <c r="I58" s="1904"/>
      <c r="J58" s="1904"/>
      <c r="K58" s="1904"/>
      <c r="L58" s="1904"/>
      <c r="M58" s="1904"/>
      <c r="N58" s="1904"/>
      <c r="O58" s="1904"/>
      <c r="P58" s="1904"/>
      <c r="Q58" s="1904"/>
      <c r="R58" s="1909"/>
      <c r="W58" s="2170"/>
      <c r="X58" s="2170"/>
      <c r="Y58" s="2170"/>
      <c r="Z58" s="2170"/>
      <c r="AA58" s="2170"/>
      <c r="AB58" s="2170"/>
      <c r="AC58" s="2170"/>
      <c r="AD58" s="2170"/>
      <c r="AE58" s="2170"/>
      <c r="AF58" s="2170"/>
      <c r="AG58" s="2170"/>
      <c r="AH58" s="2170"/>
    </row>
    <row r="59" spans="1:34" ht="7.5" customHeight="1">
      <c r="A59" s="1018"/>
      <c r="B59" s="2700">
        <v>2023</v>
      </c>
      <c r="C59" s="2700"/>
      <c r="D59" s="2072"/>
      <c r="E59" s="2187">
        <v>66744.524999999994</v>
      </c>
      <c r="F59" s="2187">
        <v>61154.275000000001</v>
      </c>
      <c r="G59" s="2187">
        <v>68567.900999999998</v>
      </c>
      <c r="H59" s="2187">
        <v>66638.27</v>
      </c>
      <c r="I59" s="2187">
        <v>68529.494000000006</v>
      </c>
      <c r="J59" s="2187">
        <v>65938.31</v>
      </c>
      <c r="K59" s="2187">
        <v>67909.432000000001</v>
      </c>
      <c r="L59" s="2187">
        <v>64998.881999999998</v>
      </c>
      <c r="M59" s="2187">
        <v>61959.678999999996</v>
      </c>
      <c r="N59" s="2187">
        <v>62929.264000000003</v>
      </c>
      <c r="O59" s="2187">
        <v>60295.512999999999</v>
      </c>
      <c r="P59" s="2187">
        <v>63788.146999999997</v>
      </c>
      <c r="Q59" s="2188">
        <v>331634.46500000003</v>
      </c>
      <c r="R59" s="2701">
        <v>133391.45699999999</v>
      </c>
      <c r="W59" s="2190"/>
      <c r="X59" s="2190"/>
      <c r="Y59" s="2190"/>
      <c r="Z59" s="2190"/>
      <c r="AA59" s="2190"/>
      <c r="AB59" s="2190"/>
      <c r="AC59" s="2190"/>
      <c r="AD59" s="2190"/>
      <c r="AE59" s="2190"/>
      <c r="AF59" s="2190"/>
      <c r="AG59" s="2190"/>
      <c r="AH59" s="2190"/>
    </row>
    <row r="60" spans="1:34" ht="7.5" customHeight="1">
      <c r="A60" s="1018"/>
      <c r="B60" s="2700">
        <v>2024</v>
      </c>
      <c r="C60" s="2700"/>
      <c r="D60" s="2072"/>
      <c r="E60" s="2187">
        <v>65661.918999999994</v>
      </c>
      <c r="F60" s="2187">
        <v>62896.9</v>
      </c>
      <c r="G60" s="2187">
        <v>68106.930999999997</v>
      </c>
      <c r="H60" s="2187">
        <v>65673.043999999994</v>
      </c>
      <c r="I60" s="2187">
        <v>67718.413</v>
      </c>
      <c r="J60" s="2187">
        <v>0</v>
      </c>
      <c r="K60" s="2187">
        <v>0</v>
      </c>
      <c r="L60" s="2187">
        <v>0</v>
      </c>
      <c r="M60" s="2187">
        <v>0</v>
      </c>
      <c r="N60" s="2187">
        <v>0</v>
      </c>
      <c r="O60" s="2187">
        <v>0</v>
      </c>
      <c r="P60" s="2187">
        <v>0</v>
      </c>
      <c r="Q60" s="2188">
        <v>330057.20699999999</v>
      </c>
      <c r="R60" s="2701">
        <v>0</v>
      </c>
      <c r="W60" s="2190"/>
      <c r="X60" s="2190"/>
      <c r="Y60" s="2190"/>
      <c r="Z60" s="2190"/>
      <c r="AA60" s="2190"/>
      <c r="AB60" s="2190"/>
      <c r="AC60" s="2190"/>
      <c r="AD60" s="2190"/>
      <c r="AE60" s="2190"/>
      <c r="AF60" s="2190"/>
      <c r="AG60" s="2190"/>
      <c r="AH60" s="2190"/>
    </row>
    <row r="61" spans="1:34" ht="3" customHeight="1">
      <c r="A61" s="1018"/>
      <c r="B61" s="2192"/>
      <c r="C61" s="2192"/>
      <c r="D61" s="2072"/>
      <c r="E61" s="1752"/>
      <c r="F61" s="1752"/>
      <c r="G61" s="1752"/>
      <c r="H61" s="1752"/>
      <c r="I61" s="1752"/>
      <c r="J61" s="1752"/>
      <c r="K61" s="1752"/>
      <c r="L61" s="1752"/>
      <c r="M61" s="1752"/>
      <c r="N61" s="1752"/>
      <c r="O61" s="1752"/>
      <c r="P61" s="1752"/>
      <c r="Q61" s="255"/>
      <c r="R61" s="2701">
        <v>-702.63200622337979</v>
      </c>
    </row>
    <row r="62" spans="1:34" ht="7.5" customHeight="1">
      <c r="A62" s="1018"/>
      <c r="B62" s="2193" t="s">
        <v>1888</v>
      </c>
      <c r="C62" s="2194" t="s">
        <v>1889</v>
      </c>
      <c r="D62" s="2072"/>
      <c r="E62" s="2195">
        <v>-1.6220146895943941</v>
      </c>
      <c r="F62" s="2195">
        <v>2.8495554889662174</v>
      </c>
      <c r="G62" s="2195">
        <v>-0.67228250139960721</v>
      </c>
      <c r="H62" s="2195">
        <v>-1.4484559698203583</v>
      </c>
      <c r="I62" s="2195">
        <v>-1.1835502535594458</v>
      </c>
      <c r="J62" s="2195">
        <v>-100</v>
      </c>
      <c r="K62" s="2195">
        <v>-100</v>
      </c>
      <c r="L62" s="2195">
        <v>-100</v>
      </c>
      <c r="M62" s="2195">
        <v>-100</v>
      </c>
      <c r="N62" s="2195">
        <v>-100</v>
      </c>
      <c r="O62" s="2195">
        <v>-100</v>
      </c>
      <c r="P62" s="2195">
        <v>-100</v>
      </c>
      <c r="Q62" s="2196">
        <v>-0.47560135222978772</v>
      </c>
      <c r="R62" s="2701">
        <v>0</v>
      </c>
    </row>
    <row r="63" spans="1:34" ht="10.15" customHeight="1">
      <c r="A63" s="2202"/>
      <c r="B63" s="1904" t="s">
        <v>1890</v>
      </c>
      <c r="C63" s="1904"/>
      <c r="D63" s="1904"/>
      <c r="E63" s="1904"/>
      <c r="F63" s="1904"/>
      <c r="G63" s="1904"/>
      <c r="H63" s="1904"/>
      <c r="I63" s="1904"/>
      <c r="J63" s="1904"/>
      <c r="K63" s="1904"/>
      <c r="L63" s="1904"/>
      <c r="M63" s="1904"/>
      <c r="N63" s="1904"/>
      <c r="O63" s="1904"/>
      <c r="P63" s="1904"/>
      <c r="Q63" s="1904"/>
      <c r="R63" s="1909"/>
      <c r="V63" s="1038"/>
      <c r="W63" s="2170"/>
      <c r="X63" s="2170"/>
      <c r="Y63" s="2170"/>
      <c r="Z63" s="2170"/>
      <c r="AA63" s="2170"/>
      <c r="AB63" s="2170"/>
      <c r="AC63" s="2170"/>
      <c r="AD63" s="2170"/>
      <c r="AE63" s="2170"/>
      <c r="AF63" s="2170"/>
      <c r="AG63" s="2170"/>
      <c r="AH63" s="2170"/>
    </row>
    <row r="64" spans="1:34" ht="7.5" customHeight="1">
      <c r="A64" s="2202"/>
      <c r="B64" s="2700">
        <v>2023</v>
      </c>
      <c r="C64" s="2700"/>
      <c r="D64" s="2072"/>
      <c r="E64" s="2187">
        <v>899.29600000000005</v>
      </c>
      <c r="F64" s="2187">
        <v>806.78099999999995</v>
      </c>
      <c r="G64" s="2187">
        <v>881.18100000000004</v>
      </c>
      <c r="H64" s="2187">
        <v>892.35799999999995</v>
      </c>
      <c r="I64" s="2187">
        <v>994.596</v>
      </c>
      <c r="J64" s="2187">
        <v>863.00199999999995</v>
      </c>
      <c r="K64" s="2187">
        <v>842.10400000000004</v>
      </c>
      <c r="L64" s="2187">
        <v>792.56</v>
      </c>
      <c r="M64" s="2187">
        <v>794.49800000000005</v>
      </c>
      <c r="N64" s="2187">
        <v>809.04700000000003</v>
      </c>
      <c r="O64" s="2187">
        <v>806.774</v>
      </c>
      <c r="P64" s="2187">
        <v>835.41099999999994</v>
      </c>
      <c r="Q64" s="2188">
        <v>4474.2119999999995</v>
      </c>
      <c r="R64" s="2707">
        <v>1730.943</v>
      </c>
      <c r="V64" s="1038"/>
      <c r="W64" s="2190"/>
      <c r="X64" s="2190"/>
      <c r="Y64" s="2190"/>
      <c r="Z64" s="2190"/>
      <c r="AA64" s="2190"/>
      <c r="AB64" s="2190"/>
      <c r="AC64" s="2190"/>
      <c r="AD64" s="2190"/>
      <c r="AE64" s="2190"/>
      <c r="AF64" s="2190"/>
      <c r="AG64" s="2190"/>
      <c r="AH64" s="2190"/>
    </row>
    <row r="65" spans="1:34" ht="7.5" customHeight="1">
      <c r="A65" s="1018"/>
      <c r="B65" s="2700">
        <v>2024</v>
      </c>
      <c r="C65" s="2700"/>
      <c r="D65" s="2072"/>
      <c r="E65" s="2187">
        <v>836.95500000000004</v>
      </c>
      <c r="F65" s="2187">
        <v>850.20299999999997</v>
      </c>
      <c r="G65" s="2187">
        <v>853.81799999999998</v>
      </c>
      <c r="H65" s="2187">
        <v>839.97</v>
      </c>
      <c r="I65" s="2187">
        <v>890.97299999999996</v>
      </c>
      <c r="J65" s="2187">
        <v>0</v>
      </c>
      <c r="K65" s="2187">
        <v>0</v>
      </c>
      <c r="L65" s="2187">
        <v>0</v>
      </c>
      <c r="M65" s="2187">
        <v>0</v>
      </c>
      <c r="N65" s="2187">
        <v>0</v>
      </c>
      <c r="O65" s="2187">
        <v>0</v>
      </c>
      <c r="P65" s="2187">
        <v>0</v>
      </c>
      <c r="Q65" s="2188">
        <v>4271.9189999999999</v>
      </c>
      <c r="R65" s="2707">
        <v>0</v>
      </c>
      <c r="V65" s="1038"/>
      <c r="W65" s="2190"/>
      <c r="X65" s="2190"/>
      <c r="Y65" s="2190"/>
      <c r="Z65" s="2190"/>
      <c r="AA65" s="2190"/>
      <c r="AB65" s="2190"/>
      <c r="AC65" s="2190"/>
      <c r="AD65" s="2190"/>
      <c r="AE65" s="2190"/>
      <c r="AF65" s="2190"/>
      <c r="AG65" s="2190"/>
      <c r="AH65" s="2190"/>
    </row>
    <row r="66" spans="1:34" ht="3" customHeight="1">
      <c r="A66" s="1018"/>
      <c r="B66" s="2192"/>
      <c r="C66" s="2192"/>
      <c r="D66" s="2072"/>
      <c r="E66" s="1752"/>
      <c r="F66" s="1752"/>
      <c r="G66" s="1752"/>
      <c r="H66" s="1752"/>
      <c r="I66" s="1752"/>
      <c r="J66" s="1752"/>
      <c r="K66" s="1752"/>
      <c r="L66" s="1752"/>
      <c r="M66" s="1752"/>
      <c r="N66" s="1752"/>
      <c r="O66" s="1752"/>
      <c r="P66" s="1752"/>
      <c r="Q66" s="255"/>
      <c r="R66" s="2707">
        <v>-716.28934010324724</v>
      </c>
    </row>
    <row r="67" spans="1:34" ht="7.5" customHeight="1">
      <c r="A67" s="1018"/>
      <c r="B67" s="2193" t="s">
        <v>1888</v>
      </c>
      <c r="C67" s="2194" t="s">
        <v>1889</v>
      </c>
      <c r="D67" s="2072"/>
      <c r="E67" s="2195">
        <v>-6.9322002989004829</v>
      </c>
      <c r="F67" s="2195">
        <v>5.3821297229359715</v>
      </c>
      <c r="G67" s="2195">
        <v>-3.1052644121922697</v>
      </c>
      <c r="H67" s="2195">
        <v>-5.8707379773588571</v>
      </c>
      <c r="I67" s="2195">
        <v>-10.418602125888313</v>
      </c>
      <c r="J67" s="2195">
        <v>-100</v>
      </c>
      <c r="K67" s="2195">
        <v>-100</v>
      </c>
      <c r="L67" s="2195">
        <v>-100</v>
      </c>
      <c r="M67" s="2195">
        <v>-100</v>
      </c>
      <c r="N67" s="2195">
        <v>-100</v>
      </c>
      <c r="O67" s="2195">
        <v>-100</v>
      </c>
      <c r="P67" s="2195">
        <v>-100</v>
      </c>
      <c r="Q67" s="2196">
        <v>-4.5213101212012248</v>
      </c>
      <c r="R67" s="2707">
        <v>0</v>
      </c>
    </row>
    <row r="68" spans="1:34" ht="12" customHeight="1">
      <c r="A68" s="2181"/>
      <c r="B68" s="1038" t="s">
        <v>127</v>
      </c>
      <c r="C68" s="1038"/>
      <c r="D68" s="1038"/>
      <c r="E68" s="1038"/>
      <c r="F68" s="1038"/>
      <c r="G68" s="1038"/>
      <c r="H68" s="1038"/>
      <c r="I68" s="1038"/>
      <c r="J68" s="1038"/>
      <c r="K68" s="1038"/>
      <c r="L68" s="1038"/>
      <c r="M68" s="1038"/>
      <c r="N68" s="1038"/>
      <c r="O68" s="1038"/>
      <c r="P68" s="1038"/>
      <c r="Q68" s="1038"/>
      <c r="R68" s="2182"/>
    </row>
    <row r="69" spans="1:34" ht="10.15" customHeight="1">
      <c r="A69" s="2202"/>
      <c r="B69" s="1904" t="s">
        <v>1887</v>
      </c>
      <c r="C69" s="1904"/>
      <c r="D69" s="1904"/>
      <c r="E69" s="1904"/>
      <c r="F69" s="1904"/>
      <c r="G69" s="1904"/>
      <c r="H69" s="1904"/>
      <c r="I69" s="1904"/>
      <c r="J69" s="1904"/>
      <c r="K69" s="1904"/>
      <c r="L69" s="1904"/>
      <c r="M69" s="1904"/>
      <c r="N69" s="1904"/>
      <c r="O69" s="1904"/>
      <c r="P69" s="1904"/>
      <c r="Q69" s="1904"/>
      <c r="R69" s="1909"/>
      <c r="W69" s="2170"/>
      <c r="X69" s="2170"/>
      <c r="Y69" s="2170"/>
      <c r="Z69" s="2170"/>
      <c r="AA69" s="2170"/>
      <c r="AB69" s="2170"/>
      <c r="AC69" s="2170"/>
      <c r="AD69" s="2170"/>
      <c r="AE69" s="2170"/>
      <c r="AF69" s="2170"/>
      <c r="AG69" s="2170"/>
      <c r="AH69" s="2170"/>
    </row>
    <row r="70" spans="1:34" ht="7.5" customHeight="1">
      <c r="A70" s="1018"/>
      <c r="B70" s="2700">
        <v>2023</v>
      </c>
      <c r="C70" s="2700"/>
      <c r="D70" s="2072"/>
      <c r="E70" s="2187">
        <v>499945.86699999997</v>
      </c>
      <c r="F70" s="2187">
        <v>457985.26799999998</v>
      </c>
      <c r="G70" s="2187">
        <v>511668.71500000003</v>
      </c>
      <c r="H70" s="2187">
        <v>496312.37700000004</v>
      </c>
      <c r="I70" s="2187">
        <v>512812.33900000004</v>
      </c>
      <c r="J70" s="2187">
        <v>491425.99300000007</v>
      </c>
      <c r="K70" s="2187">
        <v>503866.00100000005</v>
      </c>
      <c r="L70" s="2187">
        <v>484083.924</v>
      </c>
      <c r="M70" s="2187">
        <v>460699.424</v>
      </c>
      <c r="N70" s="2187">
        <v>469903.61599999998</v>
      </c>
      <c r="O70" s="2187">
        <v>449834.25999999995</v>
      </c>
      <c r="P70" s="2187">
        <v>471804.27500000002</v>
      </c>
      <c r="Q70" s="2188">
        <v>2478724.5660000001</v>
      </c>
      <c r="R70" s="2701">
        <v>1005891.72</v>
      </c>
      <c r="T70" s="2200"/>
      <c r="U70" s="2200"/>
      <c r="W70" s="2190"/>
      <c r="X70" s="2190"/>
      <c r="Y70" s="2190"/>
      <c r="Z70" s="2190"/>
      <c r="AA70" s="2190"/>
      <c r="AB70" s="2190"/>
      <c r="AC70" s="2190"/>
      <c r="AD70" s="2190"/>
      <c r="AE70" s="2190"/>
      <c r="AF70" s="2190"/>
      <c r="AG70" s="2190"/>
      <c r="AH70" s="2190"/>
    </row>
    <row r="71" spans="1:34" ht="7.5" customHeight="1">
      <c r="A71" s="1018"/>
      <c r="B71" s="2700">
        <v>2024</v>
      </c>
      <c r="C71" s="2700"/>
      <c r="D71" s="2072"/>
      <c r="E71" s="2187">
        <v>482385.49900000007</v>
      </c>
      <c r="F71" s="2187">
        <v>468152.946</v>
      </c>
      <c r="G71" s="2187">
        <v>508177.92200000002</v>
      </c>
      <c r="H71" s="2187">
        <v>494210.79399999999</v>
      </c>
      <c r="I71" s="2187">
        <v>511680.92600000004</v>
      </c>
      <c r="J71" s="2187">
        <v>0</v>
      </c>
      <c r="K71" s="2187">
        <v>0</v>
      </c>
      <c r="L71" s="2187">
        <v>0</v>
      </c>
      <c r="M71" s="2187">
        <v>0</v>
      </c>
      <c r="N71" s="2187">
        <v>0</v>
      </c>
      <c r="O71" s="2187">
        <v>0</v>
      </c>
      <c r="P71" s="2187">
        <v>0</v>
      </c>
      <c r="Q71" s="2188">
        <v>2464608.0870000003</v>
      </c>
      <c r="R71" s="2701">
        <v>0</v>
      </c>
      <c r="T71" s="2200"/>
      <c r="U71" s="2200"/>
      <c r="W71" s="2190"/>
      <c r="X71" s="2190"/>
      <c r="Y71" s="2190"/>
      <c r="Z71" s="2190"/>
      <c r="AA71" s="2190"/>
      <c r="AB71" s="2190"/>
      <c r="AC71" s="2190"/>
      <c r="AD71" s="2190"/>
      <c r="AE71" s="2190"/>
      <c r="AF71" s="2190"/>
      <c r="AG71" s="2190"/>
      <c r="AH71" s="2190"/>
    </row>
    <row r="72" spans="1:34" ht="3" customHeight="1">
      <c r="A72" s="1018"/>
      <c r="B72" s="2192"/>
      <c r="C72" s="2192"/>
      <c r="D72" s="2072"/>
      <c r="E72" s="1752"/>
      <c r="F72" s="1752"/>
      <c r="G72" s="1752"/>
      <c r="H72" s="1752"/>
      <c r="I72" s="1752"/>
      <c r="J72" s="1752"/>
      <c r="K72" s="1752"/>
      <c r="L72" s="1752"/>
      <c r="M72" s="1752"/>
      <c r="N72" s="1752"/>
      <c r="O72" s="1752"/>
      <c r="P72" s="1752"/>
      <c r="Q72" s="255"/>
      <c r="R72" s="2701">
        <v>-700.64406862259773</v>
      </c>
    </row>
    <row r="73" spans="1:34" ht="7.5" customHeight="1">
      <c r="A73" s="1018"/>
      <c r="B73" s="2193" t="s">
        <v>1888</v>
      </c>
      <c r="C73" s="2194" t="s">
        <v>1889</v>
      </c>
      <c r="D73" s="2072"/>
      <c r="E73" s="2195">
        <v>-3.5124538793316873</v>
      </c>
      <c r="F73" s="2195">
        <v>2.2200884417967899</v>
      </c>
      <c r="G73" s="2195">
        <v>-0.68223694309705252</v>
      </c>
      <c r="H73" s="2195">
        <v>-0.4234395710022909</v>
      </c>
      <c r="I73" s="2195">
        <v>-0.22062905159542368</v>
      </c>
      <c r="J73" s="2195">
        <v>-100</v>
      </c>
      <c r="K73" s="2195">
        <v>-100</v>
      </c>
      <c r="L73" s="2195">
        <v>-100</v>
      </c>
      <c r="M73" s="2195">
        <v>-100</v>
      </c>
      <c r="N73" s="2195">
        <v>-100</v>
      </c>
      <c r="O73" s="2195">
        <v>-100</v>
      </c>
      <c r="P73" s="2195">
        <v>-100</v>
      </c>
      <c r="Q73" s="2199">
        <v>-0.56950575282272098</v>
      </c>
      <c r="R73" s="2701">
        <v>0</v>
      </c>
    </row>
    <row r="74" spans="1:34" ht="10.9" customHeight="1">
      <c r="A74" s="2202"/>
      <c r="B74" s="1904" t="s">
        <v>1890</v>
      </c>
      <c r="C74" s="1904"/>
      <c r="D74" s="1904"/>
      <c r="E74" s="1904"/>
      <c r="F74" s="1904"/>
      <c r="G74" s="1904"/>
      <c r="H74" s="1904"/>
      <c r="I74" s="1904"/>
      <c r="J74" s="1904"/>
      <c r="K74" s="1904"/>
      <c r="L74" s="1904"/>
      <c r="M74" s="1904"/>
      <c r="N74" s="1904"/>
      <c r="O74" s="1904"/>
      <c r="P74" s="1904"/>
      <c r="Q74" s="1904"/>
      <c r="R74" s="1909"/>
      <c r="W74" s="2170"/>
      <c r="X74" s="2170"/>
      <c r="Y74" s="2170"/>
      <c r="Z74" s="2170"/>
      <c r="AA74" s="2170"/>
      <c r="AB74" s="2170"/>
      <c r="AC74" s="2170"/>
      <c r="AD74" s="2170"/>
      <c r="AE74" s="2170"/>
      <c r="AF74" s="2170"/>
      <c r="AG74" s="2170"/>
      <c r="AH74" s="2170"/>
    </row>
    <row r="75" spans="1:34" ht="7.5" customHeight="1">
      <c r="A75" s="2202"/>
      <c r="B75" s="2700">
        <v>2023</v>
      </c>
      <c r="C75" s="2700"/>
      <c r="D75" s="2072"/>
      <c r="E75" s="2187">
        <v>12352.886</v>
      </c>
      <c r="F75" s="2187">
        <v>11105.662</v>
      </c>
      <c r="G75" s="2187">
        <v>12329.598000000002</v>
      </c>
      <c r="H75" s="2187">
        <v>11953.508000000002</v>
      </c>
      <c r="I75" s="2187">
        <v>12704.653</v>
      </c>
      <c r="J75" s="2187">
        <v>11791.081</v>
      </c>
      <c r="K75" s="2187">
        <v>12088.393</v>
      </c>
      <c r="L75" s="2187">
        <v>11738.573999999999</v>
      </c>
      <c r="M75" s="2187">
        <v>11100.375</v>
      </c>
      <c r="N75" s="2187">
        <v>11481.785</v>
      </c>
      <c r="O75" s="2187">
        <v>11128.545</v>
      </c>
      <c r="P75" s="2187">
        <v>11887.907999999999</v>
      </c>
      <c r="Q75" s="2188">
        <v>60446.307000000008</v>
      </c>
      <c r="R75" s="2701">
        <v>25033.021000000001</v>
      </c>
      <c r="W75" s="2190"/>
      <c r="X75" s="2190"/>
      <c r="Y75" s="2190"/>
      <c r="Z75" s="2190"/>
      <c r="AA75" s="2190"/>
      <c r="AB75" s="2190"/>
      <c r="AC75" s="2190"/>
      <c r="AD75" s="2190"/>
      <c r="AE75" s="2190"/>
      <c r="AF75" s="2190"/>
      <c r="AG75" s="2190"/>
      <c r="AH75" s="2190"/>
    </row>
    <row r="76" spans="1:34" ht="7.5" customHeight="1">
      <c r="A76" s="1018"/>
      <c r="B76" s="2700">
        <v>2024</v>
      </c>
      <c r="C76" s="2700"/>
      <c r="D76" s="2072"/>
      <c r="E76" s="2187">
        <v>12146.527</v>
      </c>
      <c r="F76" s="2187">
        <v>11843.69</v>
      </c>
      <c r="G76" s="2187">
        <v>12715.014999999999</v>
      </c>
      <c r="H76" s="2187">
        <v>12337.6</v>
      </c>
      <c r="I76" s="2187">
        <v>12695.421</v>
      </c>
      <c r="J76" s="2187">
        <v>0</v>
      </c>
      <c r="K76" s="2187">
        <v>0</v>
      </c>
      <c r="L76" s="2187">
        <v>0</v>
      </c>
      <c r="M76" s="2187">
        <v>0</v>
      </c>
      <c r="N76" s="2187">
        <v>0</v>
      </c>
      <c r="O76" s="2187">
        <v>0</v>
      </c>
      <c r="P76" s="2187">
        <v>0</v>
      </c>
      <c r="Q76" s="2188">
        <v>61738.253000000004</v>
      </c>
      <c r="R76" s="2701">
        <v>0</v>
      </c>
      <c r="W76" s="2190"/>
      <c r="X76" s="2190"/>
      <c r="Y76" s="2190"/>
      <c r="Z76" s="2190"/>
      <c r="AA76" s="2190"/>
      <c r="AB76" s="2190"/>
      <c r="AC76" s="2190"/>
      <c r="AD76" s="2190"/>
      <c r="AE76" s="2190"/>
      <c r="AF76" s="2190"/>
      <c r="AG76" s="2190"/>
      <c r="AH76" s="2190"/>
    </row>
    <row r="77" spans="1:34" ht="3" customHeight="1">
      <c r="A77" s="1018"/>
      <c r="B77" s="2192"/>
      <c r="C77" s="2192"/>
      <c r="D77" s="2072"/>
      <c r="E77" s="1752"/>
      <c r="F77" s="1752"/>
      <c r="G77" s="1752"/>
      <c r="H77" s="1752"/>
      <c r="I77" s="1752"/>
      <c r="J77" s="1752"/>
      <c r="K77" s="1752"/>
      <c r="L77" s="1752"/>
      <c r="M77" s="1752"/>
      <c r="N77" s="1752"/>
      <c r="O77" s="1752"/>
      <c r="P77" s="1752"/>
      <c r="Q77" s="255"/>
      <c r="R77" s="2701">
        <v>-696.85945055456136</v>
      </c>
    </row>
    <row r="78" spans="1:34" ht="7.5" customHeight="1">
      <c r="A78" s="1018"/>
      <c r="B78" s="2193" t="s">
        <v>1888</v>
      </c>
      <c r="C78" s="2194" t="s">
        <v>1889</v>
      </c>
      <c r="D78" s="2072"/>
      <c r="E78" s="2195">
        <v>-1.6705326998079641</v>
      </c>
      <c r="F78" s="2195">
        <v>6.6455110915495084</v>
      </c>
      <c r="G78" s="2195">
        <v>3.1259494429583015</v>
      </c>
      <c r="H78" s="2195">
        <v>3.213215735497883</v>
      </c>
      <c r="I78" s="2195">
        <v>-7.2666290059231642E-2</v>
      </c>
      <c r="J78" s="2195">
        <v>-100</v>
      </c>
      <c r="K78" s="2195">
        <v>-100</v>
      </c>
      <c r="L78" s="2195">
        <v>-100</v>
      </c>
      <c r="M78" s="2195">
        <v>-100</v>
      </c>
      <c r="N78" s="2195">
        <v>-100</v>
      </c>
      <c r="O78" s="2195">
        <v>-100</v>
      </c>
      <c r="P78" s="2195">
        <v>-100</v>
      </c>
      <c r="Q78" s="2196">
        <v>2.1373448008990863</v>
      </c>
      <c r="R78" s="2701">
        <v>0</v>
      </c>
    </row>
    <row r="79" spans="1:34" ht="12" customHeight="1">
      <c r="A79" s="2181"/>
      <c r="B79" s="1038" t="s">
        <v>1900</v>
      </c>
      <c r="C79" s="1038"/>
      <c r="D79" s="1038"/>
      <c r="E79" s="1038"/>
      <c r="F79" s="1038"/>
      <c r="G79" s="1038"/>
      <c r="H79" s="1038"/>
      <c r="I79" s="1038"/>
      <c r="J79" s="1038"/>
      <c r="K79" s="1038"/>
      <c r="L79" s="1038"/>
      <c r="M79" s="1038"/>
      <c r="N79" s="1038"/>
      <c r="O79" s="1038"/>
      <c r="P79" s="1038"/>
      <c r="Q79" s="1038"/>
      <c r="R79" s="2182"/>
      <c r="T79" s="2215"/>
      <c r="U79" s="2200"/>
    </row>
    <row r="80" spans="1:34" ht="10.9" customHeight="1">
      <c r="A80" s="2202"/>
      <c r="B80" s="1904" t="s">
        <v>1887</v>
      </c>
      <c r="C80" s="1904"/>
      <c r="D80" s="1904"/>
      <c r="E80" s="1904"/>
      <c r="F80" s="1904"/>
      <c r="G80" s="1904"/>
      <c r="H80" s="1904"/>
      <c r="I80" s="1904"/>
      <c r="J80" s="1904"/>
      <c r="K80" s="1904"/>
      <c r="L80" s="1904"/>
      <c r="M80" s="1904"/>
      <c r="N80" s="1904"/>
      <c r="O80" s="1904"/>
      <c r="P80" s="1904"/>
      <c r="Q80" s="1904"/>
      <c r="R80" s="1909"/>
      <c r="U80" s="2200"/>
      <c r="W80" s="2170"/>
      <c r="X80" s="2170"/>
      <c r="Y80" s="2170"/>
      <c r="Z80" s="2170"/>
      <c r="AA80" s="2170"/>
      <c r="AB80" s="2170"/>
      <c r="AC80" s="2170"/>
      <c r="AD80" s="2170"/>
      <c r="AE80" s="2170"/>
      <c r="AF80" s="2170"/>
      <c r="AG80" s="2170"/>
      <c r="AH80" s="2170"/>
    </row>
    <row r="81" spans="1:34" ht="7.5" customHeight="1">
      <c r="A81" s="1018"/>
      <c r="B81" s="2700">
        <v>2023</v>
      </c>
      <c r="C81" s="2700"/>
      <c r="D81" s="2072"/>
      <c r="E81" s="2205">
        <v>2570743.1429999997</v>
      </c>
      <c r="F81" s="2205">
        <v>2359059.7420000001</v>
      </c>
      <c r="G81" s="2205">
        <v>2630869.13</v>
      </c>
      <c r="H81" s="2205">
        <v>2569719.9929999998</v>
      </c>
      <c r="I81" s="2205">
        <v>2673701.4680000003</v>
      </c>
      <c r="J81" s="2205">
        <v>2558684.0109999999</v>
      </c>
      <c r="K81" s="2205">
        <v>2607456.2810000004</v>
      </c>
      <c r="L81" s="2205">
        <v>2510801.2850000001</v>
      </c>
      <c r="M81" s="2205">
        <v>2374850.0950000002</v>
      </c>
      <c r="N81" s="2205">
        <v>2424212.7519999999</v>
      </c>
      <c r="O81" s="2205">
        <v>2329403.8459999999</v>
      </c>
      <c r="P81" s="2205">
        <v>2459158.4839999997</v>
      </c>
      <c r="Q81" s="2188">
        <v>12804093.476</v>
      </c>
      <c r="R81" s="2701">
        <v>5263716.3329999996</v>
      </c>
      <c r="T81" s="2200"/>
      <c r="U81" s="2200"/>
      <c r="W81" s="2190"/>
      <c r="X81" s="2190"/>
      <c r="Y81" s="2190"/>
      <c r="Z81" s="2190"/>
      <c r="AA81" s="2190"/>
      <c r="AB81" s="2190"/>
      <c r="AC81" s="2190"/>
      <c r="AD81" s="2190"/>
      <c r="AE81" s="2190"/>
      <c r="AF81" s="2190"/>
      <c r="AG81" s="2190"/>
      <c r="AH81" s="2190"/>
    </row>
    <row r="82" spans="1:34" ht="7.5" customHeight="1">
      <c r="A82" s="1018"/>
      <c r="B82" s="2700">
        <v>2024</v>
      </c>
      <c r="C82" s="2700"/>
      <c r="D82" s="2072"/>
      <c r="E82" s="2205">
        <v>2531461.8930000002</v>
      </c>
      <c r="F82" s="2205">
        <v>2444354.9529999997</v>
      </c>
      <c r="G82" s="2205">
        <v>2643457.5099999998</v>
      </c>
      <c r="H82" s="2205">
        <v>2578269.5999999996</v>
      </c>
      <c r="I82" s="2205">
        <v>2685446.733</v>
      </c>
      <c r="J82" s="2205">
        <v>0</v>
      </c>
      <c r="K82" s="2205">
        <v>0</v>
      </c>
      <c r="L82" s="2205">
        <v>0</v>
      </c>
      <c r="M82" s="2205">
        <v>0</v>
      </c>
      <c r="N82" s="2205">
        <v>0</v>
      </c>
      <c r="O82" s="2205">
        <v>0</v>
      </c>
      <c r="P82" s="2205">
        <v>0</v>
      </c>
      <c r="Q82" s="2188">
        <v>12882990.688999999</v>
      </c>
      <c r="R82" s="2701">
        <v>0</v>
      </c>
      <c r="S82" s="1009"/>
      <c r="T82" s="2200"/>
      <c r="U82" s="2200"/>
      <c r="W82" s="2190"/>
      <c r="X82" s="2190"/>
      <c r="Y82" s="2190"/>
      <c r="Z82" s="2190"/>
      <c r="AA82" s="2190"/>
      <c r="AB82" s="2190"/>
      <c r="AC82" s="2190"/>
      <c r="AD82" s="2190"/>
      <c r="AE82" s="2190"/>
      <c r="AF82" s="2190"/>
      <c r="AG82" s="2190"/>
      <c r="AH82" s="2190"/>
    </row>
    <row r="83" spans="1:34" ht="3" customHeight="1">
      <c r="A83" s="1018"/>
      <c r="B83" s="2192"/>
      <c r="C83" s="2192"/>
      <c r="D83" s="2072"/>
      <c r="E83" s="1752"/>
      <c r="F83" s="1752"/>
      <c r="G83" s="1752"/>
      <c r="H83" s="1752"/>
      <c r="I83" s="1752"/>
      <c r="J83" s="1752"/>
      <c r="K83" s="1752"/>
      <c r="L83" s="1752"/>
      <c r="M83" s="1752"/>
      <c r="N83" s="1752"/>
      <c r="O83" s="1752"/>
      <c r="P83" s="1752"/>
      <c r="Q83" s="255"/>
      <c r="R83" s="2701">
        <v>-699.22800564585623</v>
      </c>
      <c r="S83" s="1009"/>
    </row>
    <row r="84" spans="1:34" ht="7.5" customHeight="1">
      <c r="A84" s="1018"/>
      <c r="B84" s="2193" t="s">
        <v>1888</v>
      </c>
      <c r="C84" s="2194" t="s">
        <v>1889</v>
      </c>
      <c r="D84" s="2072"/>
      <c r="E84" s="2195">
        <v>-1.5280114665271185</v>
      </c>
      <c r="F84" s="2195">
        <v>3.6156443807432765</v>
      </c>
      <c r="G84" s="2195">
        <v>0.47848750272119389</v>
      </c>
      <c r="H84" s="2195">
        <v>0.3327057820809074</v>
      </c>
      <c r="I84" s="2195">
        <v>0.43928857206282146</v>
      </c>
      <c r="J84" s="2195">
        <v>-100</v>
      </c>
      <c r="K84" s="2195">
        <v>-100</v>
      </c>
      <c r="L84" s="2195">
        <v>-100</v>
      </c>
      <c r="M84" s="2195">
        <v>-100</v>
      </c>
      <c r="N84" s="2195">
        <v>-100</v>
      </c>
      <c r="O84" s="2195">
        <v>-100</v>
      </c>
      <c r="P84" s="2195">
        <v>-100</v>
      </c>
      <c r="Q84" s="2199">
        <v>0.61618741809316191</v>
      </c>
      <c r="R84" s="2701">
        <v>0</v>
      </c>
      <c r="S84" s="2216"/>
    </row>
    <row r="85" spans="1:34" ht="10.15" customHeight="1">
      <c r="A85" s="2202"/>
      <c r="B85" s="1904" t="s">
        <v>1890</v>
      </c>
      <c r="C85" s="1904"/>
      <c r="D85" s="1904"/>
      <c r="E85" s="1904"/>
      <c r="F85" s="1904"/>
      <c r="G85" s="1904"/>
      <c r="H85" s="1904"/>
      <c r="I85" s="1904"/>
      <c r="J85" s="1904"/>
      <c r="K85" s="1904"/>
      <c r="L85" s="1904"/>
      <c r="M85" s="1904"/>
      <c r="N85" s="1904"/>
      <c r="O85" s="1904"/>
      <c r="P85" s="1904"/>
      <c r="Q85" s="1904"/>
      <c r="R85" s="1909"/>
      <c r="S85" s="1009"/>
      <c r="W85" s="2170"/>
      <c r="X85" s="2170"/>
      <c r="Y85" s="2170"/>
      <c r="Z85" s="2170"/>
      <c r="AA85" s="2170"/>
      <c r="AB85" s="2170"/>
      <c r="AC85" s="2170"/>
      <c r="AD85" s="2170"/>
      <c r="AE85" s="2170"/>
      <c r="AF85" s="2170"/>
      <c r="AG85" s="2170"/>
      <c r="AH85" s="2170"/>
    </row>
    <row r="86" spans="1:34" ht="7.5" customHeight="1">
      <c r="A86" s="1018"/>
      <c r="B86" s="2700">
        <v>2023</v>
      </c>
      <c r="C86" s="2700"/>
      <c r="D86" s="2072"/>
      <c r="E86" s="2205">
        <v>116779.32999999999</v>
      </c>
      <c r="F86" s="2205">
        <v>107594.545</v>
      </c>
      <c r="G86" s="2205">
        <v>121212.435</v>
      </c>
      <c r="H86" s="2205">
        <v>120208.989</v>
      </c>
      <c r="I86" s="2205">
        <v>128253.71100000002</v>
      </c>
      <c r="J86" s="2205">
        <v>117942.851</v>
      </c>
      <c r="K86" s="2205">
        <v>118612.122</v>
      </c>
      <c r="L86" s="2205">
        <v>115248.086</v>
      </c>
      <c r="M86" s="2205">
        <v>109871.811</v>
      </c>
      <c r="N86" s="2205">
        <v>111178.90300000001</v>
      </c>
      <c r="O86" s="2205">
        <v>103910.08899999999</v>
      </c>
      <c r="P86" s="2205">
        <v>111419.496</v>
      </c>
      <c r="Q86" s="2188">
        <v>594049.01</v>
      </c>
      <c r="R86" s="2701">
        <v>254981.38399999999</v>
      </c>
      <c r="S86" s="1009"/>
      <c r="W86" s="2190"/>
      <c r="X86" s="2190"/>
      <c r="Y86" s="2190"/>
      <c r="Z86" s="2190"/>
      <c r="AA86" s="2190"/>
      <c r="AB86" s="2190"/>
      <c r="AC86" s="2190"/>
      <c r="AD86" s="2190"/>
      <c r="AE86" s="2190"/>
      <c r="AF86" s="2190"/>
      <c r="AG86" s="2190"/>
      <c r="AH86" s="2190"/>
    </row>
    <row r="87" spans="1:34" ht="7.5" customHeight="1">
      <c r="A87" s="1018"/>
      <c r="B87" s="2700">
        <v>2024</v>
      </c>
      <c r="C87" s="2700"/>
      <c r="D87" s="2072"/>
      <c r="E87" s="2205">
        <v>116227.87299999999</v>
      </c>
      <c r="F87" s="2205">
        <v>113176.246</v>
      </c>
      <c r="G87" s="2205">
        <v>123348.183</v>
      </c>
      <c r="H87" s="2205">
        <v>123612.038</v>
      </c>
      <c r="I87" s="2205">
        <v>131369.34599999999</v>
      </c>
      <c r="J87" s="2205">
        <v>0</v>
      </c>
      <c r="K87" s="2205">
        <v>0</v>
      </c>
      <c r="L87" s="2205">
        <v>0</v>
      </c>
      <c r="M87" s="2205">
        <v>0</v>
      </c>
      <c r="N87" s="2205">
        <v>0</v>
      </c>
      <c r="O87" s="2205">
        <v>0</v>
      </c>
      <c r="P87" s="2205">
        <v>0</v>
      </c>
      <c r="Q87" s="2188">
        <v>607733.68599999999</v>
      </c>
      <c r="R87" s="2701">
        <v>0</v>
      </c>
      <c r="S87" s="1009"/>
      <c r="W87" s="2190"/>
      <c r="X87" s="2190"/>
      <c r="Y87" s="2190"/>
      <c r="Z87" s="2190"/>
      <c r="AA87" s="2190"/>
      <c r="AB87" s="2190"/>
      <c r="AC87" s="2190"/>
      <c r="AD87" s="2190"/>
      <c r="AE87" s="2190"/>
      <c r="AF87" s="2190"/>
      <c r="AG87" s="2190"/>
      <c r="AH87" s="2190"/>
    </row>
    <row r="88" spans="1:34" ht="3" customHeight="1">
      <c r="A88" s="1018"/>
      <c r="B88" s="2192"/>
      <c r="C88" s="2192"/>
      <c r="D88" s="2072"/>
      <c r="E88" s="1752"/>
      <c r="F88" s="1752"/>
      <c r="G88" s="1752"/>
      <c r="H88" s="1752"/>
      <c r="I88" s="1752"/>
      <c r="J88" s="1752"/>
      <c r="K88" s="1752"/>
      <c r="L88" s="1752"/>
      <c r="M88" s="1752"/>
      <c r="N88" s="1752"/>
      <c r="O88" s="1752"/>
      <c r="P88" s="1752"/>
      <c r="Q88" s="255"/>
      <c r="R88" s="2701">
        <v>-694.73978139785459</v>
      </c>
      <c r="S88" s="1009"/>
    </row>
    <row r="89" spans="1:34" ht="7.5" customHeight="1">
      <c r="A89" s="1018"/>
      <c r="B89" s="2193" t="s">
        <v>1888</v>
      </c>
      <c r="C89" s="2194" t="s">
        <v>1889</v>
      </c>
      <c r="D89" s="2072"/>
      <c r="E89" s="2195">
        <v>-0.47222141110074745</v>
      </c>
      <c r="F89" s="2195">
        <v>5.187717462813751</v>
      </c>
      <c r="G89" s="2195">
        <v>1.7619875386547648</v>
      </c>
      <c r="H89" s="2195">
        <v>2.8309438656039276</v>
      </c>
      <c r="I89" s="2195">
        <v>2.4292747365415153</v>
      </c>
      <c r="J89" s="2195">
        <v>-100</v>
      </c>
      <c r="K89" s="2195">
        <v>-100</v>
      </c>
      <c r="L89" s="2195">
        <v>-100</v>
      </c>
      <c r="M89" s="2195">
        <v>-100</v>
      </c>
      <c r="N89" s="2195">
        <v>-100</v>
      </c>
      <c r="O89" s="2195">
        <v>-100</v>
      </c>
      <c r="P89" s="2195">
        <v>-100</v>
      </c>
      <c r="Q89" s="2196">
        <v>2.3036274397629199</v>
      </c>
      <c r="R89" s="2701">
        <v>0</v>
      </c>
      <c r="S89" s="2216"/>
    </row>
    <row r="90" spans="1:34" ht="3" customHeight="1">
      <c r="A90" s="1018"/>
      <c r="B90" s="2700"/>
      <c r="C90" s="2700"/>
      <c r="D90" s="2072"/>
      <c r="E90" s="2187"/>
      <c r="F90" s="2187"/>
      <c r="G90" s="2187"/>
      <c r="H90" s="2187"/>
      <c r="I90" s="2187"/>
      <c r="J90" s="2187"/>
      <c r="K90" s="2187"/>
      <c r="L90" s="2187"/>
      <c r="M90" s="2187"/>
      <c r="N90" s="2187"/>
      <c r="O90" s="2187"/>
      <c r="P90" s="2187"/>
      <c r="Q90" s="2188"/>
      <c r="R90" s="2191"/>
      <c r="S90" s="1009"/>
    </row>
    <row r="91" spans="1:34" ht="12" customHeight="1">
      <c r="A91" s="1018"/>
      <c r="B91" s="2066" t="s">
        <v>1901</v>
      </c>
      <c r="C91" s="2066"/>
      <c r="D91" s="2066"/>
      <c r="E91" s="2066"/>
      <c r="F91" s="2066"/>
      <c r="G91" s="2066"/>
      <c r="H91" s="2066"/>
      <c r="I91" s="2066"/>
      <c r="J91" s="2066"/>
      <c r="K91" s="2066"/>
      <c r="L91" s="2066"/>
      <c r="M91" s="2066"/>
      <c r="N91" s="2066"/>
      <c r="O91" s="2066"/>
      <c r="P91" s="2066"/>
      <c r="Q91" s="2066"/>
      <c r="R91" s="2067"/>
      <c r="S91" s="1009"/>
    </row>
    <row r="92" spans="1:34" ht="3" customHeight="1">
      <c r="A92" s="1018"/>
      <c r="B92" s="2217"/>
      <c r="C92" s="2217"/>
      <c r="D92" s="2217"/>
      <c r="E92" s="2217"/>
      <c r="F92" s="2217"/>
      <c r="G92" s="2217"/>
      <c r="H92" s="2217"/>
      <c r="I92" s="2217"/>
      <c r="J92" s="2217"/>
      <c r="K92" s="2217"/>
      <c r="L92" s="2217"/>
      <c r="M92" s="2217"/>
      <c r="N92" s="2217"/>
      <c r="O92" s="2217"/>
      <c r="P92" s="2217"/>
      <c r="Q92" s="2217"/>
      <c r="R92" s="2218"/>
      <c r="S92" s="1009"/>
      <c r="W92" s="2170"/>
      <c r="X92" s="2170"/>
      <c r="Y92" s="2170"/>
      <c r="Z92" s="2170"/>
      <c r="AA92" s="2170"/>
      <c r="AB92" s="2170"/>
      <c r="AC92" s="2170"/>
      <c r="AD92" s="2170"/>
      <c r="AE92" s="2170"/>
      <c r="AF92" s="2170"/>
      <c r="AG92" s="2170"/>
      <c r="AH92" s="2170"/>
    </row>
    <row r="93" spans="1:34" ht="7.5" customHeight="1">
      <c r="A93" s="1018"/>
      <c r="B93" s="2700">
        <v>2023</v>
      </c>
      <c r="C93" s="2700"/>
      <c r="D93" s="2072"/>
      <c r="E93" s="2205">
        <v>2687522.4729999998</v>
      </c>
      <c r="F93" s="2205">
        <v>2466654.287</v>
      </c>
      <c r="G93" s="2205">
        <v>2752081.5649999999</v>
      </c>
      <c r="H93" s="2205">
        <v>2689928.9819999998</v>
      </c>
      <c r="I93" s="2205">
        <v>2801955.1790000005</v>
      </c>
      <c r="J93" s="2205">
        <v>2676626.8619999997</v>
      </c>
      <c r="K93" s="2205">
        <v>2726068.4030000004</v>
      </c>
      <c r="L93" s="2205">
        <v>2626049.3710000003</v>
      </c>
      <c r="M93" s="2205">
        <v>2484721.9060000004</v>
      </c>
      <c r="N93" s="2205">
        <v>2535391.6549999998</v>
      </c>
      <c r="O93" s="2205">
        <v>2433313.9350000001</v>
      </c>
      <c r="P93" s="2205">
        <v>2570577.9799999995</v>
      </c>
      <c r="Q93" s="2188">
        <v>13398142.486000001</v>
      </c>
      <c r="R93" s="2701">
        <v>5518697.7170000002</v>
      </c>
      <c r="S93" s="1009"/>
      <c r="V93" s="1755"/>
      <c r="W93" s="2190"/>
      <c r="X93" s="2190"/>
      <c r="Y93" s="2190"/>
      <c r="Z93" s="2190"/>
      <c r="AA93" s="2190"/>
      <c r="AB93" s="2190"/>
      <c r="AC93" s="2190"/>
      <c r="AD93" s="2190"/>
      <c r="AE93" s="2190"/>
      <c r="AF93" s="2190"/>
      <c r="AG93" s="2190"/>
      <c r="AH93" s="2190"/>
    </row>
    <row r="94" spans="1:34" ht="7.5" customHeight="1">
      <c r="A94" s="1018"/>
      <c r="B94" s="2700">
        <v>2024</v>
      </c>
      <c r="C94" s="2700"/>
      <c r="D94" s="2072"/>
      <c r="E94" s="2205">
        <v>2647689.7660000003</v>
      </c>
      <c r="F94" s="2205">
        <v>2557531.1989999996</v>
      </c>
      <c r="G94" s="2205">
        <v>2766805.693</v>
      </c>
      <c r="H94" s="2205">
        <v>2701881.6379999998</v>
      </c>
      <c r="I94" s="2205">
        <v>2816816.0789999999</v>
      </c>
      <c r="J94" s="2205">
        <v>0</v>
      </c>
      <c r="K94" s="2205">
        <v>0</v>
      </c>
      <c r="L94" s="2205">
        <v>0</v>
      </c>
      <c r="M94" s="2205">
        <v>0</v>
      </c>
      <c r="N94" s="2205">
        <v>0</v>
      </c>
      <c r="O94" s="2205">
        <v>0</v>
      </c>
      <c r="P94" s="2205">
        <v>0</v>
      </c>
      <c r="Q94" s="2188">
        <v>13490724.375</v>
      </c>
      <c r="R94" s="2701">
        <v>0</v>
      </c>
      <c r="S94" s="1009"/>
      <c r="W94" s="2190"/>
      <c r="X94" s="2190"/>
      <c r="Y94" s="2190"/>
      <c r="Z94" s="2190"/>
      <c r="AA94" s="2190"/>
      <c r="AB94" s="2190"/>
      <c r="AC94" s="2190"/>
      <c r="AD94" s="2190"/>
      <c r="AE94" s="2190"/>
      <c r="AF94" s="2190"/>
      <c r="AG94" s="2190"/>
      <c r="AH94" s="2190"/>
    </row>
    <row r="95" spans="1:34" ht="3" customHeight="1">
      <c r="A95" s="1018"/>
      <c r="B95" s="2192"/>
      <c r="C95" s="2192"/>
      <c r="D95" s="2072"/>
      <c r="E95" s="1752"/>
      <c r="F95" s="1752"/>
      <c r="G95" s="1752"/>
      <c r="H95" s="1752"/>
      <c r="I95" s="1752"/>
      <c r="J95" s="1752"/>
      <c r="K95" s="1752"/>
      <c r="L95" s="1752"/>
      <c r="M95" s="1752"/>
      <c r="N95" s="1752"/>
      <c r="O95" s="1752"/>
      <c r="P95" s="1752"/>
      <c r="Q95" s="255"/>
      <c r="R95" s="2701">
        <v>-699.02527553608684</v>
      </c>
      <c r="S95" s="1009"/>
    </row>
    <row r="96" spans="1:34" ht="7.5" customHeight="1">
      <c r="A96" s="1018"/>
      <c r="B96" s="2193" t="s">
        <v>1888</v>
      </c>
      <c r="C96" s="2194" t="s">
        <v>1889</v>
      </c>
      <c r="D96" s="2072"/>
      <c r="E96" s="2195">
        <v>-1.4821348435287831</v>
      </c>
      <c r="F96" s="2195">
        <v>3.6842176254267827</v>
      </c>
      <c r="G96" s="2195">
        <v>0.53501786383283445</v>
      </c>
      <c r="H96" s="2195">
        <v>0.44434838540283295</v>
      </c>
      <c r="I96" s="2195">
        <v>0.53037607851040036</v>
      </c>
      <c r="J96" s="2195">
        <v>-100</v>
      </c>
      <c r="K96" s="2195">
        <v>-100</v>
      </c>
      <c r="L96" s="2195">
        <v>-100</v>
      </c>
      <c r="M96" s="2195">
        <v>-100</v>
      </c>
      <c r="N96" s="2195">
        <v>-100</v>
      </c>
      <c r="O96" s="2195">
        <v>-100</v>
      </c>
      <c r="P96" s="2195">
        <v>-100</v>
      </c>
      <c r="Q96" s="2196">
        <v>0.69100540688188516</v>
      </c>
      <c r="R96" s="2701">
        <v>0</v>
      </c>
      <c r="S96" s="2216"/>
    </row>
    <row r="97" spans="1:34" ht="3" customHeight="1">
      <c r="A97" s="1018"/>
      <c r="B97" s="502"/>
      <c r="C97" s="2194"/>
      <c r="D97" s="2072"/>
      <c r="E97" s="2195"/>
      <c r="F97" s="2195"/>
      <c r="G97" s="2195"/>
      <c r="H97" s="2195"/>
      <c r="I97" s="2195"/>
      <c r="J97" s="2195"/>
      <c r="K97" s="2195"/>
      <c r="L97" s="2195"/>
      <c r="M97" s="2195"/>
      <c r="N97" s="2195"/>
      <c r="O97" s="2195"/>
      <c r="P97" s="2195"/>
      <c r="Q97" s="502"/>
      <c r="R97" s="2061"/>
      <c r="S97" s="1009"/>
    </row>
    <row r="98" spans="1:34" ht="12" customHeight="1">
      <c r="A98" s="1018"/>
      <c r="B98" s="2066" t="s">
        <v>1902</v>
      </c>
      <c r="C98" s="2066"/>
      <c r="D98" s="2066"/>
      <c r="E98" s="2066"/>
      <c r="F98" s="2066"/>
      <c r="G98" s="2066"/>
      <c r="H98" s="2066"/>
      <c r="I98" s="2066"/>
      <c r="J98" s="2066"/>
      <c r="K98" s="2066"/>
      <c r="L98" s="2066"/>
      <c r="M98" s="2066"/>
      <c r="N98" s="2066"/>
      <c r="O98" s="2066"/>
      <c r="P98" s="2066"/>
      <c r="Q98" s="2066"/>
      <c r="R98" s="2067"/>
      <c r="S98" s="1009"/>
    </row>
    <row r="99" spans="1:34" ht="3" customHeight="1">
      <c r="A99" s="1018"/>
      <c r="B99" s="502"/>
      <c r="C99" s="2194"/>
      <c r="D99" s="502"/>
      <c r="E99" s="2195"/>
      <c r="F99" s="2195"/>
      <c r="G99" s="2195"/>
      <c r="H99" s="2195"/>
      <c r="I99" s="2195"/>
      <c r="J99" s="2195"/>
      <c r="K99" s="2195"/>
      <c r="L99" s="2195"/>
      <c r="M99" s="2195"/>
      <c r="N99" s="2195"/>
      <c r="O99" s="2195"/>
      <c r="P99" s="2195"/>
      <c r="Q99" s="2195"/>
      <c r="R99" s="2219"/>
      <c r="S99" s="1009"/>
      <c r="W99" s="2170"/>
      <c r="X99" s="2170"/>
      <c r="Y99" s="2170"/>
      <c r="Z99" s="2170"/>
      <c r="AA99" s="2170"/>
      <c r="AB99" s="2170"/>
      <c r="AC99" s="2170"/>
      <c r="AD99" s="2170"/>
      <c r="AE99" s="2170"/>
      <c r="AF99" s="2170"/>
      <c r="AG99" s="2170"/>
      <c r="AH99" s="2170"/>
    </row>
    <row r="100" spans="1:34" ht="7.5" customHeight="1">
      <c r="A100" s="1018"/>
      <c r="B100" s="2700">
        <v>2023</v>
      </c>
      <c r="C100" s="2700"/>
      <c r="D100" s="2072"/>
      <c r="E100" s="2205">
        <v>86873.198999999993</v>
      </c>
      <c r="F100" s="2205">
        <v>76778.085000000006</v>
      </c>
      <c r="G100" s="2205">
        <v>87564.067999999999</v>
      </c>
      <c r="H100" s="2205">
        <v>86747.854999999996</v>
      </c>
      <c r="I100" s="2205">
        <v>93469.070999999996</v>
      </c>
      <c r="J100" s="2205">
        <v>86016.792000000001</v>
      </c>
      <c r="K100" s="2205">
        <v>82462.839000000007</v>
      </c>
      <c r="L100" s="2205">
        <v>75905.161999999997</v>
      </c>
      <c r="M100" s="2205">
        <v>71675.928</v>
      </c>
      <c r="N100" s="2205">
        <v>74661.604000000007</v>
      </c>
      <c r="O100" s="2205">
        <v>70996.024999999994</v>
      </c>
      <c r="P100" s="2205">
        <v>79661.542000000001</v>
      </c>
      <c r="Q100" s="2188">
        <v>431432.27799999999</v>
      </c>
      <c r="R100" s="2701">
        <v>156852.848</v>
      </c>
      <c r="S100" s="2220"/>
      <c r="W100" s="2190"/>
      <c r="X100" s="2190"/>
      <c r="Y100" s="2190"/>
      <c r="Z100" s="2190"/>
      <c r="AA100" s="2190"/>
      <c r="AB100" s="2190"/>
      <c r="AC100" s="2190"/>
      <c r="AD100" s="2190"/>
      <c r="AE100" s="2190"/>
      <c r="AF100" s="2190"/>
      <c r="AG100" s="2190"/>
      <c r="AH100" s="2190"/>
    </row>
    <row r="101" spans="1:34" ht="7.5" customHeight="1">
      <c r="A101" s="1018"/>
      <c r="B101" s="2700">
        <v>2024</v>
      </c>
      <c r="C101" s="2700"/>
      <c r="D101" s="2072"/>
      <c r="E101" s="2205">
        <v>71508.229000000007</v>
      </c>
      <c r="F101" s="2205">
        <v>69008.514999999999</v>
      </c>
      <c r="G101" s="2205">
        <v>78732.845000000001</v>
      </c>
      <c r="H101" s="2205">
        <v>77183.695999999996</v>
      </c>
      <c r="I101" s="2205">
        <v>79669.152000000002</v>
      </c>
      <c r="J101" s="2205">
        <v>0</v>
      </c>
      <c r="K101" s="2205">
        <v>0</v>
      </c>
      <c r="L101" s="2205">
        <v>0</v>
      </c>
      <c r="M101" s="2205">
        <v>0</v>
      </c>
      <c r="N101" s="2205">
        <v>0</v>
      </c>
      <c r="O101" s="2205">
        <v>0</v>
      </c>
      <c r="P101" s="2205">
        <v>0</v>
      </c>
      <c r="Q101" s="2188">
        <v>376102.43700000003</v>
      </c>
      <c r="R101" s="2701">
        <v>0</v>
      </c>
      <c r="S101" s="1009"/>
      <c r="W101" s="2190"/>
      <c r="X101" s="2190"/>
      <c r="Y101" s="2190"/>
      <c r="Z101" s="2190"/>
      <c r="AA101" s="2190"/>
      <c r="AB101" s="2190"/>
      <c r="AC101" s="2190"/>
      <c r="AD101" s="2190"/>
      <c r="AE101" s="2190"/>
      <c r="AF101" s="2190"/>
      <c r="AG101" s="2190"/>
      <c r="AH101" s="2190"/>
    </row>
    <row r="102" spans="1:34" ht="3" customHeight="1">
      <c r="A102" s="1018"/>
      <c r="B102" s="2192"/>
      <c r="C102" s="2192"/>
      <c r="D102" s="2072"/>
      <c r="E102" s="1752"/>
      <c r="F102" s="1752"/>
      <c r="G102" s="1752"/>
      <c r="H102" s="1752"/>
      <c r="I102" s="1752"/>
      <c r="J102" s="1752"/>
      <c r="K102" s="1752"/>
      <c r="L102" s="1752"/>
      <c r="M102" s="1752"/>
      <c r="N102" s="1752"/>
      <c r="O102" s="1752"/>
      <c r="P102" s="1752"/>
      <c r="Q102" s="255"/>
      <c r="R102" s="2701">
        <v>-725.78939527360444</v>
      </c>
      <c r="S102" s="1009"/>
      <c r="W102" s="2190"/>
    </row>
    <row r="103" spans="1:34" ht="7.5" customHeight="1">
      <c r="A103" s="1018"/>
      <c r="B103" s="2193" t="s">
        <v>1888</v>
      </c>
      <c r="C103" s="2194" t="s">
        <v>1889</v>
      </c>
      <c r="D103" s="2072"/>
      <c r="E103" s="2195">
        <v>-17.686663063944479</v>
      </c>
      <c r="F103" s="2195">
        <v>-10.119515223647483</v>
      </c>
      <c r="G103" s="2195">
        <v>-10.085441667694099</v>
      </c>
      <c r="H103" s="2195">
        <v>-11.025239759530649</v>
      </c>
      <c r="I103" s="2195">
        <v>-14.764155514073735</v>
      </c>
      <c r="J103" s="2195">
        <v>-100</v>
      </c>
      <c r="K103" s="2195">
        <v>-100</v>
      </c>
      <c r="L103" s="2195">
        <v>-100</v>
      </c>
      <c r="M103" s="2195">
        <v>-100</v>
      </c>
      <c r="N103" s="2195">
        <v>-100</v>
      </c>
      <c r="O103" s="2195">
        <v>-100</v>
      </c>
      <c r="P103" s="2195">
        <v>-100</v>
      </c>
      <c r="Q103" s="2199">
        <v>-12.824687400881018</v>
      </c>
      <c r="R103" s="2701">
        <v>0</v>
      </c>
      <c r="S103" s="2216"/>
    </row>
    <row r="104" spans="1:34" ht="3" customHeight="1">
      <c r="A104" s="1018"/>
      <c r="B104" s="502"/>
      <c r="C104" s="2194"/>
      <c r="D104" s="2072"/>
      <c r="E104" s="2195"/>
      <c r="F104" s="2195"/>
      <c r="G104" s="2195"/>
      <c r="H104" s="2195"/>
      <c r="I104" s="2195"/>
      <c r="J104" s="2195"/>
      <c r="K104" s="2195"/>
      <c r="L104" s="2195"/>
      <c r="M104" s="2195"/>
      <c r="N104" s="2195"/>
      <c r="O104" s="2195"/>
      <c r="P104" s="2195"/>
      <c r="Q104" s="502"/>
      <c r="R104" s="2061"/>
      <c r="S104" s="1009"/>
    </row>
    <row r="105" spans="1:34" ht="12" customHeight="1">
      <c r="A105" s="1018"/>
      <c r="B105" s="2066" t="s">
        <v>1903</v>
      </c>
      <c r="C105" s="2066"/>
      <c r="D105" s="2066"/>
      <c r="E105" s="2066"/>
      <c r="F105" s="2066"/>
      <c r="G105" s="2066"/>
      <c r="H105" s="2066"/>
      <c r="I105" s="2066"/>
      <c r="J105" s="2066"/>
      <c r="K105" s="2066"/>
      <c r="L105" s="2066"/>
      <c r="M105" s="2066"/>
      <c r="N105" s="2066"/>
      <c r="O105" s="2066"/>
      <c r="P105" s="2066"/>
      <c r="Q105" s="2066"/>
      <c r="R105" s="2067"/>
      <c r="S105" s="1009"/>
      <c r="U105" s="2200"/>
    </row>
    <row r="106" spans="1:34" ht="3" customHeight="1">
      <c r="A106" s="1018"/>
      <c r="B106" s="502"/>
      <c r="C106" s="2194"/>
      <c r="D106" s="2072"/>
      <c r="E106" s="2195"/>
      <c r="F106" s="2195"/>
      <c r="G106" s="2195"/>
      <c r="H106" s="2195"/>
      <c r="I106" s="2195"/>
      <c r="J106" s="2195"/>
      <c r="K106" s="2195"/>
      <c r="L106" s="2195"/>
      <c r="M106" s="2195"/>
      <c r="N106" s="2195"/>
      <c r="O106" s="2195"/>
      <c r="P106" s="2195"/>
      <c r="Q106" s="2196"/>
      <c r="R106" s="2221"/>
      <c r="S106" s="1009"/>
      <c r="W106" s="2170"/>
      <c r="X106" s="2170"/>
      <c r="Y106" s="2170"/>
      <c r="Z106" s="2170"/>
      <c r="AA106" s="2170"/>
      <c r="AB106" s="2170"/>
      <c r="AC106" s="2170"/>
      <c r="AD106" s="2170"/>
      <c r="AE106" s="2170"/>
      <c r="AF106" s="2170"/>
      <c r="AG106" s="2170"/>
      <c r="AH106" s="2170"/>
    </row>
    <row r="107" spans="1:34" ht="7.5" customHeight="1">
      <c r="A107" s="1018"/>
      <c r="B107" s="2700">
        <v>2023</v>
      </c>
      <c r="C107" s="2700"/>
      <c r="D107" s="2072"/>
      <c r="E107" s="2205">
        <v>2774395.6719999998</v>
      </c>
      <c r="F107" s="2205">
        <v>2543432.372</v>
      </c>
      <c r="G107" s="2205">
        <v>2839645.6329999999</v>
      </c>
      <c r="H107" s="2205">
        <v>2776676.8369999998</v>
      </c>
      <c r="I107" s="2205">
        <v>2895424.2500000005</v>
      </c>
      <c r="J107" s="2205">
        <v>2762643.6539999996</v>
      </c>
      <c r="K107" s="2205">
        <v>2808531.2420000006</v>
      </c>
      <c r="L107" s="2205">
        <v>2701954.5330000003</v>
      </c>
      <c r="M107" s="2205">
        <v>2556397.8340000003</v>
      </c>
      <c r="N107" s="2205">
        <v>2610053.2589999996</v>
      </c>
      <c r="O107" s="2205">
        <v>2504309.96</v>
      </c>
      <c r="P107" s="2205">
        <v>2650239.5219999994</v>
      </c>
      <c r="Q107" s="2188">
        <v>13829574.763999999</v>
      </c>
      <c r="R107" s="2701">
        <v>5675550.5649999995</v>
      </c>
      <c r="S107" s="1009"/>
      <c r="W107" s="2190"/>
      <c r="X107" s="2190"/>
      <c r="Y107" s="2190"/>
      <c r="Z107" s="2190"/>
      <c r="AA107" s="2190"/>
      <c r="AB107" s="2190"/>
      <c r="AC107" s="2190"/>
      <c r="AD107" s="2190"/>
      <c r="AE107" s="2190"/>
      <c r="AF107" s="2190"/>
      <c r="AG107" s="2190"/>
      <c r="AH107" s="2190"/>
    </row>
    <row r="108" spans="1:34" ht="7.5" customHeight="1">
      <c r="A108" s="1018"/>
      <c r="B108" s="2700">
        <v>2024</v>
      </c>
      <c r="C108" s="2700"/>
      <c r="D108" s="2072"/>
      <c r="E108" s="2205">
        <v>2719197.9950000001</v>
      </c>
      <c r="F108" s="2205">
        <v>2626539.7139999997</v>
      </c>
      <c r="G108" s="2205">
        <v>2845538.5380000002</v>
      </c>
      <c r="H108" s="2205">
        <v>2779065.3339999998</v>
      </c>
      <c r="I108" s="2205">
        <v>2896485.2309999997</v>
      </c>
      <c r="J108" s="2205">
        <v>0</v>
      </c>
      <c r="K108" s="2205">
        <v>0</v>
      </c>
      <c r="L108" s="2205">
        <v>0</v>
      </c>
      <c r="M108" s="2205">
        <v>0</v>
      </c>
      <c r="N108" s="2205">
        <v>0</v>
      </c>
      <c r="O108" s="2205">
        <v>0</v>
      </c>
      <c r="P108" s="2205">
        <v>0</v>
      </c>
      <c r="Q108" s="2188">
        <v>13866826.811999999</v>
      </c>
      <c r="R108" s="2701">
        <v>0</v>
      </c>
      <c r="S108" s="1009"/>
      <c r="W108" s="2190"/>
      <c r="X108" s="2190"/>
      <c r="Y108" s="2190"/>
      <c r="Z108" s="2190"/>
      <c r="AA108" s="2190"/>
      <c r="AB108" s="2190"/>
      <c r="AC108" s="2190"/>
      <c r="AD108" s="2190"/>
      <c r="AE108" s="2190"/>
      <c r="AF108" s="2190"/>
      <c r="AG108" s="2190"/>
      <c r="AH108" s="2190"/>
    </row>
    <row r="109" spans="1:34" ht="3" customHeight="1">
      <c r="A109" s="1018"/>
      <c r="B109" s="2192"/>
      <c r="C109" s="2192"/>
      <c r="D109" s="2072"/>
      <c r="E109" s="1752"/>
      <c r="F109" s="1752"/>
      <c r="G109" s="1752"/>
      <c r="H109" s="1752"/>
      <c r="I109" s="1752"/>
      <c r="J109" s="1752"/>
      <c r="K109" s="1752"/>
      <c r="L109" s="1752"/>
      <c r="M109" s="1752"/>
      <c r="N109" s="1752"/>
      <c r="O109" s="1752"/>
      <c r="P109" s="1752"/>
      <c r="Q109" s="255"/>
      <c r="R109" s="2701">
        <v>-699.87733664567781</v>
      </c>
      <c r="S109" s="1009"/>
    </row>
    <row r="110" spans="1:34" ht="7.5" customHeight="1">
      <c r="A110" s="1018"/>
      <c r="B110" s="2193" t="s">
        <v>1888</v>
      </c>
      <c r="C110" s="2194" t="s">
        <v>1889</v>
      </c>
      <c r="D110" s="2072"/>
      <c r="E110" s="2195">
        <v>-1.9895387509817226</v>
      </c>
      <c r="F110" s="2195">
        <v>3.2675270990063439</v>
      </c>
      <c r="G110" s="2195">
        <v>0.20752254899406353</v>
      </c>
      <c r="H110" s="2195">
        <v>8.6019985047329328E-2</v>
      </c>
      <c r="I110" s="2195">
        <v>3.6643369274784732E-2</v>
      </c>
      <c r="J110" s="2195">
        <v>-100</v>
      </c>
      <c r="K110" s="2195">
        <v>-100</v>
      </c>
      <c r="L110" s="2195">
        <v>-100</v>
      </c>
      <c r="M110" s="2195">
        <v>-100</v>
      </c>
      <c r="N110" s="2195">
        <v>-100</v>
      </c>
      <c r="O110" s="2195">
        <v>-100</v>
      </c>
      <c r="P110" s="2195">
        <v>-100</v>
      </c>
      <c r="Q110" s="2196">
        <v>0.26936510077642595</v>
      </c>
      <c r="R110" s="2701">
        <v>0</v>
      </c>
      <c r="S110" s="2216"/>
    </row>
    <row r="111" spans="1:34" ht="3" customHeight="1">
      <c r="A111" s="1014"/>
      <c r="B111" s="1012"/>
      <c r="C111" s="2208"/>
      <c r="D111" s="2209"/>
      <c r="E111" s="2210"/>
      <c r="F111" s="2210"/>
      <c r="G111" s="2210"/>
      <c r="H111" s="2210"/>
      <c r="I111" s="2210"/>
      <c r="J111" s="2210"/>
      <c r="K111" s="2210"/>
      <c r="L111" s="2210"/>
      <c r="M111" s="2210"/>
      <c r="N111" s="2210"/>
      <c r="O111" s="2210"/>
      <c r="P111" s="2210"/>
      <c r="Q111" s="2212"/>
      <c r="R111" s="2222"/>
      <c r="S111" s="1009"/>
    </row>
    <row r="112" spans="1:34" ht="3" customHeight="1">
      <c r="A112" s="502"/>
      <c r="B112" s="502"/>
      <c r="C112" s="2194"/>
      <c r="D112" s="502"/>
      <c r="E112" s="2195"/>
      <c r="F112" s="2195"/>
      <c r="G112" s="2195"/>
      <c r="H112" s="2195"/>
      <c r="I112" s="2195"/>
      <c r="J112" s="2195"/>
      <c r="K112" s="2195"/>
      <c r="L112" s="2195"/>
      <c r="M112" s="2195"/>
      <c r="N112" s="2195"/>
      <c r="O112" s="2195"/>
      <c r="P112" s="2195"/>
      <c r="Q112" s="2195"/>
      <c r="R112" s="2195"/>
      <c r="S112" s="1009"/>
    </row>
    <row r="113" spans="2:27" ht="16.5" customHeight="1">
      <c r="B113" s="2702" t="s">
        <v>1891</v>
      </c>
      <c r="C113" s="2702"/>
      <c r="D113" s="2702"/>
      <c r="E113" s="2702"/>
      <c r="F113" s="2702"/>
      <c r="G113" s="2702"/>
      <c r="H113" s="2702"/>
      <c r="I113" s="2702"/>
      <c r="J113" s="2702"/>
      <c r="K113" s="2702"/>
      <c r="L113" s="2702"/>
      <c r="M113" s="2702"/>
      <c r="N113" s="2702"/>
      <c r="O113" s="2702"/>
      <c r="P113" s="2702"/>
      <c r="Q113" s="2702"/>
      <c r="R113" s="2702"/>
      <c r="S113" s="1009"/>
    </row>
    <row r="114" spans="2:27" ht="24.75" customHeight="1">
      <c r="B114" s="2702" t="s">
        <v>1904</v>
      </c>
      <c r="C114" s="2702"/>
      <c r="D114" s="2702"/>
      <c r="E114" s="2702"/>
      <c r="F114" s="2702"/>
      <c r="G114" s="2702"/>
      <c r="H114" s="2702"/>
      <c r="I114" s="2702"/>
      <c r="J114" s="2702"/>
      <c r="K114" s="2702"/>
      <c r="L114" s="2702"/>
      <c r="M114" s="2702"/>
      <c r="N114" s="2702"/>
      <c r="O114" s="2702"/>
      <c r="P114" s="2702"/>
      <c r="Q114" s="2702"/>
      <c r="R114" s="2702"/>
      <c r="S114" s="1009"/>
    </row>
    <row r="115" spans="2:27">
      <c r="R115" s="2213" t="s">
        <v>241</v>
      </c>
    </row>
    <row r="127" spans="2:27">
      <c r="Y127" s="2164"/>
    </row>
    <row r="128" spans="2:27">
      <c r="Y128" s="2163"/>
      <c r="Z128" s="2164"/>
      <c r="AA128" s="2223"/>
    </row>
    <row r="129" spans="8:27">
      <c r="H129" s="1010" t="s">
        <v>1905</v>
      </c>
      <c r="X129" s="2164"/>
      <c r="Y129" s="2164"/>
      <c r="Z129" s="2164"/>
      <c r="AA129" s="2224"/>
    </row>
    <row r="130" spans="8:27">
      <c r="J130" s="2225" t="s">
        <v>1906</v>
      </c>
      <c r="K130" s="2226">
        <v>12882990.688999999</v>
      </c>
      <c r="L130" s="2227">
        <v>0.95495173801592093</v>
      </c>
      <c r="X130" s="2164"/>
      <c r="Y130" s="2164"/>
      <c r="Z130" s="2164"/>
      <c r="AA130" s="2224"/>
    </row>
    <row r="131" spans="8:27">
      <c r="J131" s="2225" t="s">
        <v>1907</v>
      </c>
      <c r="K131" s="2226">
        <v>607733.68599999999</v>
      </c>
      <c r="L131" s="2227">
        <v>4.504826198407897E-2</v>
      </c>
    </row>
    <row r="132" spans="8:27">
      <c r="J132" s="2225" t="s">
        <v>1908</v>
      </c>
      <c r="K132" s="2226">
        <v>13490724.375</v>
      </c>
    </row>
    <row r="153" spans="9:11">
      <c r="J153" s="2708" t="s">
        <v>1909</v>
      </c>
      <c r="K153" s="2708"/>
    </row>
    <row r="154" spans="9:11">
      <c r="I154" s="2228"/>
      <c r="J154" s="2229">
        <v>2023</v>
      </c>
      <c r="K154" s="2229">
        <v>2024</v>
      </c>
    </row>
    <row r="155" spans="9:11">
      <c r="I155" s="2228" t="s">
        <v>1910</v>
      </c>
      <c r="J155" s="2230">
        <v>1244308.4739999999</v>
      </c>
      <c r="K155" s="2230">
        <v>1261961.5959999999</v>
      </c>
    </row>
    <row r="156" spans="9:11">
      <c r="I156" s="2228" t="s">
        <v>1911</v>
      </c>
      <c r="J156" s="2230">
        <v>3051973.4410000001</v>
      </c>
      <c r="K156" s="2230">
        <v>3071944.855</v>
      </c>
    </row>
    <row r="157" spans="9:11">
      <c r="I157" s="2228" t="s">
        <v>240</v>
      </c>
      <c r="J157" s="2230">
        <v>1397628.7700000003</v>
      </c>
      <c r="K157" s="2230">
        <v>1377346.7770000002</v>
      </c>
    </row>
    <row r="158" spans="9:11">
      <c r="I158" s="2228" t="s">
        <v>1912</v>
      </c>
      <c r="J158" s="2230">
        <v>738639</v>
      </c>
      <c r="K158" s="2230">
        <v>738498.83199999994</v>
      </c>
    </row>
    <row r="159" spans="9:11">
      <c r="I159" s="2228" t="s">
        <v>229</v>
      </c>
      <c r="J159" s="2230">
        <v>894785.71</v>
      </c>
      <c r="K159" s="2230">
        <v>913948.73299999989</v>
      </c>
    </row>
    <row r="160" spans="9:11">
      <c r="I160" s="2228" t="s">
        <v>237</v>
      </c>
      <c r="J160" s="2230">
        <v>2998033.5149999997</v>
      </c>
      <c r="K160" s="2230">
        <v>3054681.8089999999</v>
      </c>
    </row>
    <row r="161" spans="9:25">
      <c r="I161" s="2228" t="s">
        <v>1913</v>
      </c>
      <c r="J161" s="2230">
        <v>481363.91100000002</v>
      </c>
      <c r="K161" s="2230">
        <v>476689.152</v>
      </c>
    </row>
    <row r="162" spans="9:25">
      <c r="I162" s="2228" t="s">
        <v>246</v>
      </c>
      <c r="J162" s="2230">
        <v>588083.34900000005</v>
      </c>
      <c r="K162" s="2230">
        <v>595866.19999999995</v>
      </c>
    </row>
    <row r="163" spans="9:25">
      <c r="I163" s="2228" t="s">
        <v>247</v>
      </c>
      <c r="J163" s="2230">
        <v>670183.44299999997</v>
      </c>
      <c r="K163" s="2230">
        <v>670683.14500000002</v>
      </c>
      <c r="W163" s="2204"/>
      <c r="X163" s="2190"/>
      <c r="Y163" s="2190"/>
    </row>
    <row r="164" spans="9:25">
      <c r="I164" s="2228" t="s">
        <v>248</v>
      </c>
      <c r="J164" s="2230">
        <v>407459.39800000004</v>
      </c>
      <c r="K164" s="2230">
        <v>391312.38300000003</v>
      </c>
      <c r="W164" s="2204"/>
      <c r="X164" s="2190"/>
      <c r="Y164" s="2190"/>
    </row>
    <row r="165" spans="9:25">
      <c r="I165" s="2228" t="s">
        <v>249</v>
      </c>
      <c r="J165" s="2230">
        <v>331634.46500000003</v>
      </c>
      <c r="K165" s="2230">
        <v>330057.20699999999</v>
      </c>
      <c r="W165" s="2204"/>
      <c r="X165" s="2190"/>
      <c r="Y165" s="2190"/>
    </row>
    <row r="166" spans="9:25">
      <c r="I166" s="2231" t="s">
        <v>128</v>
      </c>
      <c r="J166" s="2232">
        <v>12804093.476</v>
      </c>
      <c r="K166" s="2232">
        <v>12882990.688999999</v>
      </c>
      <c r="W166" s="2204"/>
      <c r="X166" s="2190"/>
      <c r="Y166" s="2190"/>
    </row>
    <row r="167" spans="9:25">
      <c r="W167" s="2204"/>
      <c r="X167" s="2190"/>
      <c r="Y167" s="2190"/>
    </row>
    <row r="168" spans="9:25">
      <c r="W168" s="2204"/>
      <c r="X168" s="2190"/>
      <c r="Y168" s="2190"/>
    </row>
    <row r="169" spans="9:25">
      <c r="W169" s="2204"/>
      <c r="X169" s="2190"/>
      <c r="Y169" s="2190"/>
    </row>
    <row r="170" spans="9:25">
      <c r="W170" s="2204"/>
      <c r="X170" s="2190"/>
      <c r="Y170" s="2190"/>
    </row>
    <row r="171" spans="9:25" ht="6" customHeight="1"/>
    <row r="173" spans="9:25">
      <c r="J173" s="2708" t="s">
        <v>1914</v>
      </c>
      <c r="K173" s="2708"/>
    </row>
    <row r="174" spans="9:25">
      <c r="I174" s="2228"/>
      <c r="J174" s="2229">
        <v>2023</v>
      </c>
      <c r="K174" s="2229">
        <v>2024</v>
      </c>
    </row>
    <row r="175" spans="9:25">
      <c r="I175" s="2228" t="s">
        <v>1910</v>
      </c>
      <c r="J175" s="2230">
        <v>22733.448</v>
      </c>
      <c r="K175" s="2230">
        <v>22548.219999999998</v>
      </c>
    </row>
    <row r="176" spans="9:25">
      <c r="I176" s="2228" t="s">
        <v>1911</v>
      </c>
      <c r="J176" s="2230">
        <v>52081.843000000001</v>
      </c>
      <c r="K176" s="2230">
        <v>55072.932000000001</v>
      </c>
    </row>
    <row r="177" spans="9:26">
      <c r="I177" s="2228" t="s">
        <v>240</v>
      </c>
      <c r="J177" s="2230">
        <v>41674.543000000005</v>
      </c>
      <c r="K177" s="2230">
        <v>41562.332000000002</v>
      </c>
    </row>
    <row r="178" spans="9:26">
      <c r="I178" s="2228" t="s">
        <v>1912</v>
      </c>
      <c r="J178" s="2230">
        <v>43875.953999999998</v>
      </c>
      <c r="K178" s="2230">
        <v>42062.051999999996</v>
      </c>
    </row>
    <row r="179" spans="9:26">
      <c r="I179" s="2228" t="s">
        <v>229</v>
      </c>
      <c r="J179" s="2230">
        <v>80407.052000000011</v>
      </c>
      <c r="K179" s="2230">
        <v>83219.157000000007</v>
      </c>
    </row>
    <row r="180" spans="9:26">
      <c r="I180" s="2228" t="s">
        <v>237</v>
      </c>
      <c r="J180" s="2230">
        <v>292829.86300000001</v>
      </c>
      <c r="K180" s="2230">
        <v>301530.74</v>
      </c>
    </row>
    <row r="181" spans="9:26">
      <c r="I181" s="2228" t="s">
        <v>1913</v>
      </c>
      <c r="J181" s="2230">
        <v>17488.258999999998</v>
      </c>
      <c r="K181" s="2230">
        <v>16880.527000000002</v>
      </c>
    </row>
    <row r="182" spans="9:26">
      <c r="I182" s="2228" t="s">
        <v>246</v>
      </c>
      <c r="J182" s="2230">
        <v>11799.591</v>
      </c>
      <c r="K182" s="2230">
        <v>11269.601000000001</v>
      </c>
    </row>
    <row r="183" spans="9:26">
      <c r="I183" s="2228" t="s">
        <v>1898</v>
      </c>
      <c r="J183" s="2230">
        <v>26684.245000000003</v>
      </c>
      <c r="K183" s="2230">
        <v>29316.205999999998</v>
      </c>
    </row>
    <row r="184" spans="9:26">
      <c r="I184" s="2228" t="s">
        <v>249</v>
      </c>
      <c r="J184" s="2230">
        <v>4474.2119999999995</v>
      </c>
      <c r="K184" s="2230">
        <v>4271.9189999999999</v>
      </c>
      <c r="Y184" s="2190"/>
      <c r="Z184" s="2190"/>
    </row>
    <row r="185" spans="9:26">
      <c r="I185" s="2231" t="s">
        <v>128</v>
      </c>
      <c r="J185" s="2232">
        <v>594049.01</v>
      </c>
      <c r="K185" s="2232">
        <v>607733.68599999999</v>
      </c>
    </row>
    <row r="193" spans="2:2" ht="15">
      <c r="B193" s="2518" t="s">
        <v>1019</v>
      </c>
    </row>
  </sheetData>
  <mergeCells count="72">
    <mergeCell ref="B113:R113"/>
    <mergeCell ref="B114:R114"/>
    <mergeCell ref="J153:K153"/>
    <mergeCell ref="J173:K173"/>
    <mergeCell ref="B100:C100"/>
    <mergeCell ref="R100:R103"/>
    <mergeCell ref="B101:C101"/>
    <mergeCell ref="B107:C107"/>
    <mergeCell ref="R107:R110"/>
    <mergeCell ref="B108:C108"/>
    <mergeCell ref="B86:C86"/>
    <mergeCell ref="R86:R89"/>
    <mergeCell ref="B87:C87"/>
    <mergeCell ref="B90:C90"/>
    <mergeCell ref="B93:C93"/>
    <mergeCell ref="R93:R96"/>
    <mergeCell ref="B94:C94"/>
    <mergeCell ref="B75:C75"/>
    <mergeCell ref="R75:R78"/>
    <mergeCell ref="B76:C76"/>
    <mergeCell ref="B81:C81"/>
    <mergeCell ref="R81:R84"/>
    <mergeCell ref="B82:C82"/>
    <mergeCell ref="B64:C64"/>
    <mergeCell ref="R64:R67"/>
    <mergeCell ref="B65:C65"/>
    <mergeCell ref="B70:C70"/>
    <mergeCell ref="R70:R73"/>
    <mergeCell ref="B71:C71"/>
    <mergeCell ref="B50:C50"/>
    <mergeCell ref="B53:C53"/>
    <mergeCell ref="R53:R56"/>
    <mergeCell ref="B54:C54"/>
    <mergeCell ref="B59:C59"/>
    <mergeCell ref="R59:R62"/>
    <mergeCell ref="B60:C60"/>
    <mergeCell ref="B39:C39"/>
    <mergeCell ref="R39:R42"/>
    <mergeCell ref="B40:C40"/>
    <mergeCell ref="B43:C43"/>
    <mergeCell ref="B46:C46"/>
    <mergeCell ref="R46:R49"/>
    <mergeCell ref="B47:C47"/>
    <mergeCell ref="O12:O13"/>
    <mergeCell ref="B28:C28"/>
    <mergeCell ref="R28:R31"/>
    <mergeCell ref="B29:C29"/>
    <mergeCell ref="B33:C33"/>
    <mergeCell ref="R33:R36"/>
    <mergeCell ref="B34:C34"/>
    <mergeCell ref="B17:C17"/>
    <mergeCell ref="R17:R20"/>
    <mergeCell ref="B18:C18"/>
    <mergeCell ref="B22:C22"/>
    <mergeCell ref="R22:R25"/>
    <mergeCell ref="B23:C23"/>
    <mergeCell ref="W4:AH4"/>
    <mergeCell ref="C9:E9"/>
    <mergeCell ref="A11:D13"/>
    <mergeCell ref="Q11:Q13"/>
    <mergeCell ref="R11:R13"/>
    <mergeCell ref="E12:E13"/>
    <mergeCell ref="F12:F13"/>
    <mergeCell ref="G12:G13"/>
    <mergeCell ref="H12:H13"/>
    <mergeCell ref="I12:I13"/>
    <mergeCell ref="P12:P13"/>
    <mergeCell ref="J12:J13"/>
    <mergeCell ref="K12:K13"/>
    <mergeCell ref="L12:L13"/>
    <mergeCell ref="M12:M13"/>
    <mergeCell ref="N12:N13"/>
  </mergeCells>
  <hyperlinks>
    <hyperlink ref="B193" location="Inhaltsverzeichnis!A1" display="Zurück zum Inhaltsverzeichnis"/>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854A"/>
  </sheetPr>
  <dimension ref="B1:P67"/>
  <sheetViews>
    <sheetView topLeftCell="A4" zoomScaleNormal="100" workbookViewId="0"/>
  </sheetViews>
  <sheetFormatPr baseColWidth="10" defaultColWidth="11.42578125" defaultRowHeight="12.75"/>
  <cols>
    <col min="1" max="2" width="0.5703125" style="1056" customWidth="1"/>
    <col min="3" max="3" width="17.140625" style="1056" customWidth="1"/>
    <col min="4" max="4" width="9.85546875" style="1056" customWidth="1"/>
    <col min="5" max="5" width="8" style="1056" customWidth="1"/>
    <col min="6" max="6" width="9.42578125" style="1056" customWidth="1"/>
    <col min="7" max="7" width="8.140625" style="1056" customWidth="1"/>
    <col min="8" max="8" width="9.5703125" style="1056" customWidth="1"/>
    <col min="9" max="9" width="8.42578125" style="1056" customWidth="1"/>
    <col min="10" max="10" width="8.7109375" style="1056" customWidth="1"/>
    <col min="11" max="11" width="6.85546875" style="1056" customWidth="1"/>
    <col min="12" max="16384" width="11.42578125" style="1056"/>
  </cols>
  <sheetData>
    <row r="1" spans="2:11" ht="24" customHeight="1">
      <c r="C1" s="383" t="s">
        <v>580</v>
      </c>
    </row>
    <row r="3" spans="2:11" ht="15.75" customHeight="1">
      <c r="B3" s="1057"/>
      <c r="C3" s="1057" t="s">
        <v>581</v>
      </c>
      <c r="D3" s="1057"/>
      <c r="E3" s="1057"/>
      <c r="F3" s="1057"/>
      <c r="G3" s="1057"/>
      <c r="H3" s="1057"/>
      <c r="I3" s="1057"/>
      <c r="J3" s="1057"/>
      <c r="K3" s="1057"/>
    </row>
    <row r="4" spans="2:11" ht="5.0999999999999996" customHeight="1">
      <c r="B4" s="1058"/>
      <c r="C4" s="1058"/>
      <c r="D4" s="205"/>
      <c r="E4" s="205"/>
      <c r="F4" s="205"/>
      <c r="G4" s="205"/>
      <c r="H4" s="205"/>
      <c r="I4" s="205"/>
      <c r="J4" s="205"/>
      <c r="K4" s="205"/>
    </row>
    <row r="5" spans="2:11" ht="9" customHeight="1">
      <c r="B5" s="1059"/>
      <c r="C5" s="1060"/>
      <c r="D5" s="1061" t="s">
        <v>582</v>
      </c>
      <c r="E5" s="1062"/>
      <c r="F5" s="1063" t="s">
        <v>583</v>
      </c>
      <c r="G5" s="1064"/>
      <c r="H5" s="1064"/>
      <c r="I5" s="1064"/>
      <c r="J5" s="1064"/>
      <c r="K5" s="1065"/>
    </row>
    <row r="6" spans="2:11" ht="31.5" customHeight="1">
      <c r="B6" s="1066"/>
      <c r="C6" s="1067"/>
      <c r="D6" s="1068" t="s">
        <v>584</v>
      </c>
      <c r="E6" s="1069"/>
      <c r="F6" s="1070" t="s">
        <v>585</v>
      </c>
      <c r="G6" s="1071"/>
      <c r="H6" s="1070" t="s">
        <v>586</v>
      </c>
      <c r="I6" s="1072"/>
      <c r="J6" s="1070" t="s">
        <v>587</v>
      </c>
      <c r="K6" s="1073"/>
    </row>
    <row r="7" spans="2:11" ht="43.5" customHeight="1">
      <c r="B7" s="1066"/>
      <c r="C7" s="1067" t="s">
        <v>588</v>
      </c>
      <c r="D7" s="1074" t="s">
        <v>589</v>
      </c>
      <c r="E7" s="1075" t="s">
        <v>590</v>
      </c>
      <c r="F7" s="1074" t="s">
        <v>589</v>
      </c>
      <c r="G7" s="1075" t="s">
        <v>590</v>
      </c>
      <c r="H7" s="1074" t="s">
        <v>589</v>
      </c>
      <c r="I7" s="1075" t="s">
        <v>590</v>
      </c>
      <c r="J7" s="1074" t="s">
        <v>589</v>
      </c>
      <c r="K7" s="1076" t="s">
        <v>590</v>
      </c>
    </row>
    <row r="8" spans="2:11" ht="3" customHeight="1">
      <c r="B8" s="1066"/>
      <c r="C8" s="1067"/>
      <c r="D8" s="1077"/>
      <c r="E8" s="1078"/>
      <c r="F8" s="1077"/>
      <c r="G8" s="1078"/>
      <c r="H8" s="1077"/>
      <c r="I8" s="1078"/>
      <c r="J8" s="1077"/>
      <c r="K8" s="1079"/>
    </row>
    <row r="9" spans="2:11" ht="12.75" customHeight="1">
      <c r="B9" s="1080"/>
      <c r="C9" s="1081"/>
      <c r="D9" s="1082" t="s">
        <v>591</v>
      </c>
      <c r="E9" s="1082" t="s">
        <v>592</v>
      </c>
      <c r="F9" s="1082" t="s">
        <v>591</v>
      </c>
      <c r="G9" s="1082" t="s">
        <v>592</v>
      </c>
      <c r="H9" s="1082" t="s">
        <v>591</v>
      </c>
      <c r="I9" s="1082" t="s">
        <v>592</v>
      </c>
      <c r="J9" s="1082" t="s">
        <v>591</v>
      </c>
      <c r="K9" s="1083" t="s">
        <v>592</v>
      </c>
    </row>
    <row r="10" spans="2:11" ht="3" customHeight="1">
      <c r="B10" s="393"/>
      <c r="C10" s="444"/>
      <c r="D10" s="1084"/>
      <c r="E10" s="444"/>
      <c r="F10" s="403"/>
      <c r="G10" s="444"/>
      <c r="H10" s="1084"/>
      <c r="I10" s="403"/>
      <c r="J10" s="1085"/>
      <c r="K10" s="443"/>
    </row>
    <row r="11" spans="2:11" ht="8.1" customHeight="1">
      <c r="B11" s="393"/>
      <c r="C11" s="444" t="s">
        <v>229</v>
      </c>
      <c r="D11" s="1086">
        <v>320.10000000000002</v>
      </c>
      <c r="E11" s="1087">
        <v>-1.7</v>
      </c>
      <c r="F11" s="1086">
        <v>193.8</v>
      </c>
      <c r="G11" s="1087">
        <v>-8.6</v>
      </c>
      <c r="H11" s="1086">
        <v>23.1</v>
      </c>
      <c r="I11" s="1088">
        <v>21.8</v>
      </c>
      <c r="J11" s="1086">
        <v>11.1</v>
      </c>
      <c r="K11" s="1089">
        <v>1.5</v>
      </c>
    </row>
    <row r="12" spans="2:11" ht="8.1" customHeight="1">
      <c r="B12" s="393"/>
      <c r="C12" s="444" t="s">
        <v>237</v>
      </c>
      <c r="D12" s="1086">
        <v>820.1</v>
      </c>
      <c r="E12" s="1087">
        <v>-0.6</v>
      </c>
      <c r="F12" s="1086">
        <v>466.4</v>
      </c>
      <c r="G12" s="1087">
        <v>-4.8</v>
      </c>
      <c r="H12" s="1086">
        <v>88.3</v>
      </c>
      <c r="I12" s="1088">
        <v>9.9</v>
      </c>
      <c r="J12" s="1086">
        <v>41.4</v>
      </c>
      <c r="K12" s="1089">
        <v>1.6</v>
      </c>
    </row>
    <row r="13" spans="2:11" ht="8.1" customHeight="1">
      <c r="B13" s="393"/>
      <c r="C13" s="444" t="s">
        <v>593</v>
      </c>
      <c r="D13" s="1086">
        <v>432.2</v>
      </c>
      <c r="E13" s="1087">
        <v>-1.8</v>
      </c>
      <c r="F13" s="1086">
        <v>153.1</v>
      </c>
      <c r="G13" s="1087">
        <v>-3</v>
      </c>
      <c r="H13" s="1086">
        <v>28.4</v>
      </c>
      <c r="I13" s="1088">
        <v>-4.0999999999999996</v>
      </c>
      <c r="J13" s="1086">
        <v>144.30000000000001</v>
      </c>
      <c r="K13" s="1089">
        <v>-1.6</v>
      </c>
    </row>
    <row r="14" spans="2:11" ht="3" customHeight="1">
      <c r="B14" s="393"/>
      <c r="C14" s="444"/>
      <c r="D14" s="1086"/>
      <c r="E14" s="1087"/>
      <c r="F14" s="1086"/>
      <c r="G14" s="1087"/>
      <c r="H14" s="1086"/>
      <c r="I14" s="1090"/>
      <c r="J14" s="1086"/>
      <c r="K14" s="1089"/>
    </row>
    <row r="15" spans="2:11" ht="8.1" customHeight="1">
      <c r="B15" s="393"/>
      <c r="C15" s="444" t="s">
        <v>594</v>
      </c>
      <c r="D15" s="1086">
        <v>236.4</v>
      </c>
      <c r="E15" s="1087">
        <v>-1.8</v>
      </c>
      <c r="F15" s="1086">
        <v>136.5</v>
      </c>
      <c r="G15" s="1087">
        <v>-3.3</v>
      </c>
      <c r="H15" s="1086">
        <v>19.5</v>
      </c>
      <c r="I15" s="1088">
        <v>0.2</v>
      </c>
      <c r="J15" s="1086">
        <v>15.9</v>
      </c>
      <c r="K15" s="1089">
        <v>-0.4</v>
      </c>
    </row>
    <row r="16" spans="2:11" ht="8.1" customHeight="1">
      <c r="B16" s="393"/>
      <c r="C16" s="444" t="s">
        <v>246</v>
      </c>
      <c r="D16" s="1086">
        <v>483.2</v>
      </c>
      <c r="E16" s="1087">
        <v>-5</v>
      </c>
      <c r="F16" s="1086">
        <v>278.5</v>
      </c>
      <c r="G16" s="1087">
        <v>-5.3</v>
      </c>
      <c r="H16" s="1086">
        <v>12.1</v>
      </c>
      <c r="I16" s="1088">
        <v>-14.1</v>
      </c>
      <c r="J16" s="1086">
        <v>57.7</v>
      </c>
      <c r="K16" s="1089">
        <v>-6.1</v>
      </c>
    </row>
    <row r="17" spans="2:16" ht="8.1" customHeight="1">
      <c r="B17" s="393"/>
      <c r="C17" s="444" t="s">
        <v>595</v>
      </c>
      <c r="D17" s="1086">
        <v>621.1</v>
      </c>
      <c r="E17" s="1087">
        <v>-10.9</v>
      </c>
      <c r="F17" s="1086">
        <v>293.8</v>
      </c>
      <c r="G17" s="1087">
        <v>-16.600000000000001</v>
      </c>
      <c r="H17" s="1086">
        <v>32.6</v>
      </c>
      <c r="I17" s="1088">
        <v>-29.5</v>
      </c>
      <c r="J17" s="1086">
        <v>136.30000000000001</v>
      </c>
      <c r="K17" s="1089">
        <v>-10.7</v>
      </c>
    </row>
    <row r="18" spans="2:16" ht="3" customHeight="1">
      <c r="B18" s="393"/>
      <c r="C18" s="444"/>
      <c r="D18" s="1086"/>
      <c r="E18" s="1087"/>
      <c r="F18" s="1086"/>
      <c r="G18" s="1087"/>
      <c r="H18" s="1086"/>
      <c r="I18" s="1090"/>
      <c r="J18" s="1086"/>
      <c r="K18" s="1089"/>
    </row>
    <row r="19" spans="2:16" ht="8.1" customHeight="1">
      <c r="B19" s="393"/>
      <c r="C19" s="444" t="s">
        <v>240</v>
      </c>
      <c r="D19" s="1086">
        <v>482.5</v>
      </c>
      <c r="E19" s="1087">
        <v>-2.2999999999999998</v>
      </c>
      <c r="F19" s="1086">
        <v>238.3</v>
      </c>
      <c r="G19" s="1087">
        <v>-4.2</v>
      </c>
      <c r="H19" s="1086">
        <v>55.7</v>
      </c>
      <c r="I19" s="1088">
        <v>-1.3</v>
      </c>
      <c r="J19" s="1086">
        <v>39.700000000000003</v>
      </c>
      <c r="K19" s="1089">
        <v>-10.199999999999999</v>
      </c>
    </row>
    <row r="20" spans="2:16" ht="8.1" customHeight="1">
      <c r="B20" s="393"/>
      <c r="C20" s="444" t="s">
        <v>596</v>
      </c>
      <c r="D20" s="1086">
        <v>169.7</v>
      </c>
      <c r="E20" s="1087">
        <v>0.9</v>
      </c>
      <c r="F20" s="1086">
        <v>97.1</v>
      </c>
      <c r="G20" s="1087">
        <v>-2.2000000000000002</v>
      </c>
      <c r="H20" s="1086">
        <v>18.8</v>
      </c>
      <c r="I20" s="1088">
        <v>18.899999999999999</v>
      </c>
      <c r="J20" s="1086">
        <v>9.6</v>
      </c>
      <c r="K20" s="1089">
        <v>0.2</v>
      </c>
    </row>
    <row r="21" spans="2:16" ht="8.1" customHeight="1">
      <c r="B21" s="393"/>
      <c r="C21" s="444" t="s">
        <v>597</v>
      </c>
      <c r="D21" s="1086">
        <v>19.8</v>
      </c>
      <c r="E21" s="1087">
        <v>34.5</v>
      </c>
      <c r="F21" s="1086">
        <v>8.1</v>
      </c>
      <c r="G21" s="1087">
        <v>6.5</v>
      </c>
      <c r="H21" s="1086" t="s">
        <v>598</v>
      </c>
      <c r="I21" s="1088" t="s">
        <v>598</v>
      </c>
      <c r="J21" s="1086" t="s">
        <v>598</v>
      </c>
      <c r="K21" s="1089" t="s">
        <v>598</v>
      </c>
    </row>
    <row r="22" spans="2:16" ht="3" customHeight="1">
      <c r="B22" s="393"/>
      <c r="C22" s="444"/>
      <c r="D22" s="1086"/>
      <c r="E22" s="1087"/>
      <c r="F22" s="1086"/>
      <c r="G22" s="1087"/>
      <c r="H22" s="1086"/>
      <c r="I22" s="1090"/>
      <c r="J22" s="1086"/>
      <c r="K22" s="1089"/>
    </row>
    <row r="23" spans="2:16" ht="8.1" customHeight="1">
      <c r="B23" s="393"/>
      <c r="C23" s="444" t="s">
        <v>247</v>
      </c>
      <c r="D23" s="1086">
        <v>316.60000000000002</v>
      </c>
      <c r="E23" s="1087">
        <v>-2.2999999999999998</v>
      </c>
      <c r="F23" s="1086">
        <v>179.2</v>
      </c>
      <c r="G23" s="1087">
        <v>-1.8</v>
      </c>
      <c r="H23" s="1086">
        <v>14.6</v>
      </c>
      <c r="I23" s="1088">
        <v>-2.7</v>
      </c>
      <c r="J23" s="1086">
        <v>30.9</v>
      </c>
      <c r="K23" s="1089">
        <v>-7.3</v>
      </c>
    </row>
    <row r="24" spans="2:16" ht="8.1" customHeight="1">
      <c r="B24" s="393"/>
      <c r="C24" s="444" t="s">
        <v>248</v>
      </c>
      <c r="D24" s="1086">
        <v>441.7</v>
      </c>
      <c r="E24" s="1087">
        <v>-5.8</v>
      </c>
      <c r="F24" s="1086">
        <v>272.10000000000002</v>
      </c>
      <c r="G24" s="1087">
        <v>-4.8</v>
      </c>
      <c r="H24" s="1086">
        <v>11.8</v>
      </c>
      <c r="I24" s="1088">
        <v>-17.3</v>
      </c>
      <c r="J24" s="1086">
        <v>56.6</v>
      </c>
      <c r="K24" s="1089">
        <v>-13.3</v>
      </c>
    </row>
    <row r="25" spans="2:16" ht="8.1" customHeight="1">
      <c r="B25" s="393"/>
      <c r="C25" s="444" t="s">
        <v>599</v>
      </c>
      <c r="D25" s="1086">
        <v>249.1</v>
      </c>
      <c r="E25" s="1087">
        <v>-6</v>
      </c>
      <c r="F25" s="1086">
        <v>118.5</v>
      </c>
      <c r="G25" s="1087">
        <v>-20.9</v>
      </c>
      <c r="H25" s="1086">
        <v>11.6</v>
      </c>
      <c r="I25" s="1088">
        <v>35.4</v>
      </c>
      <c r="J25" s="1086">
        <v>46.4</v>
      </c>
      <c r="K25" s="1089">
        <v>31.6</v>
      </c>
    </row>
    <row r="26" spans="2:16" ht="8.1" customHeight="1">
      <c r="B26" s="393"/>
      <c r="C26" s="444" t="s">
        <v>249</v>
      </c>
      <c r="D26" s="1086">
        <v>265.39999999999998</v>
      </c>
      <c r="E26" s="1087">
        <v>-6</v>
      </c>
      <c r="F26" s="1086">
        <v>170.3</v>
      </c>
      <c r="G26" s="1087">
        <v>-9.5</v>
      </c>
      <c r="H26" s="1086">
        <v>10.3</v>
      </c>
      <c r="I26" s="1088">
        <v>5</v>
      </c>
      <c r="J26" s="1086">
        <v>9</v>
      </c>
      <c r="K26" s="1089">
        <v>-6.6</v>
      </c>
    </row>
    <row r="27" spans="2:16" ht="3" customHeight="1">
      <c r="B27" s="1091"/>
      <c r="C27" s="1053"/>
      <c r="D27" s="1092"/>
      <c r="E27" s="1093"/>
      <c r="F27" s="1092"/>
      <c r="G27" s="1093"/>
      <c r="H27" s="1092"/>
      <c r="I27" s="1094"/>
      <c r="J27" s="1092"/>
      <c r="K27" s="1095"/>
    </row>
    <row r="28" spans="2:16" ht="3" customHeight="1">
      <c r="B28" s="393"/>
      <c r="C28" s="444"/>
      <c r="D28" s="1096"/>
      <c r="E28" s="1097"/>
      <c r="F28" s="1096"/>
      <c r="G28" s="1097"/>
      <c r="H28" s="1096"/>
      <c r="I28" s="1098"/>
      <c r="J28" s="1096"/>
      <c r="K28" s="1099"/>
    </row>
    <row r="29" spans="2:16" ht="9.9499999999999993" customHeight="1">
      <c r="B29" s="1100"/>
      <c r="C29" s="1101" t="s">
        <v>600</v>
      </c>
      <c r="D29" s="1102">
        <v>4857.8999999999996</v>
      </c>
      <c r="E29" s="1103">
        <v>-3.9</v>
      </c>
      <c r="F29" s="1102">
        <v>2605.6999999999998</v>
      </c>
      <c r="G29" s="1103">
        <v>-7.3</v>
      </c>
      <c r="H29" s="1102">
        <v>333.5</v>
      </c>
      <c r="I29" s="1104">
        <v>1</v>
      </c>
      <c r="J29" s="1102">
        <v>600.70000000000005</v>
      </c>
      <c r="K29" s="1105">
        <v>-4.4000000000000004</v>
      </c>
      <c r="L29" s="1106"/>
      <c r="M29" s="1106"/>
      <c r="N29" s="1106"/>
      <c r="O29" s="1106"/>
      <c r="P29" s="1106"/>
    </row>
    <row r="30" spans="2:16" ht="3" customHeight="1">
      <c r="B30" s="1107"/>
      <c r="C30" s="1108"/>
      <c r="D30" s="1109"/>
      <c r="E30" s="1110"/>
      <c r="F30" s="1111"/>
      <c r="G30" s="1110"/>
      <c r="H30" s="1109"/>
      <c r="I30" s="1111"/>
      <c r="J30" s="1109"/>
      <c r="K30" s="1112"/>
    </row>
    <row r="31" spans="2:16" ht="9" customHeight="1">
      <c r="B31" s="1113"/>
      <c r="C31" s="1114"/>
      <c r="D31" s="1115" t="s">
        <v>601</v>
      </c>
      <c r="E31" s="1116"/>
      <c r="F31" s="1117"/>
      <c r="G31" s="1118"/>
      <c r="H31" s="1119"/>
      <c r="I31" s="1120"/>
      <c r="J31" s="1120"/>
      <c r="K31" s="1121"/>
    </row>
    <row r="32" spans="2:16" ht="18.75" customHeight="1">
      <c r="B32" s="1122"/>
      <c r="C32" s="442"/>
      <c r="D32" s="1123" t="s">
        <v>602</v>
      </c>
      <c r="E32" s="1124"/>
      <c r="F32" s="1125" t="s">
        <v>603</v>
      </c>
      <c r="G32" s="1126"/>
      <c r="H32" s="1127" t="s">
        <v>604</v>
      </c>
      <c r="I32" s="1128"/>
      <c r="J32" s="1128"/>
      <c r="K32" s="1129"/>
      <c r="L32" s="1106"/>
      <c r="M32" s="1106"/>
    </row>
    <row r="33" spans="2:12" ht="35.25" customHeight="1">
      <c r="B33" s="1122"/>
      <c r="C33" s="442" t="s">
        <v>588</v>
      </c>
      <c r="D33" s="1074" t="s">
        <v>589</v>
      </c>
      <c r="E33" s="1075" t="s">
        <v>590</v>
      </c>
      <c r="F33" s="1074" t="s">
        <v>589</v>
      </c>
      <c r="G33" s="1075" t="s">
        <v>590</v>
      </c>
      <c r="H33" s="1130" t="s">
        <v>589</v>
      </c>
      <c r="I33" s="1131"/>
      <c r="J33" s="1130" t="s">
        <v>605</v>
      </c>
      <c r="K33" s="1132"/>
      <c r="L33" s="1106"/>
    </row>
    <row r="34" spans="2:12" ht="3" customHeight="1">
      <c r="B34" s="1122"/>
      <c r="C34" s="442"/>
      <c r="D34" s="1077"/>
      <c r="E34" s="1078"/>
      <c r="F34" s="1077"/>
      <c r="G34" s="1078"/>
      <c r="H34" s="1077"/>
      <c r="I34" s="1133"/>
      <c r="J34" s="1134"/>
      <c r="K34" s="1135"/>
    </row>
    <row r="35" spans="2:12" ht="12.75" customHeight="1">
      <c r="B35" s="1136"/>
      <c r="C35" s="1137"/>
      <c r="D35" s="1082" t="s">
        <v>591</v>
      </c>
      <c r="E35" s="1082" t="s">
        <v>592</v>
      </c>
      <c r="F35" s="1138" t="s">
        <v>591</v>
      </c>
      <c r="G35" s="1082" t="s">
        <v>592</v>
      </c>
      <c r="H35" s="1139" t="s">
        <v>591</v>
      </c>
      <c r="I35" s="1072"/>
      <c r="J35" s="1070" t="s">
        <v>592</v>
      </c>
      <c r="K35" s="1140"/>
    </row>
    <row r="36" spans="2:12" ht="3" customHeight="1">
      <c r="B36" s="1122"/>
      <c r="C36" s="442"/>
      <c r="D36" s="1074"/>
      <c r="E36" s="1067"/>
      <c r="F36" s="391"/>
      <c r="G36" s="1067"/>
      <c r="H36" s="1141"/>
      <c r="I36" s="1142"/>
      <c r="J36" s="391"/>
      <c r="K36" s="1143"/>
    </row>
    <row r="37" spans="2:12" ht="8.25" customHeight="1">
      <c r="B37" s="1122"/>
      <c r="C37" s="444" t="s">
        <v>229</v>
      </c>
      <c r="D37" s="1086">
        <v>92</v>
      </c>
      <c r="E37" s="1144">
        <v>10</v>
      </c>
      <c r="F37" s="207">
        <v>50.5</v>
      </c>
      <c r="G37" s="1144">
        <v>-4.2</v>
      </c>
      <c r="H37" s="1052">
        <v>9.1999999999999993</v>
      </c>
      <c r="I37" s="1145"/>
      <c r="J37" s="1146">
        <v>-4.4000000000000004</v>
      </c>
      <c r="K37" s="1089"/>
    </row>
    <row r="38" spans="2:12" ht="8.25" customHeight="1">
      <c r="B38" s="1147"/>
      <c r="C38" s="444" t="s">
        <v>237</v>
      </c>
      <c r="D38" s="1086">
        <v>223.9</v>
      </c>
      <c r="E38" s="1144">
        <v>4.5999999999999996</v>
      </c>
      <c r="F38" s="207">
        <v>110.7</v>
      </c>
      <c r="G38" s="1144">
        <v>0.8</v>
      </c>
      <c r="H38" s="1052">
        <v>4.0999999999999996</v>
      </c>
      <c r="I38" s="1145"/>
      <c r="J38" s="1146">
        <v>7.8</v>
      </c>
      <c r="K38" s="1089"/>
    </row>
    <row r="39" spans="2:12" ht="8.25" customHeight="1">
      <c r="B39" s="1147"/>
      <c r="C39" s="444" t="s">
        <v>593</v>
      </c>
      <c r="D39" s="1086">
        <v>106.5</v>
      </c>
      <c r="E39" s="1144">
        <v>0.5</v>
      </c>
      <c r="F39" s="207">
        <v>98.9</v>
      </c>
      <c r="G39" s="1144">
        <v>-0.3</v>
      </c>
      <c r="H39" s="1052">
        <v>13.4</v>
      </c>
      <c r="I39" s="1145"/>
      <c r="J39" s="1146">
        <v>26.1</v>
      </c>
      <c r="K39" s="1089"/>
    </row>
    <row r="40" spans="2:12" ht="3" customHeight="1">
      <c r="B40" s="1147"/>
      <c r="C40" s="444"/>
      <c r="D40" s="1086"/>
      <c r="E40" s="1144"/>
      <c r="F40" s="207"/>
      <c r="G40" s="1144"/>
      <c r="H40" s="1052"/>
      <c r="I40" s="1145"/>
      <c r="J40" s="1052"/>
      <c r="K40" s="1089"/>
    </row>
    <row r="41" spans="2:12" ht="8.25" customHeight="1">
      <c r="B41" s="1147"/>
      <c r="C41" s="444" t="s">
        <v>606</v>
      </c>
      <c r="D41" s="1086">
        <v>64.5</v>
      </c>
      <c r="E41" s="1144">
        <v>0.4</v>
      </c>
      <c r="F41" s="207">
        <v>50.5</v>
      </c>
      <c r="G41" s="1144">
        <v>5.2</v>
      </c>
      <c r="H41" s="1052" t="s">
        <v>607</v>
      </c>
      <c r="I41" s="1145"/>
      <c r="J41" s="1052" t="s">
        <v>607</v>
      </c>
      <c r="K41" s="1089"/>
    </row>
    <row r="42" spans="2:12" ht="8.25" customHeight="1">
      <c r="B42" s="1147"/>
      <c r="C42" s="444" t="s">
        <v>246</v>
      </c>
      <c r="D42" s="1086">
        <v>134.9</v>
      </c>
      <c r="E42" s="1144">
        <v>-3</v>
      </c>
      <c r="F42" s="207">
        <v>188.3</v>
      </c>
      <c r="G42" s="1144">
        <v>-7.9</v>
      </c>
      <c r="H42" s="1052">
        <v>3</v>
      </c>
      <c r="I42" s="1145"/>
      <c r="J42" s="1146">
        <v>24.9</v>
      </c>
      <c r="K42" s="1089"/>
    </row>
    <row r="43" spans="2:12" ht="8.25" customHeight="1">
      <c r="B43" s="1147"/>
      <c r="C43" s="444" t="s">
        <v>595</v>
      </c>
      <c r="D43" s="1086">
        <v>158.4</v>
      </c>
      <c r="E43" s="1144">
        <v>8.4</v>
      </c>
      <c r="F43" s="207">
        <v>93.8</v>
      </c>
      <c r="G43" s="1144">
        <v>-12.9</v>
      </c>
      <c r="H43" s="1052" t="s">
        <v>607</v>
      </c>
      <c r="I43" s="1145"/>
      <c r="J43" s="1148" t="s">
        <v>607</v>
      </c>
      <c r="K43" s="1089"/>
    </row>
    <row r="44" spans="2:12" ht="3" customHeight="1">
      <c r="B44" s="1147"/>
      <c r="C44" s="444"/>
      <c r="D44" s="1086"/>
      <c r="E44" s="1144"/>
      <c r="F44" s="207"/>
      <c r="G44" s="1144"/>
      <c r="H44" s="1052"/>
      <c r="I44" s="1145"/>
      <c r="J44" s="1052"/>
      <c r="K44" s="1089"/>
    </row>
    <row r="45" spans="2:12" ht="8.25" customHeight="1">
      <c r="B45" s="1147"/>
      <c r="C45" s="444" t="s">
        <v>240</v>
      </c>
      <c r="D45" s="1086">
        <v>148.80000000000001</v>
      </c>
      <c r="E45" s="1144">
        <v>3.2</v>
      </c>
      <c r="F45" s="207">
        <v>64.2</v>
      </c>
      <c r="G45" s="1144">
        <v>1.8</v>
      </c>
      <c r="H45" s="1052" t="s">
        <v>607</v>
      </c>
      <c r="I45" s="1145"/>
      <c r="J45" s="1146" t="s">
        <v>607</v>
      </c>
      <c r="K45" s="1089"/>
    </row>
    <row r="46" spans="2:12" ht="8.25" customHeight="1">
      <c r="B46" s="1147"/>
      <c r="C46" s="444" t="s">
        <v>596</v>
      </c>
      <c r="D46" s="1086">
        <v>44.2</v>
      </c>
      <c r="E46" s="1144">
        <v>1.7</v>
      </c>
      <c r="F46" s="207">
        <v>42.6</v>
      </c>
      <c r="G46" s="1144">
        <v>1</v>
      </c>
      <c r="H46" s="1052">
        <v>1.9</v>
      </c>
      <c r="I46" s="1145"/>
      <c r="J46" s="1146">
        <v>24.5</v>
      </c>
      <c r="K46" s="1089"/>
    </row>
    <row r="47" spans="2:12" ht="8.25" customHeight="1">
      <c r="B47" s="1147"/>
      <c r="C47" s="444" t="s">
        <v>597</v>
      </c>
      <c r="D47" s="1086">
        <v>3.1</v>
      </c>
      <c r="E47" s="1087">
        <v>12.5</v>
      </c>
      <c r="F47" s="1086">
        <v>2</v>
      </c>
      <c r="G47" s="1144">
        <v>-13</v>
      </c>
      <c r="H47" s="1052">
        <v>0.1</v>
      </c>
      <c r="I47" s="1145"/>
      <c r="J47" s="1149">
        <v>-59.6</v>
      </c>
      <c r="K47" s="1150"/>
    </row>
    <row r="48" spans="2:12" ht="3" customHeight="1">
      <c r="B48" s="1147"/>
      <c r="C48" s="444"/>
      <c r="D48" s="1086"/>
      <c r="E48" s="1087"/>
      <c r="F48" s="1086"/>
      <c r="G48" s="1144"/>
      <c r="H48" s="1052"/>
      <c r="I48" s="1145"/>
      <c r="J48" s="1052"/>
      <c r="K48" s="1089"/>
    </row>
    <row r="49" spans="2:16" ht="8.25" customHeight="1">
      <c r="B49" s="1147"/>
      <c r="C49" s="444" t="s">
        <v>247</v>
      </c>
      <c r="D49" s="1086">
        <v>92</v>
      </c>
      <c r="E49" s="1087">
        <v>-1.4</v>
      </c>
      <c r="F49" s="1086">
        <v>107.8</v>
      </c>
      <c r="G49" s="1144">
        <v>-4.4000000000000004</v>
      </c>
      <c r="H49" s="1052">
        <v>1.8</v>
      </c>
      <c r="I49" s="1145"/>
      <c r="J49" s="1146">
        <v>-7.7</v>
      </c>
      <c r="K49" s="1150"/>
    </row>
    <row r="50" spans="2:16" ht="8.25" customHeight="1">
      <c r="B50" s="1147"/>
      <c r="C50" s="444" t="s">
        <v>248</v>
      </c>
      <c r="D50" s="1086">
        <v>101.3</v>
      </c>
      <c r="E50" s="1087">
        <v>-2.2000000000000002</v>
      </c>
      <c r="F50" s="1086">
        <v>129.19999999999999</v>
      </c>
      <c r="G50" s="1144">
        <v>-5.8</v>
      </c>
      <c r="H50" s="1052">
        <v>7.2</v>
      </c>
      <c r="I50" s="1145"/>
      <c r="J50" s="1146">
        <v>-10.199999999999999</v>
      </c>
      <c r="K50" s="1089"/>
    </row>
    <row r="51" spans="2:16" ht="8.25" customHeight="1">
      <c r="B51" s="1147"/>
      <c r="C51" s="444" t="s">
        <v>599</v>
      </c>
      <c r="D51" s="1086">
        <v>72.5</v>
      </c>
      <c r="E51" s="1087">
        <v>1.6</v>
      </c>
      <c r="F51" s="1086">
        <v>71.599999999999994</v>
      </c>
      <c r="G51" s="1144">
        <v>-14.2</v>
      </c>
      <c r="H51" s="1052">
        <v>10.6</v>
      </c>
      <c r="I51" s="1145"/>
      <c r="J51" s="1146">
        <v>-2.8</v>
      </c>
      <c r="K51" s="1089"/>
      <c r="L51" s="1088"/>
    </row>
    <row r="52" spans="2:16" ht="8.25" customHeight="1">
      <c r="B52" s="1147"/>
      <c r="C52" s="444" t="s">
        <v>249</v>
      </c>
      <c r="D52" s="1086">
        <v>75.900000000000006</v>
      </c>
      <c r="E52" s="1087">
        <v>1.4</v>
      </c>
      <c r="F52" s="1086">
        <v>100.2</v>
      </c>
      <c r="G52" s="1144">
        <v>-2.1</v>
      </c>
      <c r="H52" s="1052">
        <v>4.4000000000000004</v>
      </c>
      <c r="I52" s="1145"/>
      <c r="J52" s="1146">
        <v>-14.6</v>
      </c>
      <c r="K52" s="1089"/>
      <c r="L52" s="1088"/>
    </row>
    <row r="53" spans="2:16" ht="3" customHeight="1">
      <c r="B53" s="1091"/>
      <c r="C53" s="1053"/>
      <c r="D53" s="1151"/>
      <c r="E53" s="1093"/>
      <c r="F53" s="1152"/>
      <c r="G53" s="1153"/>
      <c r="H53" s="1154"/>
      <c r="I53" s="1145"/>
      <c r="J53" s="1155"/>
      <c r="K53" s="1095"/>
    </row>
    <row r="54" spans="2:16" ht="3" customHeight="1">
      <c r="B54" s="393"/>
      <c r="C54" s="444"/>
      <c r="D54" s="1156"/>
      <c r="E54" s="1097"/>
      <c r="F54" s="1102"/>
      <c r="G54" s="1157"/>
      <c r="H54" s="1158"/>
      <c r="I54" s="1159"/>
      <c r="J54" s="1160"/>
      <c r="K54" s="1099"/>
    </row>
    <row r="55" spans="2:16" ht="9.9499999999999993" customHeight="1">
      <c r="B55" s="1100"/>
      <c r="C55" s="1101" t="s">
        <v>600</v>
      </c>
      <c r="D55" s="1161">
        <v>1317.9</v>
      </c>
      <c r="E55" s="1103">
        <v>2.5</v>
      </c>
      <c r="F55" s="1102">
        <v>1110.4000000000001</v>
      </c>
      <c r="G55" s="1162">
        <v>-4.7</v>
      </c>
      <c r="H55" s="1054">
        <v>58.5</v>
      </c>
      <c r="I55" s="1145"/>
      <c r="J55" s="1163">
        <v>1.7</v>
      </c>
      <c r="K55" s="1105"/>
      <c r="L55" s="1106"/>
      <c r="M55" s="1106"/>
      <c r="N55" s="1106"/>
      <c r="O55" s="1106"/>
      <c r="P55" s="1106"/>
    </row>
    <row r="56" spans="2:16" ht="3" customHeight="1">
      <c r="B56" s="420"/>
      <c r="C56" s="1164"/>
      <c r="D56" s="1165"/>
      <c r="E56" s="1166"/>
      <c r="F56" s="1167"/>
      <c r="G56" s="1166"/>
      <c r="H56" s="1167"/>
      <c r="I56" s="1166"/>
      <c r="J56" s="1167"/>
      <c r="K56" s="1168"/>
    </row>
    <row r="57" spans="2:16" ht="3" customHeight="1">
      <c r="B57" s="205"/>
      <c r="C57" s="205"/>
      <c r="D57" s="205"/>
      <c r="E57" s="205"/>
      <c r="F57" s="205"/>
      <c r="G57" s="205"/>
      <c r="H57" s="205"/>
      <c r="I57" s="205"/>
      <c r="J57" s="205"/>
      <c r="K57" s="205"/>
    </row>
    <row r="58" spans="2:16" ht="9.75" customHeight="1">
      <c r="B58" s="205"/>
      <c r="C58" s="205"/>
      <c r="D58" s="205"/>
      <c r="E58" s="205"/>
      <c r="F58" s="205"/>
      <c r="G58" s="205"/>
      <c r="H58" s="205"/>
      <c r="I58" s="205"/>
      <c r="J58" s="205"/>
      <c r="K58" s="205"/>
    </row>
    <row r="59" spans="2:16" ht="6.75" customHeight="1">
      <c r="B59" s="205"/>
      <c r="C59" s="205"/>
      <c r="D59" s="205"/>
      <c r="E59" s="205"/>
      <c r="F59" s="205"/>
      <c r="G59" s="205"/>
      <c r="H59" s="205"/>
      <c r="I59" s="205"/>
      <c r="J59" s="205"/>
      <c r="K59" s="427"/>
    </row>
    <row r="60" spans="2:16" ht="9" customHeight="1">
      <c r="B60" s="205"/>
      <c r="C60" s="205"/>
      <c r="D60" s="205"/>
      <c r="E60" s="205"/>
      <c r="F60" s="205"/>
      <c r="G60" s="205"/>
    </row>
    <row r="61" spans="2:16" ht="11.25" customHeight="1">
      <c r="B61" s="205"/>
      <c r="C61" s="205"/>
      <c r="D61" s="1055"/>
      <c r="E61" s="1055"/>
      <c r="F61" s="1055"/>
      <c r="G61" s="205"/>
      <c r="K61" s="427" t="s">
        <v>608</v>
      </c>
    </row>
    <row r="62" spans="2:16" ht="8.1" customHeight="1">
      <c r="B62" s="205"/>
      <c r="C62" s="2520" t="s">
        <v>1019</v>
      </c>
      <c r="D62" s="205"/>
      <c r="E62" s="205"/>
      <c r="F62" s="205"/>
      <c r="G62" s="205"/>
      <c r="H62" s="205"/>
      <c r="I62" s="205"/>
      <c r="J62" s="205"/>
      <c r="K62" s="205"/>
    </row>
    <row r="63" spans="2:16" ht="8.1" customHeight="1">
      <c r="B63" s="205"/>
      <c r="C63" s="205"/>
      <c r="D63" s="205"/>
      <c r="E63" s="205"/>
      <c r="F63" s="205"/>
      <c r="G63" s="205"/>
      <c r="H63" s="205"/>
      <c r="I63" s="205"/>
      <c r="J63" s="205"/>
    </row>
    <row r="64" spans="2:16" ht="8.1" customHeight="1">
      <c r="B64" s="205"/>
      <c r="C64" s="205"/>
      <c r="D64" s="205"/>
      <c r="E64" s="205"/>
      <c r="F64" s="205"/>
      <c r="G64" s="205"/>
      <c r="H64" s="205"/>
      <c r="I64" s="205"/>
      <c r="J64" s="205"/>
    </row>
    <row r="65" spans="4:13">
      <c r="D65" s="1106"/>
      <c r="E65" s="1169"/>
      <c r="F65" s="1106"/>
      <c r="M65" s="1106"/>
    </row>
    <row r="67" spans="4:13">
      <c r="D67" s="1106"/>
      <c r="E67" s="1106"/>
      <c r="F67" s="1106"/>
      <c r="G67" s="1106"/>
      <c r="H67" s="1106"/>
      <c r="I67" s="1106"/>
      <c r="J67" s="1106"/>
      <c r="K67" s="1106"/>
    </row>
  </sheetData>
  <hyperlinks>
    <hyperlink ref="C62" location="Inhaltsverzeichnis!A1" display="Zurück zum Inhaltsverzeichnis"/>
  </hyperlinks>
  <pageMargins left="0.78740157480314965" right="0.78740157480314965" top="0.39370078740157483" bottom="0.19685039370078741" header="0.19685039370078741" footer="0.19685039370078741"/>
  <pageSetup paperSize="9" scale="98" orientation="portrait" verticalDpi="300" r:id="rId1"/>
  <headerFooter alignWithMargins="0">
    <oddFooter>&amp;L&amp;D / &amp;T&amp;R &amp;A</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M38"/>
  <sheetViews>
    <sheetView showGridLines="0" showZeros="0" zoomScale="140" zoomScaleNormal="140" workbookViewId="0"/>
  </sheetViews>
  <sheetFormatPr baseColWidth="10" defaultColWidth="11.42578125" defaultRowHeight="12.75"/>
  <cols>
    <col min="1" max="1" width="6.140625" style="499" customWidth="1"/>
    <col min="2" max="2" width="0.5703125" style="499" customWidth="1"/>
    <col min="3" max="3" width="5.42578125" style="499" customWidth="1"/>
    <col min="4" max="4" width="2.7109375" style="499" customWidth="1"/>
    <col min="5" max="5" width="0.42578125" style="499" customWidth="1"/>
    <col min="6" max="14" width="5.42578125" style="499" customWidth="1"/>
    <col min="15" max="15" width="5.5703125" style="499" customWidth="1"/>
    <col min="16" max="16" width="5.140625" style="499" customWidth="1"/>
    <col min="17" max="17" width="5.42578125" style="499" customWidth="1"/>
    <col min="18" max="18" width="6.140625" style="499" customWidth="1"/>
    <col min="19" max="19" width="6" style="499" customWidth="1"/>
    <col min="20" max="22" width="3.140625" style="499" customWidth="1"/>
    <col min="23" max="23" width="3.140625" style="1009" customWidth="1"/>
    <col min="24" max="36" width="4.28515625" style="1755" customWidth="1"/>
    <col min="37" max="39" width="11.42578125" style="1009"/>
    <col min="40" max="16384" width="11.42578125" style="499"/>
  </cols>
  <sheetData>
    <row r="1" spans="1:38">
      <c r="A1" s="2214"/>
    </row>
    <row r="4" spans="1:38" ht="15">
      <c r="B4" s="491"/>
      <c r="C4" s="2167"/>
      <c r="D4" s="2060"/>
      <c r="E4" s="2060"/>
      <c r="F4" s="491"/>
      <c r="G4" s="491"/>
      <c r="H4" s="491"/>
      <c r="I4" s="491"/>
      <c r="J4" s="491"/>
      <c r="K4" s="491"/>
      <c r="L4" s="491"/>
      <c r="M4" s="491"/>
      <c r="N4" s="491"/>
      <c r="O4" s="491"/>
      <c r="P4" s="491"/>
      <c r="Q4" s="491"/>
      <c r="R4" s="491"/>
      <c r="S4" s="491"/>
      <c r="X4" s="2709"/>
      <c r="Y4" s="2709"/>
      <c r="Z4" s="2709"/>
      <c r="AA4" s="2709"/>
      <c r="AB4" s="2709"/>
      <c r="AC4" s="2709"/>
      <c r="AD4" s="2709"/>
      <c r="AE4" s="2709"/>
      <c r="AF4" s="2709"/>
      <c r="AG4" s="2709"/>
      <c r="AH4" s="2709"/>
      <c r="AI4" s="2709"/>
      <c r="AJ4" s="2169"/>
    </row>
    <row r="5" spans="1:38" ht="12.75" customHeight="1">
      <c r="B5" s="491"/>
      <c r="C5" s="491"/>
      <c r="D5" s="491"/>
      <c r="E5" s="491"/>
      <c r="F5" s="491"/>
      <c r="G5" s="491"/>
      <c r="H5" s="491"/>
      <c r="I5" s="491"/>
      <c r="J5" s="491"/>
      <c r="K5" s="491"/>
      <c r="L5" s="491"/>
      <c r="M5" s="491"/>
      <c r="N5" s="491"/>
      <c r="O5" s="491"/>
      <c r="P5" s="491"/>
      <c r="Q5" s="491"/>
      <c r="R5" s="491"/>
      <c r="S5" s="491"/>
      <c r="X5" s="2170"/>
      <c r="Y5" s="2170"/>
      <c r="Z5" s="2170"/>
      <c r="AA5" s="2170"/>
      <c r="AB5" s="2170"/>
      <c r="AC5" s="2170"/>
      <c r="AD5" s="2170"/>
      <c r="AE5" s="2170"/>
      <c r="AF5" s="2170"/>
      <c r="AG5" s="2170"/>
      <c r="AH5" s="2170"/>
      <c r="AI5" s="2170"/>
      <c r="AJ5" s="2248"/>
      <c r="AL5" s="2170"/>
    </row>
    <row r="6" spans="1:38" ht="12.75" customHeight="1">
      <c r="B6" s="491"/>
      <c r="C6" s="491"/>
      <c r="D6" s="491"/>
      <c r="E6" s="491"/>
      <c r="F6" s="491"/>
      <c r="G6" s="491"/>
      <c r="H6" s="491"/>
      <c r="I6" s="491"/>
      <c r="J6" s="491"/>
      <c r="K6" s="491"/>
      <c r="L6" s="491"/>
      <c r="M6" s="491"/>
      <c r="N6" s="491"/>
      <c r="O6" s="491"/>
      <c r="P6" s="491"/>
      <c r="Q6" s="491"/>
      <c r="R6" s="491"/>
      <c r="S6" s="491"/>
      <c r="X6" s="2244"/>
      <c r="Y6" s="2244"/>
      <c r="Z6" s="2244"/>
      <c r="AA6" s="2244"/>
      <c r="AB6" s="2244"/>
      <c r="AC6" s="2244"/>
      <c r="AD6" s="2244"/>
      <c r="AE6" s="2244"/>
      <c r="AF6" s="2244"/>
      <c r="AG6" s="2244"/>
      <c r="AH6" s="2244"/>
      <c r="AI6" s="2244"/>
      <c r="AJ6" s="2244"/>
    </row>
    <row r="7" spans="1:38" ht="12.75" customHeight="1">
      <c r="B7" s="491"/>
      <c r="C7" s="2174" t="s">
        <v>1919</v>
      </c>
      <c r="D7" s="2174"/>
      <c r="E7" s="2174"/>
      <c r="F7" s="2173"/>
      <c r="G7" s="2173"/>
      <c r="H7" s="2173"/>
      <c r="I7" s="2173"/>
      <c r="J7" s="2173"/>
      <c r="K7" s="2173"/>
      <c r="L7" s="2173"/>
      <c r="M7" s="2173"/>
      <c r="N7" s="2173"/>
      <c r="O7" s="2173"/>
      <c r="P7" s="2173"/>
      <c r="Q7" s="2173"/>
      <c r="R7" s="2173"/>
      <c r="S7" s="2173"/>
      <c r="X7" s="2244"/>
      <c r="Y7" s="2244"/>
      <c r="Z7" s="2244"/>
      <c r="AA7" s="2244"/>
      <c r="AB7" s="2244"/>
      <c r="AC7" s="2244"/>
      <c r="AD7" s="2244"/>
      <c r="AE7" s="2244"/>
      <c r="AF7" s="2244"/>
      <c r="AG7" s="2244"/>
      <c r="AH7" s="2244"/>
      <c r="AI7" s="2244"/>
      <c r="AJ7" s="2248"/>
    </row>
    <row r="8" spans="1:38" ht="15.75" customHeight="1">
      <c r="B8" s="2173"/>
      <c r="C8" s="2174" t="s">
        <v>1918</v>
      </c>
      <c r="D8" s="2175"/>
      <c r="E8" s="2175"/>
      <c r="F8" s="2173"/>
      <c r="G8" s="2173"/>
      <c r="H8" s="2173"/>
      <c r="I8" s="2173"/>
      <c r="J8" s="2173"/>
      <c r="K8" s="2173"/>
      <c r="L8" s="2173"/>
      <c r="M8" s="2173"/>
      <c r="N8" s="2173"/>
      <c r="O8" s="2173"/>
      <c r="P8" s="2173"/>
      <c r="Q8" s="2173"/>
      <c r="R8" s="2173"/>
      <c r="S8" s="2173"/>
      <c r="X8" s="2170"/>
      <c r="Y8" s="2170"/>
      <c r="Z8" s="2170"/>
      <c r="AA8" s="2170"/>
      <c r="AB8" s="2170"/>
      <c r="AC8" s="2170"/>
      <c r="AD8" s="2170"/>
      <c r="AE8" s="2170"/>
      <c r="AF8" s="2170"/>
      <c r="AG8" s="2170"/>
      <c r="AH8" s="2170"/>
      <c r="AI8" s="2170"/>
      <c r="AJ8" s="2247"/>
    </row>
    <row r="9" spans="1:38" ht="15.75" customHeight="1">
      <c r="B9" s="2246"/>
      <c r="C9" s="2177" t="s">
        <v>218</v>
      </c>
      <c r="D9" s="2689">
        <v>45482</v>
      </c>
      <c r="E9" s="2710"/>
      <c r="F9" s="2710"/>
      <c r="G9" s="2053" t="s">
        <v>1917</v>
      </c>
      <c r="H9" s="2053"/>
      <c r="I9" s="2053"/>
      <c r="J9" s="2053"/>
      <c r="K9" s="2053"/>
      <c r="L9" s="2053"/>
      <c r="M9" s="2053"/>
      <c r="N9" s="2053"/>
      <c r="O9" s="2053"/>
      <c r="P9" s="2053"/>
      <c r="Q9" s="1049"/>
      <c r="R9" s="1049"/>
      <c r="S9" s="1049"/>
    </row>
    <row r="10" spans="1:38" ht="3" customHeight="1">
      <c r="B10" s="491"/>
      <c r="C10" s="491"/>
      <c r="D10" s="491"/>
      <c r="E10" s="491"/>
      <c r="F10" s="491"/>
      <c r="G10" s="491"/>
      <c r="H10" s="491"/>
      <c r="I10" s="491"/>
      <c r="J10" s="491"/>
      <c r="K10" s="491"/>
      <c r="L10" s="491"/>
      <c r="M10" s="491"/>
      <c r="N10" s="491"/>
      <c r="O10" s="491"/>
      <c r="P10" s="491"/>
      <c r="Q10" s="491"/>
      <c r="R10" s="491"/>
      <c r="S10" s="491"/>
    </row>
    <row r="11" spans="1:38" ht="12" customHeight="1">
      <c r="B11" s="2690" t="s">
        <v>4</v>
      </c>
      <c r="C11" s="2636"/>
      <c r="D11" s="2636"/>
      <c r="E11" s="2691"/>
      <c r="F11" s="2054" t="s">
        <v>1894</v>
      </c>
      <c r="G11" s="2054"/>
      <c r="H11" s="2054"/>
      <c r="I11" s="2054"/>
      <c r="J11" s="2054"/>
      <c r="K11" s="2054"/>
      <c r="L11" s="2054"/>
      <c r="M11" s="2054"/>
      <c r="N11" s="2054"/>
      <c r="O11" s="2054"/>
      <c r="P11" s="2054"/>
      <c r="Q11" s="2056"/>
      <c r="R11" s="2697" t="s">
        <v>1885</v>
      </c>
      <c r="S11" s="2697" t="s">
        <v>1886</v>
      </c>
    </row>
    <row r="12" spans="1:38" ht="12" customHeight="1">
      <c r="B12" s="2692"/>
      <c r="C12" s="2638"/>
      <c r="D12" s="2638"/>
      <c r="E12" s="2693"/>
      <c r="F12" s="2693" t="s">
        <v>5</v>
      </c>
      <c r="G12" s="2693" t="s">
        <v>50</v>
      </c>
      <c r="H12" s="2693" t="s">
        <v>223</v>
      </c>
      <c r="I12" s="2693" t="s">
        <v>224</v>
      </c>
      <c r="J12" s="2693" t="s">
        <v>9</v>
      </c>
      <c r="K12" s="2693" t="s">
        <v>225</v>
      </c>
      <c r="L12" s="2693" t="s">
        <v>226</v>
      </c>
      <c r="M12" s="2693" t="s">
        <v>12</v>
      </c>
      <c r="N12" s="2693" t="s">
        <v>227</v>
      </c>
      <c r="O12" s="2693" t="s">
        <v>14</v>
      </c>
      <c r="P12" s="2693" t="s">
        <v>15</v>
      </c>
      <c r="Q12" s="2693" t="s">
        <v>16</v>
      </c>
      <c r="R12" s="2698" t="s">
        <v>134</v>
      </c>
      <c r="S12" s="2698" t="s">
        <v>134</v>
      </c>
    </row>
    <row r="13" spans="1:38" ht="12" customHeight="1">
      <c r="B13" s="2694"/>
      <c r="C13" s="2695"/>
      <c r="D13" s="2695"/>
      <c r="E13" s="2696"/>
      <c r="F13" s="2561"/>
      <c r="G13" s="2561"/>
      <c r="H13" s="2561"/>
      <c r="I13" s="2561"/>
      <c r="J13" s="2561"/>
      <c r="K13" s="2561"/>
      <c r="L13" s="2561"/>
      <c r="M13" s="2561"/>
      <c r="N13" s="2561"/>
      <c r="O13" s="2561"/>
      <c r="P13" s="2561"/>
      <c r="Q13" s="2561"/>
      <c r="R13" s="2699" t="s">
        <v>134</v>
      </c>
      <c r="S13" s="2699" t="s">
        <v>134</v>
      </c>
    </row>
    <row r="14" spans="1:38" ht="3" customHeight="1">
      <c r="B14" s="1018"/>
      <c r="C14" s="1024"/>
      <c r="D14" s="1024"/>
      <c r="E14" s="1024"/>
      <c r="F14" s="502"/>
      <c r="G14" s="502"/>
      <c r="H14" s="502"/>
      <c r="I14" s="502"/>
      <c r="J14" s="502"/>
      <c r="K14" s="502"/>
      <c r="L14" s="502"/>
      <c r="M14" s="502"/>
      <c r="N14" s="502"/>
      <c r="O14" s="502"/>
      <c r="P14" s="502"/>
      <c r="Q14" s="502"/>
      <c r="R14" s="502"/>
      <c r="S14" s="2061"/>
    </row>
    <row r="15" spans="1:38" ht="12" customHeight="1">
      <c r="B15" s="1018"/>
      <c r="C15" s="2235" t="s">
        <v>1916</v>
      </c>
      <c r="D15" s="1047"/>
      <c r="E15" s="1047"/>
      <c r="F15" s="1047"/>
      <c r="G15" s="1047"/>
      <c r="H15" s="1047"/>
      <c r="I15" s="1047"/>
      <c r="J15" s="1047"/>
      <c r="K15" s="1047"/>
      <c r="L15" s="1047"/>
      <c r="M15" s="1047"/>
      <c r="N15" s="1047"/>
      <c r="O15" s="1047"/>
      <c r="P15" s="1047"/>
      <c r="Q15" s="1047"/>
      <c r="R15" s="1047"/>
      <c r="S15" s="2245"/>
      <c r="X15" s="2244"/>
      <c r="Y15" s="2244"/>
      <c r="Z15" s="2244"/>
      <c r="AA15" s="2244"/>
      <c r="AB15" s="2244"/>
      <c r="AC15" s="2244"/>
      <c r="AD15" s="2244"/>
      <c r="AE15" s="2244"/>
      <c r="AF15" s="2244"/>
      <c r="AG15" s="2244"/>
      <c r="AH15" s="2244"/>
      <c r="AI15" s="2244"/>
    </row>
    <row r="16" spans="1:38" ht="8.1" customHeight="1">
      <c r="B16" s="1018"/>
      <c r="C16" s="2700">
        <v>2023</v>
      </c>
      <c r="D16" s="2700"/>
      <c r="F16" s="2243">
        <v>1046.4480000000001</v>
      </c>
      <c r="G16" s="2243">
        <v>943.91099999999994</v>
      </c>
      <c r="H16" s="2243">
        <v>1205.32</v>
      </c>
      <c r="I16" s="2243">
        <v>1249.0070000000001</v>
      </c>
      <c r="J16" s="2243">
        <v>1187.7360000000001</v>
      </c>
      <c r="K16" s="2243">
        <v>1200.847</v>
      </c>
      <c r="L16" s="2243">
        <v>1232.4880000000001</v>
      </c>
      <c r="M16" s="2243">
        <v>1136.1289999999999</v>
      </c>
      <c r="N16" s="2243">
        <v>1051.239</v>
      </c>
      <c r="O16" s="2243">
        <v>1070.827</v>
      </c>
      <c r="P16" s="2243">
        <v>924.65700000000004</v>
      </c>
      <c r="Q16" s="2243">
        <v>850.93</v>
      </c>
      <c r="R16" s="2242">
        <v>5632.4219999999996</v>
      </c>
      <c r="S16" s="2239"/>
      <c r="X16" s="2204"/>
      <c r="Y16" s="2204"/>
      <c r="Z16" s="2204"/>
      <c r="AA16" s="2204"/>
      <c r="AB16" s="2204"/>
      <c r="AC16" s="2204"/>
      <c r="AD16" s="2204"/>
      <c r="AE16" s="2204"/>
      <c r="AF16" s="2204"/>
      <c r="AG16" s="2204"/>
      <c r="AH16" s="2204"/>
      <c r="AI16" s="2204"/>
      <c r="AL16" s="2204"/>
    </row>
    <row r="17" spans="2:35" ht="8.1" customHeight="1">
      <c r="B17" s="1018"/>
      <c r="C17" s="2700" t="s">
        <v>54</v>
      </c>
      <c r="D17" s="2700"/>
      <c r="F17" s="2243">
        <v>837.50300000000004</v>
      </c>
      <c r="G17" s="2243">
        <v>813.97900000000004</v>
      </c>
      <c r="H17" s="2243">
        <v>1010.931</v>
      </c>
      <c r="I17" s="2243">
        <v>976.76099999999997</v>
      </c>
      <c r="J17" s="2243">
        <v>1028.3040000000001</v>
      </c>
      <c r="K17" s="2243">
        <v>0</v>
      </c>
      <c r="L17" s="2243">
        <v>0</v>
      </c>
      <c r="M17" s="2243">
        <v>0</v>
      </c>
      <c r="N17" s="2243">
        <v>0</v>
      </c>
      <c r="O17" s="2243">
        <v>0</v>
      </c>
      <c r="P17" s="2243">
        <v>0</v>
      </c>
      <c r="Q17" s="2243">
        <v>0</v>
      </c>
      <c r="R17" s="2242">
        <v>4667.4780000000001</v>
      </c>
      <c r="S17" s="2239">
        <v>2005.0650000000001</v>
      </c>
      <c r="U17" s="2241"/>
      <c r="X17" s="2204"/>
      <c r="Y17" s="2204"/>
      <c r="Z17" s="2204"/>
      <c r="AA17" s="2204"/>
      <c r="AB17" s="2204"/>
      <c r="AC17" s="2204"/>
      <c r="AD17" s="2204"/>
      <c r="AE17" s="2204"/>
      <c r="AF17" s="2204"/>
      <c r="AG17" s="2204"/>
      <c r="AH17" s="2204"/>
      <c r="AI17" s="2204"/>
    </row>
    <row r="18" spans="2:35" ht="3" customHeight="1">
      <c r="B18" s="1018"/>
      <c r="C18" s="502"/>
      <c r="D18" s="2194"/>
      <c r="E18" s="502"/>
      <c r="F18" s="2195"/>
      <c r="G18" s="2195"/>
      <c r="H18" s="2195"/>
      <c r="I18" s="2195"/>
      <c r="J18" s="2195"/>
      <c r="K18" s="2195"/>
      <c r="L18" s="2195"/>
      <c r="M18" s="2195"/>
      <c r="N18" s="2195"/>
      <c r="O18" s="2195"/>
      <c r="P18" s="2195"/>
      <c r="Q18" s="2195"/>
      <c r="R18" s="1024"/>
      <c r="S18" s="2239"/>
    </row>
    <row r="19" spans="2:35" ht="8.1" customHeight="1">
      <c r="B19" s="1018"/>
      <c r="C19" s="502" t="s">
        <v>1888</v>
      </c>
      <c r="D19" s="2194" t="s">
        <v>1889</v>
      </c>
      <c r="E19" s="502"/>
      <c r="F19" s="2240">
        <v>-19.967069553384405</v>
      </c>
      <c r="G19" s="2240">
        <v>-13.765280836858551</v>
      </c>
      <c r="H19" s="2240">
        <v>-16.127584375933353</v>
      </c>
      <c r="I19" s="2240">
        <v>-21.796995533251632</v>
      </c>
      <c r="J19" s="2240">
        <v>-13.423184950190958</v>
      </c>
      <c r="K19" s="2240">
        <v>-100</v>
      </c>
      <c r="L19" s="2240">
        <v>-100</v>
      </c>
      <c r="M19" s="2240">
        <v>-100</v>
      </c>
      <c r="N19" s="2240">
        <v>-100</v>
      </c>
      <c r="O19" s="2240">
        <v>-100</v>
      </c>
      <c r="P19" s="2240">
        <v>-100</v>
      </c>
      <c r="Q19" s="2240">
        <v>-100</v>
      </c>
      <c r="R19" s="2196">
        <v>-17.131954956500053</v>
      </c>
      <c r="S19" s="2239"/>
    </row>
    <row r="20" spans="2:35" ht="3" customHeight="1">
      <c r="B20" s="1014"/>
      <c r="C20" s="1013"/>
      <c r="D20" s="1013"/>
      <c r="E20" s="1013"/>
      <c r="F20" s="1012"/>
      <c r="G20" s="1012"/>
      <c r="H20" s="1012"/>
      <c r="I20" s="1012"/>
      <c r="J20" s="1012"/>
      <c r="K20" s="1012"/>
      <c r="L20" s="1012"/>
      <c r="M20" s="1012"/>
      <c r="N20" s="1012"/>
      <c r="O20" s="1012"/>
      <c r="P20" s="1012"/>
      <c r="Q20" s="1012"/>
      <c r="R20" s="1012"/>
      <c r="S20" s="2222"/>
    </row>
    <row r="21" spans="2:35" ht="3" customHeight="1">
      <c r="B21" s="502"/>
      <c r="C21" s="1024"/>
      <c r="D21" s="1024"/>
      <c r="E21" s="1024"/>
      <c r="F21" s="502"/>
      <c r="G21" s="502"/>
      <c r="H21" s="502"/>
      <c r="I21" s="502"/>
      <c r="J21" s="502"/>
      <c r="K21" s="502"/>
      <c r="L21" s="502"/>
      <c r="M21" s="502"/>
      <c r="N21" s="502"/>
      <c r="O21" s="502"/>
      <c r="P21" s="502"/>
      <c r="Q21" s="502"/>
      <c r="R21" s="502"/>
      <c r="S21" s="502"/>
    </row>
    <row r="22" spans="2:35" ht="9.9499999999999993" customHeight="1">
      <c r="B22" s="491"/>
      <c r="C22" s="491"/>
      <c r="D22" s="491"/>
      <c r="E22" s="491"/>
      <c r="F22" s="491"/>
      <c r="G22" s="491"/>
      <c r="H22" s="491"/>
      <c r="I22" s="491"/>
      <c r="J22" s="491"/>
      <c r="K22" s="491"/>
      <c r="L22" s="491"/>
      <c r="M22" s="491"/>
      <c r="N22" s="491"/>
      <c r="O22" s="491"/>
      <c r="P22" s="491"/>
      <c r="Q22" s="491"/>
      <c r="R22" s="491"/>
      <c r="S22" s="491"/>
    </row>
    <row r="23" spans="2:35" ht="9.9499999999999993" customHeight="1">
      <c r="B23" s="491"/>
      <c r="C23" s="491"/>
      <c r="D23" s="491"/>
      <c r="E23" s="491"/>
      <c r="F23" s="491"/>
      <c r="G23" s="491"/>
      <c r="H23" s="491"/>
      <c r="I23" s="491"/>
      <c r="J23" s="491"/>
      <c r="K23" s="491"/>
      <c r="L23" s="491"/>
      <c r="M23" s="491"/>
      <c r="N23" s="491"/>
      <c r="O23" s="491"/>
      <c r="P23" s="491"/>
      <c r="Q23" s="491"/>
      <c r="R23" s="491"/>
    </row>
    <row r="24" spans="2:35" ht="10.5" customHeight="1">
      <c r="C24" s="2238"/>
      <c r="D24" s="2238"/>
      <c r="E24" s="2238"/>
      <c r="F24" s="491"/>
      <c r="G24" s="491"/>
      <c r="H24" s="491"/>
      <c r="I24" s="491"/>
      <c r="J24" s="491"/>
      <c r="S24" s="2213" t="s">
        <v>1915</v>
      </c>
    </row>
    <row r="25" spans="2:35">
      <c r="B25" s="1797"/>
    </row>
    <row r="26" spans="2:35">
      <c r="P26" s="2237"/>
    </row>
    <row r="27" spans="2:35">
      <c r="J27" s="1010"/>
      <c r="R27" s="2236"/>
    </row>
    <row r="28" spans="2:35">
      <c r="C28" s="1010"/>
      <c r="N28" s="1010"/>
      <c r="O28" s="1010"/>
      <c r="P28" s="1010"/>
      <c r="Q28" s="1010"/>
      <c r="R28" s="1010"/>
      <c r="S28" s="1010"/>
    </row>
    <row r="29" spans="2:35">
      <c r="C29" s="2235"/>
      <c r="D29" s="1047"/>
      <c r="E29" s="1047"/>
      <c r="F29" s="1047"/>
      <c r="G29" s="1047"/>
      <c r="H29" s="1047"/>
      <c r="I29" s="1047"/>
      <c r="J29" s="1047"/>
      <c r="K29" s="1047"/>
      <c r="L29" s="1047"/>
      <c r="M29" s="1047"/>
      <c r="N29" s="1047"/>
      <c r="O29" s="1047"/>
      <c r="P29" s="1047"/>
      <c r="Q29" s="1047"/>
      <c r="R29" s="1047"/>
      <c r="S29" s="1047"/>
    </row>
    <row r="30" spans="2:35">
      <c r="C30" s="2234"/>
      <c r="D30" s="2234"/>
      <c r="F30" s="2233"/>
      <c r="G30" s="2233"/>
      <c r="H30" s="2233"/>
      <c r="I30" s="2233"/>
      <c r="J30" s="2233"/>
      <c r="K30" s="2233"/>
      <c r="L30" s="2233"/>
      <c r="M30" s="2233"/>
      <c r="N30" s="2233"/>
      <c r="O30" s="2233"/>
      <c r="P30" s="2233"/>
      <c r="Q30" s="2233"/>
      <c r="R30" s="1010"/>
      <c r="S30" s="1010"/>
    </row>
    <row r="38" spans="3:3" ht="15">
      <c r="C38" s="2518" t="s">
        <v>1019</v>
      </c>
    </row>
  </sheetData>
  <mergeCells count="19">
    <mergeCell ref="N12:N13"/>
    <mergeCell ref="K12:K13"/>
    <mergeCell ref="L12:L13"/>
    <mergeCell ref="C17:D17"/>
    <mergeCell ref="B11:E13"/>
    <mergeCell ref="G12:G13"/>
    <mergeCell ref="C16:D16"/>
    <mergeCell ref="X4:AI4"/>
    <mergeCell ref="H12:H13"/>
    <mergeCell ref="F12:F13"/>
    <mergeCell ref="S11:S13"/>
    <mergeCell ref="I12:I13"/>
    <mergeCell ref="J12:J13"/>
    <mergeCell ref="D9:F9"/>
    <mergeCell ref="O12:O13"/>
    <mergeCell ref="P12:P13"/>
    <mergeCell ref="M12:M13"/>
    <mergeCell ref="Q12:Q13"/>
    <mergeCell ref="R11:R13"/>
  </mergeCells>
  <hyperlinks>
    <hyperlink ref="C38" location="Inhaltsverzeichnis!A1" display="Zurück zum Inhaltsverzeichnis"/>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&amp;T&amp;R&amp;F / &amp;A</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pageSetUpPr fitToPage="1"/>
  </sheetPr>
  <dimension ref="A1:AT85"/>
  <sheetViews>
    <sheetView showZeros="0" zoomScaleNormal="100" workbookViewId="0"/>
  </sheetViews>
  <sheetFormatPr baseColWidth="10" defaultColWidth="9.7109375" defaultRowHeight="14.25"/>
  <cols>
    <col min="1" max="1" width="18" style="2252" customWidth="1"/>
    <col min="2" max="13" width="8.85546875" style="2252" customWidth="1"/>
    <col min="14" max="14" width="14.7109375" style="2252" customWidth="1"/>
    <col min="15" max="15" width="6.140625" style="2252" customWidth="1"/>
    <col min="16" max="29" width="5.85546875" style="2252" customWidth="1"/>
    <col min="30" max="31" width="5.7109375" style="2252" customWidth="1"/>
    <col min="32" max="34" width="5.7109375" style="2253" customWidth="1"/>
    <col min="35" max="36" width="6.5703125" style="2253" bestFit="1" customWidth="1"/>
    <col min="37" max="37" width="6.28515625" style="2253" bestFit="1" customWidth="1"/>
    <col min="38" max="38" width="7.140625" style="2253" bestFit="1" customWidth="1"/>
    <col min="39" max="39" width="6.5703125" style="2253" bestFit="1" customWidth="1"/>
    <col min="40" max="40" width="6.28515625" style="2253" bestFit="1" customWidth="1"/>
    <col min="41" max="41" width="6.5703125" style="2253" bestFit="1" customWidth="1"/>
    <col min="42" max="43" width="6.7109375" style="2253" bestFit="1" customWidth="1"/>
    <col min="44" max="46" width="5.7109375" style="2253" customWidth="1"/>
    <col min="47" max="160" width="5.7109375" style="2252" customWidth="1"/>
    <col min="161" max="16384" width="9.7109375" style="2252"/>
  </cols>
  <sheetData>
    <row r="1" spans="1:46" ht="15">
      <c r="A1" s="2249"/>
      <c r="B1" s="2249"/>
      <c r="C1" s="2249"/>
      <c r="D1" s="2249"/>
      <c r="E1" s="2249"/>
      <c r="F1" s="2249"/>
      <c r="G1" s="2249"/>
      <c r="H1" s="2249"/>
      <c r="I1" s="2249"/>
      <c r="J1" s="2249"/>
      <c r="K1" s="2249"/>
      <c r="L1" s="2249"/>
      <c r="M1" s="2250"/>
      <c r="N1" s="2251"/>
    </row>
    <row r="2" spans="1:46">
      <c r="A2" s="2249"/>
      <c r="B2" s="2249"/>
      <c r="C2" s="2249"/>
      <c r="D2" s="2249"/>
      <c r="E2" s="2249"/>
      <c r="F2" s="2249"/>
      <c r="G2" s="2249"/>
      <c r="H2" s="2249"/>
      <c r="I2" s="2249"/>
      <c r="J2" s="2249"/>
      <c r="K2" s="2249"/>
      <c r="L2" s="2249"/>
      <c r="N2" s="2254"/>
    </row>
    <row r="3" spans="1:46">
      <c r="A3" s="2249"/>
      <c r="B3" s="2249"/>
      <c r="C3" s="2249"/>
      <c r="D3" s="2249"/>
      <c r="E3" s="2249"/>
      <c r="F3" s="2249"/>
      <c r="G3" s="2249"/>
      <c r="H3" s="2249"/>
      <c r="I3" s="2249"/>
      <c r="J3" s="2249"/>
      <c r="K3" s="2249"/>
      <c r="L3" s="2249"/>
      <c r="N3" s="2254"/>
    </row>
    <row r="4" spans="1:46">
      <c r="A4" s="2249"/>
      <c r="B4" s="2249"/>
      <c r="C4" s="2249"/>
      <c r="D4" s="2249"/>
      <c r="E4" s="2249"/>
      <c r="F4" s="2249"/>
      <c r="G4" s="2249"/>
      <c r="H4" s="2249"/>
      <c r="I4" s="2249"/>
      <c r="J4" s="2249"/>
      <c r="K4" s="2249"/>
      <c r="L4" s="2249"/>
      <c r="M4" s="2249"/>
      <c r="N4" s="2254"/>
    </row>
    <row r="5" spans="1:46">
      <c r="A5" s="2249"/>
      <c r="B5" s="2249"/>
      <c r="C5" s="2249"/>
      <c r="D5" s="2249"/>
      <c r="E5" s="2249"/>
      <c r="F5" s="2249"/>
      <c r="G5" s="2249"/>
      <c r="H5" s="2249"/>
      <c r="I5" s="2249"/>
      <c r="J5" s="2249"/>
      <c r="K5" s="2249"/>
      <c r="L5" s="2249"/>
      <c r="M5" s="2249"/>
      <c r="N5" s="2254"/>
    </row>
    <row r="6" spans="1:46" ht="22.5">
      <c r="A6" s="2249"/>
      <c r="B6" s="2712" t="s">
        <v>1920</v>
      </c>
      <c r="C6" s="2712"/>
      <c r="D6" s="2712"/>
      <c r="E6" s="2712"/>
      <c r="F6" s="2712"/>
      <c r="G6" s="2712"/>
      <c r="H6" s="2712"/>
      <c r="I6" s="2712"/>
      <c r="J6" s="2712"/>
      <c r="K6" s="2712"/>
      <c r="L6" s="2712"/>
      <c r="M6" s="2712"/>
      <c r="N6" s="2255"/>
      <c r="AF6" s="2713"/>
      <c r="AG6" s="2713"/>
      <c r="AH6" s="2713"/>
      <c r="AI6" s="2713"/>
      <c r="AJ6" s="2713"/>
      <c r="AK6" s="2713"/>
      <c r="AL6" s="2713"/>
      <c r="AM6" s="2713"/>
      <c r="AN6" s="2713"/>
      <c r="AO6" s="2713"/>
      <c r="AP6" s="2713"/>
      <c r="AQ6" s="2713"/>
      <c r="AR6" s="2256"/>
    </row>
    <row r="7" spans="1:46" ht="27">
      <c r="A7" s="2249"/>
      <c r="B7" s="2712" t="s">
        <v>1921</v>
      </c>
      <c r="C7" s="2712"/>
      <c r="D7" s="2712"/>
      <c r="E7" s="2712"/>
      <c r="F7" s="2712"/>
      <c r="G7" s="2712"/>
      <c r="H7" s="2712"/>
      <c r="I7" s="2712"/>
      <c r="J7" s="2712"/>
      <c r="K7" s="2712"/>
      <c r="L7" s="2712"/>
      <c r="M7" s="2712"/>
      <c r="N7" s="2255"/>
      <c r="AF7" s="2257"/>
      <c r="AG7" s="2257"/>
      <c r="AH7" s="2257"/>
      <c r="AI7" s="2257"/>
      <c r="AJ7" s="2257"/>
      <c r="AK7" s="2257"/>
      <c r="AL7" s="2257"/>
      <c r="AM7" s="2257"/>
      <c r="AN7" s="2257"/>
      <c r="AO7" s="2257"/>
      <c r="AP7" s="2257"/>
      <c r="AQ7" s="2257"/>
      <c r="AR7" s="2258"/>
    </row>
    <row r="8" spans="1:46" ht="14.25" customHeight="1">
      <c r="A8" s="2249"/>
      <c r="B8" s="2249"/>
      <c r="C8" s="2249"/>
      <c r="D8" s="2249"/>
      <c r="E8" s="2249"/>
      <c r="F8" s="2249"/>
      <c r="G8" s="2249"/>
      <c r="H8" s="2249"/>
      <c r="I8" s="2249"/>
      <c r="J8" s="2249"/>
      <c r="K8" s="2249"/>
      <c r="L8" s="2249"/>
      <c r="M8" s="2249"/>
      <c r="N8" s="2249"/>
      <c r="AF8" s="2259"/>
      <c r="AG8" s="2259"/>
      <c r="AH8" s="2259"/>
      <c r="AI8" s="2259"/>
      <c r="AJ8" s="2259"/>
      <c r="AK8" s="2259"/>
      <c r="AL8" s="2259"/>
      <c r="AM8" s="2259"/>
      <c r="AN8" s="2259"/>
      <c r="AO8" s="2259"/>
      <c r="AP8" s="2259"/>
      <c r="AQ8" s="2259"/>
      <c r="AR8" s="2260"/>
    </row>
    <row r="9" spans="1:46">
      <c r="A9" s="2249" t="s">
        <v>1922</v>
      </c>
      <c r="B9" s="2249"/>
      <c r="C9" s="2249"/>
      <c r="D9" s="2249"/>
      <c r="E9" s="2249"/>
      <c r="F9" s="2249" t="s">
        <v>1923</v>
      </c>
      <c r="G9" s="2249"/>
      <c r="H9" s="2249"/>
      <c r="I9" s="2249"/>
      <c r="J9" s="2249"/>
      <c r="K9" s="2249"/>
      <c r="L9" s="2249"/>
      <c r="M9" s="2249"/>
      <c r="N9" s="2254"/>
      <c r="AF9" s="2259"/>
      <c r="AG9" s="2259"/>
      <c r="AH9" s="2259"/>
      <c r="AI9" s="2259"/>
      <c r="AJ9" s="2259"/>
      <c r="AK9" s="2259"/>
      <c r="AL9" s="2259"/>
      <c r="AM9" s="2259"/>
      <c r="AN9" s="2259"/>
      <c r="AO9" s="2259"/>
      <c r="AP9" s="2259"/>
      <c r="AQ9" s="2259"/>
      <c r="AR9" s="2258"/>
    </row>
    <row r="10" spans="1:46">
      <c r="A10" s="2249"/>
      <c r="B10" s="2714" t="s">
        <v>128</v>
      </c>
      <c r="C10" s="2714"/>
      <c r="D10" s="2714"/>
      <c r="E10" s="2714"/>
      <c r="F10" s="2714"/>
      <c r="G10" s="2714"/>
      <c r="H10" s="2714"/>
      <c r="I10" s="2714"/>
      <c r="J10" s="2714"/>
      <c r="K10" s="2714"/>
      <c r="L10" s="2714"/>
      <c r="M10" s="2714"/>
      <c r="N10" s="2261"/>
      <c r="P10" s="2262"/>
      <c r="AF10" s="2257"/>
      <c r="AG10" s="2257"/>
      <c r="AH10" s="2257"/>
      <c r="AI10" s="2257"/>
      <c r="AJ10" s="2257"/>
      <c r="AK10" s="2257"/>
      <c r="AL10" s="2257"/>
      <c r="AM10" s="2257"/>
      <c r="AN10" s="2257"/>
      <c r="AO10" s="2257"/>
      <c r="AP10" s="2257"/>
      <c r="AQ10" s="2257"/>
      <c r="AR10" s="2260"/>
    </row>
    <row r="11" spans="1:46" s="2266" customFormat="1" ht="20.25" customHeight="1">
      <c r="A11" s="2263" t="s">
        <v>1924</v>
      </c>
      <c r="B11" s="2264" t="s">
        <v>732</v>
      </c>
      <c r="C11" s="2264" t="s">
        <v>298</v>
      </c>
      <c r="D11" s="2264" t="s">
        <v>299</v>
      </c>
      <c r="E11" s="2264" t="s">
        <v>300</v>
      </c>
      <c r="F11" s="2264" t="s">
        <v>9</v>
      </c>
      <c r="G11" s="2264" t="s">
        <v>301</v>
      </c>
      <c r="H11" s="2264" t="s">
        <v>1925</v>
      </c>
      <c r="I11" s="2264" t="s">
        <v>1926</v>
      </c>
      <c r="J11" s="2264" t="s">
        <v>1927</v>
      </c>
      <c r="K11" s="2264" t="s">
        <v>1928</v>
      </c>
      <c r="L11" s="2264" t="s">
        <v>1929</v>
      </c>
      <c r="M11" s="2264" t="s">
        <v>1930</v>
      </c>
      <c r="N11" s="2265" t="s">
        <v>1931</v>
      </c>
      <c r="AF11" s="2267"/>
      <c r="AG11" s="2267"/>
      <c r="AH11" s="2267"/>
      <c r="AI11" s="2267"/>
      <c r="AJ11" s="2267"/>
      <c r="AK11" s="2267"/>
      <c r="AL11" s="2267"/>
      <c r="AM11" s="2267"/>
      <c r="AN11" s="2267"/>
      <c r="AO11" s="2267"/>
      <c r="AP11" s="2267"/>
      <c r="AQ11" s="2267"/>
      <c r="AR11" s="2267"/>
      <c r="AS11" s="2267"/>
      <c r="AT11" s="2267"/>
    </row>
    <row r="12" spans="1:46">
      <c r="A12" s="2268"/>
      <c r="B12" s="2715" t="s">
        <v>1932</v>
      </c>
      <c r="C12" s="2715"/>
      <c r="D12" s="2715"/>
      <c r="E12" s="2715"/>
      <c r="F12" s="2715"/>
      <c r="G12" s="2715"/>
      <c r="H12" s="2715"/>
      <c r="I12" s="2715"/>
      <c r="J12" s="2715"/>
      <c r="K12" s="2715"/>
      <c r="L12" s="2715"/>
      <c r="M12" s="2715"/>
      <c r="N12" s="2269"/>
    </row>
    <row r="13" spans="1:46" ht="5.25" customHeight="1">
      <c r="A13" s="2249"/>
      <c r="B13" s="2270"/>
      <c r="C13" s="2270"/>
      <c r="D13" s="2270"/>
      <c r="E13" s="2270"/>
      <c r="F13" s="2270"/>
      <c r="G13" s="2270"/>
      <c r="H13" s="2270"/>
      <c r="I13" s="2270"/>
      <c r="J13" s="2270"/>
      <c r="K13" s="2270"/>
      <c r="L13" s="2270"/>
      <c r="M13" s="2270"/>
      <c r="N13" s="2270"/>
    </row>
    <row r="14" spans="1:46">
      <c r="A14" s="2249"/>
      <c r="B14" s="2711" t="s">
        <v>1933</v>
      </c>
      <c r="C14" s="2711"/>
      <c r="D14" s="2711"/>
      <c r="E14" s="2711"/>
      <c r="F14" s="2711"/>
      <c r="G14" s="2711"/>
      <c r="H14" s="2711"/>
      <c r="I14" s="2711"/>
      <c r="J14" s="2711"/>
      <c r="K14" s="2711"/>
      <c r="L14" s="2711"/>
      <c r="M14" s="2711"/>
      <c r="N14" s="2271"/>
      <c r="AF14" s="2272"/>
      <c r="AG14" s="2272"/>
      <c r="AH14" s="2272"/>
      <c r="AI14" s="2272"/>
      <c r="AJ14" s="2272"/>
      <c r="AK14" s="2272"/>
      <c r="AL14" s="2272"/>
      <c r="AM14" s="2272"/>
      <c r="AN14" s="2272"/>
      <c r="AO14" s="2272"/>
      <c r="AP14" s="2272"/>
      <c r="AQ14" s="2272"/>
    </row>
    <row r="15" spans="1:46">
      <c r="A15" s="2273" t="s">
        <v>1934</v>
      </c>
      <c r="B15" s="2274">
        <v>33734.133000000002</v>
      </c>
      <c r="C15" s="2274">
        <v>31681.877</v>
      </c>
      <c r="D15" s="2274">
        <v>34911.163</v>
      </c>
      <c r="E15" s="2274">
        <v>30470.976999999999</v>
      </c>
      <c r="F15" s="2274">
        <v>34117.091</v>
      </c>
      <c r="G15" s="2274">
        <v>28349.864000000001</v>
      </c>
      <c r="H15" s="2274">
        <v>28253.396000000001</v>
      </c>
      <c r="I15" s="2274">
        <v>30228.111000000001</v>
      </c>
      <c r="J15" s="2274">
        <v>30394.548999999999</v>
      </c>
      <c r="K15" s="2274">
        <v>32591.68</v>
      </c>
      <c r="L15" s="2274">
        <v>33665.654000000002</v>
      </c>
      <c r="M15" s="2274">
        <v>32025.302</v>
      </c>
      <c r="N15" s="2274">
        <v>164915.24100000001</v>
      </c>
      <c r="X15" s="2262"/>
      <c r="AF15" s="2275"/>
      <c r="AG15" s="2275"/>
      <c r="AH15" s="2275"/>
      <c r="AI15" s="2275"/>
      <c r="AJ15" s="2275"/>
      <c r="AK15" s="2275"/>
      <c r="AL15" s="2275"/>
      <c r="AM15" s="2275"/>
      <c r="AN15" s="2275"/>
      <c r="AO15" s="2275"/>
      <c r="AP15" s="2275"/>
      <c r="AQ15" s="2275"/>
    </row>
    <row r="16" spans="1:46">
      <c r="A16" s="2276" t="s">
        <v>1935</v>
      </c>
      <c r="B16" s="2277">
        <v>35287.946000000004</v>
      </c>
      <c r="C16" s="2277">
        <v>34990.779000000002</v>
      </c>
      <c r="D16" s="2277">
        <v>34672.997000000003</v>
      </c>
      <c r="E16" s="2277">
        <v>34107.044000000002</v>
      </c>
      <c r="F16" s="2277">
        <v>36164.834000000003</v>
      </c>
      <c r="G16" s="2277"/>
      <c r="H16" s="2277"/>
      <c r="I16" s="2277"/>
      <c r="J16" s="2277"/>
      <c r="K16" s="2277"/>
      <c r="L16" s="2277"/>
      <c r="M16" s="2277"/>
      <c r="N16" s="2277">
        <v>175223.6</v>
      </c>
    </row>
    <row r="17" spans="1:46" ht="5.25" customHeight="1">
      <c r="A17" s="2273"/>
      <c r="B17" s="2274"/>
      <c r="C17" s="2274"/>
      <c r="D17" s="2274"/>
      <c r="E17" s="2274"/>
      <c r="F17" s="2274"/>
      <c r="G17" s="2274"/>
      <c r="H17" s="2274"/>
      <c r="I17" s="2274"/>
      <c r="J17" s="2274"/>
      <c r="K17" s="2274"/>
      <c r="L17" s="2274"/>
      <c r="M17" s="2274"/>
      <c r="N17" s="2274"/>
    </row>
    <row r="18" spans="1:46">
      <c r="A18" s="2278" t="s">
        <v>1936</v>
      </c>
      <c r="B18" s="2279">
        <v>4.6060558307516146</v>
      </c>
      <c r="C18" s="2279">
        <v>10.444147611582494</v>
      </c>
      <c r="D18" s="2279">
        <v>-0.68220586062973609</v>
      </c>
      <c r="E18" s="2279">
        <v>11.932886169025707</v>
      </c>
      <c r="F18" s="2279">
        <v>6.0021031687607973</v>
      </c>
      <c r="G18" s="2279" t="s">
        <v>134</v>
      </c>
      <c r="H18" s="2279" t="s">
        <v>134</v>
      </c>
      <c r="I18" s="2279" t="s">
        <v>134</v>
      </c>
      <c r="J18" s="2279" t="s">
        <v>134</v>
      </c>
      <c r="K18" s="2279" t="s">
        <v>134</v>
      </c>
      <c r="L18" s="2279" t="s">
        <v>134</v>
      </c>
      <c r="M18" s="2279" t="s">
        <v>134</v>
      </c>
      <c r="N18" s="2279">
        <v>6.250701231428323</v>
      </c>
    </row>
    <row r="19" spans="1:46" s="2280" customFormat="1">
      <c r="A19" s="2249"/>
      <c r="B19" s="2711" t="s">
        <v>1937</v>
      </c>
      <c r="C19" s="2711"/>
      <c r="D19" s="2711"/>
      <c r="E19" s="2711"/>
      <c r="F19" s="2711"/>
      <c r="G19" s="2711"/>
      <c r="H19" s="2711"/>
      <c r="I19" s="2711"/>
      <c r="J19" s="2711"/>
      <c r="K19" s="2711"/>
      <c r="L19" s="2711"/>
      <c r="M19" s="2711"/>
      <c r="N19" s="2271"/>
      <c r="AF19" s="2272"/>
      <c r="AG19" s="2272"/>
      <c r="AH19" s="2272"/>
      <c r="AI19" s="2272"/>
      <c r="AJ19" s="2272"/>
      <c r="AK19" s="2272"/>
      <c r="AL19" s="2272"/>
      <c r="AM19" s="2272"/>
      <c r="AN19" s="2272"/>
      <c r="AO19" s="2272"/>
      <c r="AP19" s="2272"/>
      <c r="AQ19" s="2272"/>
      <c r="AR19" s="2281"/>
      <c r="AS19" s="2281"/>
      <c r="AT19" s="2281"/>
    </row>
    <row r="20" spans="1:46" s="2280" customFormat="1">
      <c r="A20" s="2273" t="s">
        <v>1934</v>
      </c>
      <c r="B20" s="2274">
        <v>1072.039</v>
      </c>
      <c r="C20" s="2274">
        <v>1027.4380000000001</v>
      </c>
      <c r="D20" s="2274">
        <v>1070.0429999999999</v>
      </c>
      <c r="E20" s="2274">
        <v>1014.556</v>
      </c>
      <c r="F20" s="2274">
        <v>1167.0940000000001</v>
      </c>
      <c r="G20" s="2274">
        <v>998.29399999999998</v>
      </c>
      <c r="H20" s="2274">
        <v>959.19500000000005</v>
      </c>
      <c r="I20" s="2274">
        <v>1065.0999999999999</v>
      </c>
      <c r="J20" s="2274">
        <v>1084.2429999999999</v>
      </c>
      <c r="K20" s="2274">
        <v>1064.405</v>
      </c>
      <c r="L20" s="2274">
        <v>1175.0550000000001</v>
      </c>
      <c r="M20" s="2274">
        <v>1233.8579999999999</v>
      </c>
      <c r="N20" s="2274">
        <v>5351.1699999999992</v>
      </c>
      <c r="AF20" s="2275"/>
      <c r="AG20" s="2275"/>
      <c r="AH20" s="2275"/>
      <c r="AI20" s="2275"/>
      <c r="AJ20" s="2275"/>
      <c r="AK20" s="2275"/>
      <c r="AL20" s="2275"/>
      <c r="AM20" s="2275"/>
      <c r="AN20" s="2275"/>
      <c r="AO20" s="2275"/>
      <c r="AP20" s="2275"/>
      <c r="AQ20" s="2275"/>
      <c r="AR20" s="2281"/>
      <c r="AS20" s="2281"/>
      <c r="AT20" s="2281"/>
    </row>
    <row r="21" spans="1:46" s="2280" customFormat="1">
      <c r="A21" s="2276" t="s">
        <v>1935</v>
      </c>
      <c r="B21" s="2277">
        <v>1255.8810000000001</v>
      </c>
      <c r="C21" s="2277">
        <v>1162.558</v>
      </c>
      <c r="D21" s="2277">
        <v>1065.3789999999999</v>
      </c>
      <c r="E21" s="2277">
        <v>1282.741</v>
      </c>
      <c r="F21" s="2277">
        <v>1210.8810000000001</v>
      </c>
      <c r="G21" s="2277"/>
      <c r="H21" s="2277"/>
      <c r="I21" s="2277"/>
      <c r="J21" s="2277"/>
      <c r="K21" s="2277"/>
      <c r="L21" s="2277"/>
      <c r="M21" s="2277"/>
      <c r="N21" s="2277">
        <v>5977.4400000000005</v>
      </c>
      <c r="P21" s="2262"/>
      <c r="AF21" s="2281"/>
      <c r="AG21" s="2281"/>
      <c r="AH21" s="2281"/>
      <c r="AI21" s="2281"/>
      <c r="AJ21" s="2281"/>
      <c r="AK21" s="2281"/>
      <c r="AL21" s="2281"/>
      <c r="AM21" s="2281"/>
      <c r="AN21" s="2281"/>
      <c r="AO21" s="2281"/>
      <c r="AP21" s="2281"/>
      <c r="AQ21" s="2281"/>
      <c r="AR21" s="2281"/>
      <c r="AS21" s="2281"/>
      <c r="AT21" s="2281"/>
    </row>
    <row r="22" spans="1:46" s="2280" customFormat="1" ht="5.25" customHeight="1">
      <c r="A22" s="2273"/>
      <c r="B22" s="2274"/>
      <c r="C22" s="2274"/>
      <c r="D22" s="2274"/>
      <c r="E22" s="2274"/>
      <c r="F22" s="2274"/>
      <c r="G22" s="2274"/>
      <c r="H22" s="2274"/>
      <c r="I22" s="2274"/>
      <c r="J22" s="2274"/>
      <c r="K22" s="2274"/>
      <c r="L22" s="2274"/>
      <c r="M22" s="2274"/>
      <c r="N22" s="2274"/>
      <c r="AF22" s="2281"/>
      <c r="AG22" s="2281"/>
      <c r="AH22" s="2281"/>
      <c r="AI22" s="2281"/>
      <c r="AJ22" s="2281"/>
      <c r="AK22" s="2281"/>
      <c r="AL22" s="2281"/>
      <c r="AM22" s="2281"/>
      <c r="AN22" s="2281"/>
      <c r="AO22" s="2281"/>
      <c r="AP22" s="2281"/>
      <c r="AQ22" s="2281"/>
      <c r="AR22" s="2281"/>
      <c r="AS22" s="2281"/>
      <c r="AT22" s="2281"/>
    </row>
    <row r="23" spans="1:46" s="2280" customFormat="1">
      <c r="A23" s="2278" t="s">
        <v>1936</v>
      </c>
      <c r="B23" s="2279">
        <v>17.148816414328223</v>
      </c>
      <c r="C23" s="2279">
        <v>13.151158512727761</v>
      </c>
      <c r="D23" s="2279">
        <v>-0.43587033418282317</v>
      </c>
      <c r="E23" s="2279">
        <v>26.433730617136959</v>
      </c>
      <c r="F23" s="2279">
        <v>3.7517971988545895</v>
      </c>
      <c r="G23" s="2279" t="s">
        <v>134</v>
      </c>
      <c r="H23" s="2279" t="s">
        <v>134</v>
      </c>
      <c r="I23" s="2279" t="s">
        <v>134</v>
      </c>
      <c r="J23" s="2279" t="s">
        <v>134</v>
      </c>
      <c r="K23" s="2279" t="s">
        <v>134</v>
      </c>
      <c r="L23" s="2279" t="s">
        <v>134</v>
      </c>
      <c r="M23" s="2279" t="s">
        <v>134</v>
      </c>
      <c r="N23" s="2279">
        <v>11.70342186848859</v>
      </c>
      <c r="AF23" s="2281"/>
      <c r="AG23" s="2281"/>
      <c r="AH23" s="2281"/>
      <c r="AI23" s="2281"/>
      <c r="AJ23" s="2281"/>
      <c r="AK23" s="2281"/>
      <c r="AL23" s="2281"/>
      <c r="AM23" s="2281"/>
      <c r="AN23" s="2281"/>
      <c r="AO23" s="2281"/>
      <c r="AP23" s="2281"/>
      <c r="AQ23" s="2281"/>
      <c r="AR23" s="2281"/>
      <c r="AS23" s="2281"/>
      <c r="AT23" s="2281"/>
    </row>
    <row r="24" spans="1:46" s="2280" customFormat="1">
      <c r="A24" s="2249"/>
      <c r="B24" s="2711" t="s">
        <v>1938</v>
      </c>
      <c r="C24" s="2711"/>
      <c r="D24" s="2711"/>
      <c r="E24" s="2711"/>
      <c r="F24" s="2711"/>
      <c r="G24" s="2711"/>
      <c r="H24" s="2711"/>
      <c r="I24" s="2711"/>
      <c r="J24" s="2711"/>
      <c r="K24" s="2711"/>
      <c r="L24" s="2711"/>
      <c r="M24" s="2711"/>
      <c r="N24" s="2271"/>
      <c r="Q24" s="2252"/>
      <c r="R24" s="2252"/>
      <c r="S24" s="2252"/>
      <c r="T24" s="2252"/>
      <c r="U24" s="2252"/>
      <c r="V24" s="2252"/>
      <c r="AF24" s="2272"/>
      <c r="AG24" s="2272"/>
      <c r="AH24" s="2272"/>
      <c r="AI24" s="2272"/>
      <c r="AJ24" s="2272"/>
      <c r="AK24" s="2272"/>
      <c r="AL24" s="2272"/>
      <c r="AM24" s="2272"/>
      <c r="AN24" s="2272"/>
      <c r="AO24" s="2272"/>
      <c r="AP24" s="2272"/>
      <c r="AQ24" s="2272"/>
      <c r="AR24" s="2281"/>
      <c r="AS24" s="2281"/>
      <c r="AT24" s="2281"/>
    </row>
    <row r="25" spans="1:46" s="2280" customFormat="1">
      <c r="A25" s="2273" t="s">
        <v>1934</v>
      </c>
      <c r="B25" s="2274">
        <v>5728.1840000000002</v>
      </c>
      <c r="C25" s="2274">
        <v>5379.2430000000004</v>
      </c>
      <c r="D25" s="2274">
        <v>6002.91</v>
      </c>
      <c r="E25" s="2274">
        <v>5531.6880000000001</v>
      </c>
      <c r="F25" s="2274">
        <v>6354.1090000000004</v>
      </c>
      <c r="G25" s="2274">
        <v>5844.2719999999999</v>
      </c>
      <c r="H25" s="2274">
        <v>5659.4920000000002</v>
      </c>
      <c r="I25" s="2274">
        <v>5502.9160000000002</v>
      </c>
      <c r="J25" s="2274">
        <v>5452.7460000000001</v>
      </c>
      <c r="K25" s="2274">
        <v>5520.4319999999998</v>
      </c>
      <c r="L25" s="2274">
        <v>5174.6819999999998</v>
      </c>
      <c r="M25" s="2274">
        <v>5025.8969999999999</v>
      </c>
      <c r="N25" s="2274">
        <v>28996.134000000002</v>
      </c>
      <c r="AF25" s="2275"/>
      <c r="AG25" s="2275"/>
      <c r="AH25" s="2275"/>
      <c r="AI25" s="2275"/>
      <c r="AJ25" s="2275"/>
      <c r="AK25" s="2275"/>
      <c r="AL25" s="2275"/>
      <c r="AM25" s="2275"/>
      <c r="AN25" s="2275"/>
      <c r="AO25" s="2275"/>
      <c r="AP25" s="2275"/>
      <c r="AQ25" s="2275"/>
      <c r="AR25" s="2281"/>
      <c r="AS25" s="2281"/>
      <c r="AT25" s="2281"/>
    </row>
    <row r="26" spans="1:46" s="2280" customFormat="1">
      <c r="A26" s="2276" t="s">
        <v>1935</v>
      </c>
      <c r="B26" s="2277">
        <v>5895.94</v>
      </c>
      <c r="C26" s="2277">
        <v>5590.1450000000004</v>
      </c>
      <c r="D26" s="2277">
        <v>6122.6880000000001</v>
      </c>
      <c r="E26" s="2277">
        <v>6381.0330000000004</v>
      </c>
      <c r="F26" s="2277">
        <v>6635.5349999999999</v>
      </c>
      <c r="G26" s="2277"/>
      <c r="H26" s="2277"/>
      <c r="I26" s="2277"/>
      <c r="J26" s="2277"/>
      <c r="K26" s="2277"/>
      <c r="L26" s="2277"/>
      <c r="M26" s="2277"/>
      <c r="N26" s="2277">
        <v>30625.341</v>
      </c>
      <c r="AF26" s="2281"/>
      <c r="AG26" s="2281"/>
      <c r="AH26" s="2281"/>
      <c r="AI26" s="2281"/>
      <c r="AJ26" s="2281"/>
      <c r="AK26" s="2281"/>
      <c r="AL26" s="2281"/>
      <c r="AM26" s="2281"/>
      <c r="AN26" s="2281"/>
      <c r="AO26" s="2281"/>
      <c r="AP26" s="2281"/>
      <c r="AQ26" s="2281"/>
      <c r="AR26" s="2281"/>
      <c r="AS26" s="2281"/>
      <c r="AT26" s="2281"/>
    </row>
    <row r="27" spans="1:46" s="2280" customFormat="1" ht="5.25" customHeight="1">
      <c r="A27" s="2273"/>
      <c r="B27" s="2274"/>
      <c r="C27" s="2274"/>
      <c r="D27" s="2274"/>
      <c r="E27" s="2274"/>
      <c r="F27" s="2274"/>
      <c r="G27" s="2274"/>
      <c r="H27" s="2274"/>
      <c r="I27" s="2274"/>
      <c r="J27" s="2274"/>
      <c r="K27" s="2274"/>
      <c r="L27" s="2274"/>
      <c r="M27" s="2274"/>
      <c r="N27" s="2274"/>
      <c r="AF27" s="2281"/>
      <c r="AG27" s="2281"/>
      <c r="AH27" s="2281"/>
      <c r="AI27" s="2281"/>
      <c r="AJ27" s="2281"/>
      <c r="AK27" s="2281"/>
      <c r="AL27" s="2281"/>
      <c r="AM27" s="2281"/>
      <c r="AN27" s="2281"/>
      <c r="AO27" s="2281"/>
      <c r="AP27" s="2281"/>
      <c r="AQ27" s="2281"/>
      <c r="AR27" s="2281"/>
      <c r="AS27" s="2281"/>
      <c r="AT27" s="2281"/>
    </row>
    <row r="28" spans="1:46" s="2280" customFormat="1">
      <c r="A28" s="2278" t="s">
        <v>1936</v>
      </c>
      <c r="B28" s="2279">
        <v>2.9286070419525601</v>
      </c>
      <c r="C28" s="2279">
        <v>3.9206631862512893</v>
      </c>
      <c r="D28" s="2279">
        <v>1.995332263852049</v>
      </c>
      <c r="E28" s="2279">
        <v>15.354173988120806</v>
      </c>
      <c r="F28" s="2279">
        <v>4.4290395396112956</v>
      </c>
      <c r="G28" s="2279" t="s">
        <v>134</v>
      </c>
      <c r="H28" s="2279" t="s">
        <v>134</v>
      </c>
      <c r="I28" s="2279" t="s">
        <v>134</v>
      </c>
      <c r="J28" s="2279" t="s">
        <v>134</v>
      </c>
      <c r="K28" s="2279" t="s">
        <v>134</v>
      </c>
      <c r="L28" s="2279" t="s">
        <v>134</v>
      </c>
      <c r="M28" s="2279" t="s">
        <v>134</v>
      </c>
      <c r="N28" s="2279">
        <v>5.6187042038086901</v>
      </c>
      <c r="AF28" s="2281"/>
      <c r="AG28" s="2281"/>
      <c r="AH28" s="2281"/>
      <c r="AI28" s="2281"/>
      <c r="AJ28" s="2281"/>
      <c r="AK28" s="2281"/>
      <c r="AL28" s="2281"/>
      <c r="AM28" s="2281"/>
      <c r="AN28" s="2281"/>
      <c r="AO28" s="2281"/>
      <c r="AP28" s="2281"/>
      <c r="AQ28" s="2281"/>
      <c r="AR28" s="2281"/>
      <c r="AS28" s="2281"/>
      <c r="AT28" s="2281"/>
    </row>
    <row r="29" spans="1:46" s="2280" customFormat="1" ht="6" customHeight="1">
      <c r="A29" s="2278"/>
      <c r="B29" s="2279"/>
      <c r="C29" s="2279"/>
      <c r="D29" s="2279"/>
      <c r="E29" s="2279"/>
      <c r="F29" s="2279"/>
      <c r="G29" s="2279"/>
      <c r="H29" s="2279"/>
      <c r="I29" s="2279"/>
      <c r="J29" s="2279"/>
      <c r="K29" s="2279"/>
      <c r="L29" s="2279"/>
      <c r="M29" s="2279"/>
      <c r="N29" s="2279"/>
      <c r="AF29" s="2281"/>
      <c r="AG29" s="2281"/>
      <c r="AH29" s="2281"/>
      <c r="AI29" s="2281"/>
      <c r="AJ29" s="2281"/>
      <c r="AK29" s="2281"/>
      <c r="AL29" s="2281"/>
      <c r="AM29" s="2281"/>
      <c r="AN29" s="2281"/>
      <c r="AO29" s="2281"/>
      <c r="AP29" s="2281"/>
      <c r="AQ29" s="2281"/>
      <c r="AR29" s="2281"/>
      <c r="AS29" s="2281"/>
      <c r="AT29" s="2281"/>
    </row>
    <row r="30" spans="1:46" s="2280" customFormat="1" ht="15.75" customHeight="1">
      <c r="A30" s="2282" t="s">
        <v>1939</v>
      </c>
      <c r="B30" s="2283"/>
      <c r="C30" s="2283"/>
      <c r="D30" s="2283"/>
      <c r="E30" s="2284"/>
      <c r="F30" s="2283"/>
      <c r="G30" s="2283"/>
      <c r="H30" s="2283"/>
      <c r="I30" s="2283"/>
      <c r="J30" s="2283"/>
      <c r="K30" s="2283"/>
      <c r="L30" s="2283"/>
      <c r="M30" s="2283"/>
      <c r="N30" s="2285"/>
      <c r="Q30" s="2286"/>
      <c r="R30" s="2286"/>
      <c r="S30" s="2286"/>
      <c r="T30" s="2286"/>
      <c r="U30" s="2286"/>
      <c r="V30" s="2286"/>
      <c r="W30" s="2286"/>
      <c r="X30" s="2286"/>
      <c r="Y30" s="2286"/>
      <c r="Z30" s="2286"/>
      <c r="AA30" s="2286"/>
      <c r="AB30" s="2286"/>
      <c r="AF30" s="2281"/>
      <c r="AG30" s="2281"/>
      <c r="AH30" s="2281"/>
      <c r="AI30" s="2281"/>
      <c r="AJ30" s="2281"/>
      <c r="AK30" s="2281"/>
      <c r="AL30" s="2281"/>
      <c r="AM30" s="2281"/>
      <c r="AN30" s="2281"/>
      <c r="AO30" s="2281"/>
      <c r="AP30" s="2281"/>
      <c r="AQ30" s="2281"/>
      <c r="AR30" s="2281"/>
      <c r="AS30" s="2281"/>
      <c r="AT30" s="2281"/>
    </row>
    <row r="31" spans="1:46" s="2280" customFormat="1">
      <c r="A31" s="2282" t="s">
        <v>1940</v>
      </c>
      <c r="B31" s="2285"/>
      <c r="C31" s="2285"/>
      <c r="D31" s="2285"/>
      <c r="E31" s="2287"/>
      <c r="F31" s="2285"/>
      <c r="G31" s="2285"/>
      <c r="H31" s="2285"/>
      <c r="I31" s="2285"/>
      <c r="J31" s="2285"/>
      <c r="K31" s="2285"/>
      <c r="L31" s="2285"/>
      <c r="M31" s="2285"/>
      <c r="N31" s="2285"/>
      <c r="AF31" s="2281"/>
      <c r="AG31" s="2281"/>
      <c r="AH31" s="2281"/>
      <c r="AI31" s="2281"/>
      <c r="AJ31" s="2281"/>
      <c r="AK31" s="2281"/>
      <c r="AL31" s="2281"/>
      <c r="AM31" s="2281"/>
      <c r="AN31" s="2281"/>
      <c r="AO31" s="2281"/>
      <c r="AP31" s="2281"/>
      <c r="AQ31" s="2281"/>
      <c r="AR31" s="2281"/>
      <c r="AS31" s="2281"/>
      <c r="AT31" s="2281"/>
    </row>
    <row r="32" spans="1:46" s="2280" customFormat="1">
      <c r="A32" s="2288" t="s">
        <v>1941</v>
      </c>
      <c r="B32" s="2285"/>
      <c r="C32" s="2285"/>
      <c r="D32" s="2285"/>
      <c r="E32" s="2287"/>
      <c r="F32" s="2285"/>
      <c r="G32" s="2285"/>
      <c r="H32" s="2285"/>
      <c r="I32" s="2285"/>
      <c r="J32" s="2285"/>
      <c r="K32" s="2285"/>
      <c r="L32" s="2285"/>
      <c r="M32" s="2285"/>
      <c r="N32" s="2289"/>
      <c r="AF32" s="2281"/>
      <c r="AG32" s="2281"/>
      <c r="AH32" s="2281"/>
      <c r="AI32" s="2281"/>
      <c r="AJ32" s="2281"/>
      <c r="AK32" s="2281"/>
      <c r="AL32" s="2281"/>
      <c r="AM32" s="2281"/>
      <c r="AN32" s="2281"/>
      <c r="AO32" s="2281"/>
      <c r="AP32" s="2281"/>
      <c r="AQ32" s="2281"/>
      <c r="AR32" s="2281"/>
      <c r="AS32" s="2281"/>
      <c r="AT32" s="2281"/>
    </row>
    <row r="33" spans="1:46" s="2280" customFormat="1" ht="15" customHeight="1">
      <c r="A33" s="2290" t="s">
        <v>1942</v>
      </c>
      <c r="N33" s="2291" t="s">
        <v>241</v>
      </c>
      <c r="AF33" s="2281"/>
      <c r="AG33" s="2281"/>
      <c r="AH33" s="2281"/>
      <c r="AI33" s="2281"/>
      <c r="AJ33" s="2281"/>
      <c r="AK33" s="2281"/>
      <c r="AL33" s="2281"/>
      <c r="AM33" s="2281"/>
      <c r="AN33" s="2281"/>
      <c r="AO33" s="2281"/>
      <c r="AP33" s="2281"/>
      <c r="AQ33" s="2281"/>
      <c r="AR33" s="2281"/>
      <c r="AS33" s="2281"/>
      <c r="AT33" s="2281"/>
    </row>
    <row r="34" spans="1:46" s="2280" customFormat="1">
      <c r="AF34" s="2281"/>
      <c r="AG34" s="2281"/>
      <c r="AH34" s="2281"/>
      <c r="AI34" s="2281"/>
      <c r="AJ34" s="2281"/>
      <c r="AK34" s="2281"/>
      <c r="AL34" s="2281"/>
      <c r="AM34" s="2281"/>
      <c r="AN34" s="2281"/>
      <c r="AO34" s="2281"/>
      <c r="AP34" s="2281"/>
      <c r="AQ34" s="2281"/>
      <c r="AR34" s="2281"/>
      <c r="AS34" s="2281"/>
      <c r="AT34" s="2281"/>
    </row>
    <row r="35" spans="1:46" s="2280" customFormat="1">
      <c r="A35" s="2292"/>
      <c r="B35" s="2293"/>
      <c r="C35" s="2293"/>
      <c r="D35" s="2293"/>
      <c r="E35" s="2293"/>
      <c r="F35" s="2293"/>
      <c r="G35" s="2293"/>
      <c r="H35" s="2293"/>
      <c r="I35" s="2293"/>
      <c r="J35" s="2293"/>
      <c r="K35" s="2281"/>
      <c r="AF35" s="2281"/>
      <c r="AG35" s="2281"/>
      <c r="AH35" s="2281"/>
      <c r="AI35" s="2281"/>
      <c r="AJ35" s="2281"/>
      <c r="AK35" s="2281"/>
      <c r="AL35" s="2281"/>
      <c r="AM35" s="2281"/>
      <c r="AN35" s="2281"/>
      <c r="AO35" s="2281"/>
      <c r="AP35" s="2281"/>
      <c r="AQ35" s="2281"/>
      <c r="AR35" s="2281"/>
      <c r="AS35" s="2281"/>
      <c r="AT35" s="2281"/>
    </row>
    <row r="36" spans="1:46" s="2280" customFormat="1" ht="15.75">
      <c r="A36" s="2294"/>
      <c r="B36" s="2518" t="s">
        <v>1019</v>
      </c>
      <c r="C36" s="2286"/>
      <c r="D36" s="2286"/>
      <c r="E36" s="2286"/>
      <c r="F36" s="2286"/>
      <c r="G36" s="2286"/>
      <c r="H36" s="2286"/>
      <c r="I36" s="2286"/>
      <c r="J36" s="2286"/>
      <c r="K36" s="2286"/>
      <c r="L36" s="2286"/>
      <c r="M36" s="2286"/>
      <c r="AF36" s="2281"/>
      <c r="AG36" s="2281"/>
      <c r="AH36" s="2281"/>
      <c r="AI36" s="2281"/>
      <c r="AJ36" s="2281"/>
      <c r="AK36" s="2281"/>
      <c r="AL36" s="2281"/>
      <c r="AM36" s="2281"/>
      <c r="AN36" s="2281"/>
      <c r="AO36" s="2281"/>
      <c r="AP36" s="2281"/>
      <c r="AQ36" s="2281"/>
      <c r="AR36" s="2281"/>
      <c r="AS36" s="2281"/>
      <c r="AT36" s="2281"/>
    </row>
    <row r="37" spans="1:46" s="2280" customFormat="1" ht="15.75">
      <c r="A37" s="2294"/>
      <c r="B37" s="2286"/>
      <c r="C37" s="2286"/>
      <c r="D37" s="2286"/>
      <c r="E37" s="2286"/>
      <c r="F37" s="2286"/>
      <c r="G37" s="2286"/>
      <c r="H37" s="2286"/>
      <c r="I37" s="2286"/>
      <c r="J37" s="2286"/>
      <c r="K37" s="2286"/>
      <c r="L37" s="2286"/>
      <c r="M37" s="2286"/>
      <c r="AF37" s="2281"/>
      <c r="AG37" s="2281"/>
      <c r="AH37" s="2281"/>
      <c r="AI37" s="2281"/>
      <c r="AJ37" s="2281"/>
      <c r="AK37" s="2281"/>
      <c r="AL37" s="2281"/>
      <c r="AM37" s="2281"/>
      <c r="AN37" s="2281"/>
      <c r="AO37" s="2281"/>
      <c r="AP37" s="2281"/>
      <c r="AQ37" s="2281"/>
      <c r="AR37" s="2281"/>
      <c r="AS37" s="2281"/>
      <c r="AT37" s="2281"/>
    </row>
    <row r="38" spans="1:46" s="2280" customFormat="1" ht="15">
      <c r="A38" s="2295"/>
      <c r="B38" s="2296"/>
      <c r="C38" s="2297"/>
      <c r="D38" s="2297"/>
      <c r="E38" s="2297"/>
      <c r="F38" s="2297"/>
      <c r="G38" s="2297"/>
      <c r="H38" s="2297"/>
      <c r="I38" s="2297"/>
      <c r="J38" s="2297"/>
      <c r="K38" s="2281"/>
      <c r="AF38" s="2281"/>
      <c r="AG38" s="2281"/>
      <c r="AH38" s="2281"/>
      <c r="AI38" s="2281"/>
      <c r="AJ38" s="2281"/>
      <c r="AK38" s="2281"/>
      <c r="AL38" s="2281"/>
      <c r="AM38" s="2281"/>
      <c r="AN38" s="2281"/>
      <c r="AO38" s="2281"/>
      <c r="AP38" s="2281"/>
      <c r="AQ38" s="2281"/>
      <c r="AR38" s="2281"/>
      <c r="AS38" s="2281"/>
      <c r="AT38" s="2281"/>
    </row>
    <row r="39" spans="1:46" s="2280" customFormat="1" ht="15">
      <c r="A39" s="2298"/>
      <c r="B39" s="2299"/>
      <c r="C39" s="2299"/>
      <c r="D39" s="2299"/>
      <c r="E39" s="2299"/>
      <c r="F39" s="2299"/>
      <c r="G39" s="2299"/>
      <c r="H39" s="2299"/>
      <c r="I39" s="2297"/>
      <c r="J39" s="2299"/>
      <c r="K39" s="2281"/>
      <c r="AF39" s="2281"/>
      <c r="AG39" s="2281"/>
      <c r="AH39" s="2281"/>
      <c r="AI39" s="2281"/>
      <c r="AJ39" s="2281"/>
      <c r="AK39" s="2281"/>
      <c r="AL39" s="2281"/>
      <c r="AM39" s="2281"/>
      <c r="AN39" s="2281"/>
      <c r="AO39" s="2281"/>
      <c r="AP39" s="2281"/>
      <c r="AQ39" s="2281"/>
      <c r="AR39" s="2281"/>
      <c r="AS39" s="2281"/>
      <c r="AT39" s="2281"/>
    </row>
    <row r="40" spans="1:46" s="2280" customFormat="1">
      <c r="A40" s="2281"/>
      <c r="B40" s="2292"/>
      <c r="C40" s="2292"/>
      <c r="D40" s="2292"/>
      <c r="E40" s="2292"/>
      <c r="F40" s="2292"/>
      <c r="G40" s="2292"/>
      <c r="H40" s="2292"/>
      <c r="I40" s="2292"/>
      <c r="J40" s="2292"/>
      <c r="K40" s="2281"/>
      <c r="AF40" s="2281"/>
      <c r="AG40" s="2281"/>
      <c r="AH40" s="2281"/>
      <c r="AI40" s="2281"/>
      <c r="AJ40" s="2281"/>
      <c r="AK40" s="2281"/>
      <c r="AL40" s="2281"/>
      <c r="AM40" s="2281"/>
      <c r="AN40" s="2281"/>
      <c r="AO40" s="2281"/>
      <c r="AP40" s="2281"/>
      <c r="AQ40" s="2281"/>
      <c r="AR40" s="2281"/>
      <c r="AS40" s="2281"/>
      <c r="AT40" s="2281"/>
    </row>
    <row r="41" spans="1:46" s="2280" customFormat="1" ht="15">
      <c r="A41" s="2300"/>
      <c r="B41" s="2296"/>
      <c r="C41" s="2296"/>
      <c r="D41" s="2301"/>
      <c r="E41" s="2293"/>
      <c r="F41" s="2301"/>
      <c r="G41" s="2293"/>
      <c r="H41" s="2301"/>
      <c r="I41" s="2301"/>
      <c r="J41" s="2293"/>
      <c r="K41" s="2281"/>
      <c r="AF41" s="2281"/>
      <c r="AG41" s="2281"/>
      <c r="AH41" s="2281"/>
      <c r="AI41" s="2281"/>
      <c r="AJ41" s="2281"/>
      <c r="AK41" s="2281"/>
      <c r="AL41" s="2281"/>
      <c r="AM41" s="2281"/>
      <c r="AN41" s="2281"/>
      <c r="AO41" s="2281"/>
      <c r="AP41" s="2281"/>
      <c r="AQ41" s="2281"/>
      <c r="AR41" s="2281"/>
      <c r="AS41" s="2281"/>
      <c r="AT41" s="2281"/>
    </row>
    <row r="42" spans="1:46" s="2280" customFormat="1" ht="15">
      <c r="A42" s="2300"/>
      <c r="B42" s="2296"/>
      <c r="C42" s="2296"/>
      <c r="D42" s="2301"/>
      <c r="E42" s="2293"/>
      <c r="F42" s="2301"/>
      <c r="G42" s="2293"/>
      <c r="H42" s="2301"/>
      <c r="I42" s="2301"/>
      <c r="J42" s="2293"/>
      <c r="K42" s="2281"/>
      <c r="AF42" s="2281"/>
      <c r="AG42" s="2281"/>
      <c r="AH42" s="2281"/>
      <c r="AI42" s="2281"/>
      <c r="AJ42" s="2281"/>
      <c r="AK42" s="2281"/>
      <c r="AL42" s="2281"/>
      <c r="AM42" s="2281"/>
      <c r="AN42" s="2281"/>
      <c r="AO42" s="2281"/>
      <c r="AP42" s="2281"/>
      <c r="AQ42" s="2281"/>
      <c r="AR42" s="2281"/>
      <c r="AS42" s="2281"/>
      <c r="AT42" s="2281"/>
    </row>
    <row r="43" spans="1:46" s="2280" customFormat="1" ht="15">
      <c r="A43" s="2300"/>
      <c r="B43" s="2296"/>
      <c r="C43" s="2296"/>
      <c r="D43" s="2301"/>
      <c r="E43" s="2301"/>
      <c r="F43" s="2301"/>
      <c r="G43" s="2293"/>
      <c r="H43" s="2301"/>
      <c r="I43" s="2301"/>
      <c r="J43" s="2293"/>
      <c r="K43" s="2281"/>
      <c r="AF43" s="2281"/>
      <c r="AG43" s="2281"/>
      <c r="AH43" s="2281"/>
      <c r="AI43" s="2281"/>
      <c r="AJ43" s="2281"/>
      <c r="AK43" s="2281"/>
      <c r="AL43" s="2281"/>
      <c r="AM43" s="2281"/>
      <c r="AN43" s="2281"/>
      <c r="AO43" s="2281"/>
      <c r="AP43" s="2281"/>
      <c r="AQ43" s="2281"/>
      <c r="AR43" s="2281"/>
      <c r="AS43" s="2281"/>
      <c r="AT43" s="2281"/>
    </row>
    <row r="44" spans="1:46" s="2280" customFormat="1" ht="15">
      <c r="A44" s="2300"/>
      <c r="B44" s="2296"/>
      <c r="C44" s="2296"/>
      <c r="D44" s="2301"/>
      <c r="E44" s="2301"/>
      <c r="F44" s="2301"/>
      <c r="G44" s="2293"/>
      <c r="H44" s="2301"/>
      <c r="I44" s="2301"/>
      <c r="J44" s="2293"/>
      <c r="K44" s="2281"/>
      <c r="AF44" s="2281"/>
      <c r="AG44" s="2281"/>
      <c r="AH44" s="2281"/>
      <c r="AI44" s="2281"/>
      <c r="AJ44" s="2281"/>
      <c r="AK44" s="2281"/>
      <c r="AL44" s="2281"/>
      <c r="AM44" s="2281"/>
      <c r="AN44" s="2281"/>
      <c r="AO44" s="2281"/>
      <c r="AP44" s="2281"/>
      <c r="AQ44" s="2281"/>
      <c r="AR44" s="2281"/>
      <c r="AS44" s="2281"/>
      <c r="AT44" s="2281"/>
    </row>
    <row r="45" spans="1:46" s="2280" customFormat="1" ht="15">
      <c r="A45" s="2300"/>
      <c r="B45" s="2302"/>
      <c r="C45" s="2302"/>
      <c r="D45" s="2301"/>
      <c r="E45" s="2301"/>
      <c r="F45" s="2301"/>
      <c r="G45" s="2293"/>
      <c r="H45" s="2301"/>
      <c r="I45" s="2302"/>
      <c r="J45" s="2293"/>
      <c r="K45" s="2281"/>
      <c r="AF45" s="2281"/>
      <c r="AG45" s="2281"/>
      <c r="AH45" s="2281"/>
      <c r="AI45" s="2281"/>
      <c r="AJ45" s="2281"/>
      <c r="AK45" s="2281"/>
      <c r="AL45" s="2281"/>
      <c r="AM45" s="2281"/>
      <c r="AN45" s="2281"/>
      <c r="AO45" s="2281"/>
      <c r="AP45" s="2281"/>
      <c r="AQ45" s="2281"/>
      <c r="AR45" s="2281"/>
      <c r="AS45" s="2281"/>
      <c r="AT45" s="2281"/>
    </row>
    <row r="46" spans="1:46" s="2280" customFormat="1" ht="15">
      <c r="A46" s="2300"/>
      <c r="B46" s="2302"/>
      <c r="C46" s="2302"/>
      <c r="D46" s="2301"/>
      <c r="E46" s="2301"/>
      <c r="F46" s="2302"/>
      <c r="G46" s="2293"/>
      <c r="H46" s="2301"/>
      <c r="I46" s="2302"/>
      <c r="J46" s="2293"/>
      <c r="K46" s="2281"/>
      <c r="AF46" s="2281"/>
      <c r="AG46" s="2281"/>
      <c r="AH46" s="2281"/>
      <c r="AI46" s="2281"/>
      <c r="AJ46" s="2281"/>
      <c r="AK46" s="2281"/>
      <c r="AL46" s="2281"/>
      <c r="AM46" s="2281"/>
      <c r="AN46" s="2281"/>
      <c r="AO46" s="2281"/>
      <c r="AP46" s="2281"/>
      <c r="AQ46" s="2281"/>
      <c r="AR46" s="2281"/>
      <c r="AS46" s="2281"/>
      <c r="AT46" s="2281"/>
    </row>
    <row r="47" spans="1:46" s="2280" customFormat="1" ht="15">
      <c r="A47" s="2292"/>
      <c r="B47" s="2293"/>
      <c r="C47" s="2303"/>
      <c r="D47" s="2303"/>
      <c r="E47" s="2293"/>
      <c r="F47" s="2293"/>
      <c r="G47" s="2293"/>
      <c r="H47" s="2293"/>
      <c r="I47" s="2293"/>
      <c r="J47" s="2293"/>
      <c r="K47" s="2281"/>
      <c r="AF47" s="2281"/>
      <c r="AG47" s="2281"/>
      <c r="AH47" s="2281"/>
      <c r="AI47" s="2281"/>
      <c r="AJ47" s="2281"/>
      <c r="AK47" s="2281"/>
      <c r="AL47" s="2281"/>
      <c r="AM47" s="2281"/>
      <c r="AN47" s="2281"/>
      <c r="AO47" s="2281"/>
      <c r="AP47" s="2281"/>
      <c r="AQ47" s="2281"/>
      <c r="AR47" s="2281"/>
      <c r="AS47" s="2281"/>
      <c r="AT47" s="2281"/>
    </row>
    <row r="48" spans="1:46" s="2280" customFormat="1" ht="15">
      <c r="A48" s="2304"/>
      <c r="B48" s="2296"/>
      <c r="C48" s="2296"/>
      <c r="D48" s="2296"/>
      <c r="E48" s="2296"/>
      <c r="F48" s="2296"/>
      <c r="G48" s="2296"/>
      <c r="H48" s="2296"/>
      <c r="I48" s="2296"/>
      <c r="J48" s="2301"/>
      <c r="K48" s="2281"/>
      <c r="AF48" s="2281"/>
      <c r="AG48" s="2281"/>
      <c r="AH48" s="2281"/>
      <c r="AI48" s="2281"/>
      <c r="AJ48" s="2281"/>
      <c r="AK48" s="2281"/>
      <c r="AL48" s="2281"/>
      <c r="AM48" s="2281"/>
      <c r="AN48" s="2281"/>
      <c r="AO48" s="2281"/>
      <c r="AP48" s="2281"/>
      <c r="AQ48" s="2281"/>
      <c r="AR48" s="2281"/>
      <c r="AS48" s="2281"/>
      <c r="AT48" s="2281"/>
    </row>
    <row r="49" spans="1:46" s="2280" customFormat="1">
      <c r="A49" s="2305"/>
      <c r="B49" s="2296"/>
      <c r="C49" s="2296"/>
      <c r="D49" s="2296"/>
      <c r="E49" s="2296"/>
      <c r="F49" s="2296"/>
      <c r="G49" s="2296"/>
      <c r="H49" s="2296"/>
      <c r="I49" s="2296"/>
      <c r="J49" s="2293"/>
      <c r="K49" s="2281"/>
      <c r="AF49" s="2281"/>
      <c r="AG49" s="2281"/>
      <c r="AH49" s="2281"/>
      <c r="AI49" s="2281"/>
      <c r="AJ49" s="2281"/>
      <c r="AK49" s="2281"/>
      <c r="AL49" s="2281"/>
      <c r="AM49" s="2281"/>
      <c r="AN49" s="2281"/>
      <c r="AO49" s="2281"/>
      <c r="AP49" s="2281"/>
      <c r="AQ49" s="2281"/>
      <c r="AR49" s="2281"/>
      <c r="AS49" s="2281"/>
      <c r="AT49" s="2281"/>
    </row>
    <row r="50" spans="1:46" s="2280" customFormat="1" ht="15">
      <c r="A50" s="2281"/>
      <c r="B50" s="2306"/>
      <c r="C50" s="2306"/>
      <c r="D50" s="2306"/>
      <c r="E50" s="2306"/>
      <c r="F50" s="2306"/>
      <c r="G50" s="2306"/>
      <c r="H50" s="2306"/>
      <c r="I50" s="2306"/>
      <c r="J50" s="2307"/>
      <c r="K50" s="2281"/>
      <c r="AF50" s="2281"/>
      <c r="AG50" s="2281"/>
      <c r="AH50" s="2281"/>
      <c r="AI50" s="2281"/>
      <c r="AJ50" s="2281"/>
      <c r="AK50" s="2281"/>
      <c r="AL50" s="2281"/>
      <c r="AM50" s="2281"/>
      <c r="AN50" s="2281"/>
      <c r="AO50" s="2281"/>
      <c r="AP50" s="2281"/>
      <c r="AQ50" s="2281"/>
      <c r="AR50" s="2281"/>
      <c r="AS50" s="2281"/>
      <c r="AT50" s="2281"/>
    </row>
    <row r="51" spans="1:46" s="2280" customFormat="1">
      <c r="A51" s="2281"/>
      <c r="B51" s="2281"/>
      <c r="C51" s="2281"/>
      <c r="D51" s="2281"/>
      <c r="E51" s="2281"/>
      <c r="F51" s="2281"/>
      <c r="G51" s="2281"/>
      <c r="H51" s="2281"/>
      <c r="I51" s="2281"/>
      <c r="J51" s="2281"/>
      <c r="K51" s="2281"/>
      <c r="AF51" s="2281"/>
      <c r="AG51" s="2281"/>
      <c r="AH51" s="2281"/>
      <c r="AI51" s="2281"/>
      <c r="AJ51" s="2281"/>
      <c r="AK51" s="2281"/>
      <c r="AL51" s="2281"/>
      <c r="AM51" s="2281"/>
      <c r="AN51" s="2281"/>
      <c r="AO51" s="2281"/>
      <c r="AP51" s="2281"/>
      <c r="AQ51" s="2281"/>
      <c r="AR51" s="2281"/>
      <c r="AS51" s="2281"/>
      <c r="AT51" s="2281"/>
    </row>
    <row r="52" spans="1:46" s="2280" customFormat="1">
      <c r="A52" s="2281"/>
      <c r="B52" s="2281"/>
      <c r="C52" s="2281"/>
      <c r="D52" s="2281"/>
      <c r="E52" s="2281"/>
      <c r="F52" s="2281"/>
      <c r="G52" s="2281"/>
      <c r="H52" s="2281"/>
      <c r="I52" s="2281"/>
      <c r="J52" s="2281"/>
      <c r="K52" s="2281"/>
      <c r="AF52" s="2281"/>
      <c r="AG52" s="2281"/>
      <c r="AH52" s="2281"/>
      <c r="AI52" s="2281"/>
      <c r="AJ52" s="2281"/>
      <c r="AK52" s="2281"/>
      <c r="AL52" s="2281"/>
      <c r="AM52" s="2281"/>
      <c r="AN52" s="2281"/>
      <c r="AO52" s="2281"/>
      <c r="AP52" s="2281"/>
      <c r="AQ52" s="2281"/>
      <c r="AR52" s="2281"/>
      <c r="AS52" s="2281"/>
      <c r="AT52" s="2281"/>
    </row>
    <row r="53" spans="1:46" s="2280" customFormat="1">
      <c r="A53" s="2281"/>
      <c r="B53" s="2281"/>
      <c r="C53" s="2281"/>
      <c r="D53" s="2281"/>
      <c r="E53" s="2281"/>
      <c r="F53" s="2281"/>
      <c r="G53" s="2281"/>
      <c r="H53" s="2281"/>
      <c r="I53" s="2281"/>
      <c r="J53" s="2281"/>
      <c r="K53" s="2281"/>
      <c r="AF53" s="2281"/>
      <c r="AG53" s="2281"/>
      <c r="AH53" s="2281"/>
      <c r="AI53" s="2281"/>
      <c r="AJ53" s="2281"/>
      <c r="AK53" s="2281"/>
      <c r="AL53" s="2281"/>
      <c r="AM53" s="2281"/>
      <c r="AN53" s="2281"/>
      <c r="AO53" s="2281"/>
      <c r="AP53" s="2281"/>
      <c r="AQ53" s="2281"/>
      <c r="AR53" s="2281"/>
      <c r="AS53" s="2281"/>
      <c r="AT53" s="2281"/>
    </row>
    <row r="54" spans="1:46" s="2280" customFormat="1">
      <c r="A54" s="2281"/>
      <c r="B54" s="2281"/>
      <c r="C54" s="2281"/>
      <c r="D54" s="2281"/>
      <c r="E54" s="2281"/>
      <c r="F54" s="2281"/>
      <c r="G54" s="2281"/>
      <c r="H54" s="2281"/>
      <c r="I54" s="2281"/>
      <c r="J54" s="2281"/>
      <c r="K54" s="2281"/>
      <c r="AF54" s="2281"/>
      <c r="AG54" s="2281"/>
      <c r="AH54" s="2281"/>
      <c r="AI54" s="2281"/>
      <c r="AJ54" s="2281"/>
      <c r="AK54" s="2281"/>
      <c r="AL54" s="2281"/>
      <c r="AM54" s="2281"/>
      <c r="AN54" s="2281"/>
      <c r="AO54" s="2281"/>
      <c r="AP54" s="2281"/>
      <c r="AQ54" s="2281"/>
      <c r="AR54" s="2281"/>
      <c r="AS54" s="2281"/>
      <c r="AT54" s="2281"/>
    </row>
    <row r="55" spans="1:46" s="2280" customFormat="1">
      <c r="A55" s="2281"/>
      <c r="B55" s="2281"/>
      <c r="C55" s="2281"/>
      <c r="D55" s="2281"/>
      <c r="E55" s="2281"/>
      <c r="F55" s="2281"/>
      <c r="G55" s="2281"/>
      <c r="H55" s="2281"/>
      <c r="I55" s="2281"/>
      <c r="J55" s="2281"/>
      <c r="K55" s="2281"/>
      <c r="AF55" s="2281"/>
      <c r="AG55" s="2281"/>
      <c r="AH55" s="2281"/>
      <c r="AI55" s="2281"/>
      <c r="AJ55" s="2281"/>
      <c r="AK55" s="2281"/>
      <c r="AL55" s="2281"/>
      <c r="AM55" s="2281"/>
      <c r="AN55" s="2281"/>
      <c r="AO55" s="2281"/>
      <c r="AP55" s="2281"/>
      <c r="AQ55" s="2281"/>
      <c r="AR55" s="2281"/>
      <c r="AS55" s="2281"/>
      <c r="AT55" s="2281"/>
    </row>
    <row r="56" spans="1:46" s="2280" customFormat="1">
      <c r="A56" s="2281"/>
      <c r="B56" s="2281"/>
      <c r="C56" s="2281"/>
      <c r="D56" s="2281"/>
      <c r="E56" s="2281"/>
      <c r="F56" s="2281"/>
      <c r="G56" s="2281"/>
      <c r="H56" s="2281"/>
      <c r="I56" s="2281"/>
      <c r="J56" s="2281"/>
      <c r="K56" s="2281"/>
      <c r="AF56" s="2281"/>
      <c r="AG56" s="2281"/>
      <c r="AH56" s="2281"/>
      <c r="AI56" s="2281"/>
      <c r="AJ56" s="2281"/>
      <c r="AK56" s="2281"/>
      <c r="AL56" s="2281"/>
      <c r="AM56" s="2281"/>
      <c r="AN56" s="2281"/>
      <c r="AO56" s="2281"/>
      <c r="AP56" s="2281"/>
      <c r="AQ56" s="2281"/>
      <c r="AR56" s="2281"/>
      <c r="AS56" s="2281"/>
      <c r="AT56" s="2281"/>
    </row>
    <row r="57" spans="1:46" s="2280" customFormat="1">
      <c r="A57" s="2281"/>
      <c r="B57" s="2281"/>
      <c r="C57" s="2281"/>
      <c r="D57" s="2281"/>
      <c r="E57" s="2281"/>
      <c r="F57" s="2281"/>
      <c r="G57" s="2281"/>
      <c r="H57" s="2281"/>
      <c r="I57" s="2281"/>
      <c r="J57" s="2281"/>
      <c r="K57" s="2281"/>
      <c r="AF57" s="2281"/>
      <c r="AG57" s="2281"/>
      <c r="AH57" s="2281"/>
      <c r="AI57" s="2281"/>
      <c r="AJ57" s="2281"/>
      <c r="AK57" s="2281"/>
      <c r="AL57" s="2281"/>
      <c r="AM57" s="2281"/>
      <c r="AN57" s="2281"/>
      <c r="AO57" s="2281"/>
      <c r="AP57" s="2281"/>
      <c r="AQ57" s="2281"/>
      <c r="AR57" s="2281"/>
      <c r="AS57" s="2281"/>
      <c r="AT57" s="2281"/>
    </row>
    <row r="58" spans="1:46" s="2280" customFormat="1">
      <c r="A58" s="2281"/>
      <c r="B58" s="2281"/>
      <c r="C58" s="2281"/>
      <c r="D58" s="2281"/>
      <c r="E58" s="2281"/>
      <c r="F58" s="2281"/>
      <c r="G58" s="2281"/>
      <c r="H58" s="2281"/>
      <c r="I58" s="2281"/>
      <c r="J58" s="2281"/>
      <c r="K58" s="2281"/>
      <c r="AF58" s="2281"/>
      <c r="AG58" s="2281"/>
      <c r="AH58" s="2281"/>
      <c r="AI58" s="2281"/>
      <c r="AJ58" s="2281"/>
      <c r="AK58" s="2281"/>
      <c r="AL58" s="2281"/>
      <c r="AM58" s="2281"/>
      <c r="AN58" s="2281"/>
      <c r="AO58" s="2281"/>
      <c r="AP58" s="2281"/>
      <c r="AQ58" s="2281"/>
      <c r="AR58" s="2281"/>
      <c r="AS58" s="2281"/>
      <c r="AT58" s="2281"/>
    </row>
    <row r="59" spans="1:46" s="2280" customFormat="1">
      <c r="A59" s="2281"/>
      <c r="B59" s="2281"/>
      <c r="C59" s="2281"/>
      <c r="D59" s="2281"/>
      <c r="E59" s="2281"/>
      <c r="F59" s="2281"/>
      <c r="G59" s="2281"/>
      <c r="H59" s="2281"/>
      <c r="I59" s="2281"/>
      <c r="J59" s="2281"/>
      <c r="K59" s="2281"/>
      <c r="AF59" s="2281"/>
      <c r="AG59" s="2281"/>
      <c r="AH59" s="2281"/>
      <c r="AI59" s="2281"/>
      <c r="AJ59" s="2281"/>
      <c r="AK59" s="2281"/>
      <c r="AL59" s="2281"/>
      <c r="AM59" s="2281"/>
      <c r="AN59" s="2281"/>
      <c r="AO59" s="2281"/>
      <c r="AP59" s="2281"/>
      <c r="AQ59" s="2281"/>
      <c r="AR59" s="2281"/>
      <c r="AS59" s="2281"/>
      <c r="AT59" s="2281"/>
    </row>
    <row r="60" spans="1:46" s="2280" customFormat="1">
      <c r="AF60" s="2281"/>
      <c r="AG60" s="2281"/>
      <c r="AH60" s="2281"/>
      <c r="AI60" s="2281"/>
      <c r="AJ60" s="2281"/>
      <c r="AK60" s="2281"/>
      <c r="AL60" s="2281"/>
      <c r="AM60" s="2281"/>
      <c r="AN60" s="2281"/>
      <c r="AO60" s="2281"/>
      <c r="AP60" s="2281"/>
      <c r="AQ60" s="2281"/>
      <c r="AR60" s="2281"/>
      <c r="AS60" s="2281"/>
      <c r="AT60" s="2281"/>
    </row>
    <row r="61" spans="1:46" s="2280" customFormat="1">
      <c r="AF61" s="2281"/>
      <c r="AG61" s="2281"/>
      <c r="AH61" s="2281"/>
      <c r="AI61" s="2281"/>
      <c r="AJ61" s="2281"/>
      <c r="AK61" s="2281"/>
      <c r="AL61" s="2281"/>
      <c r="AM61" s="2281"/>
      <c r="AN61" s="2281"/>
      <c r="AO61" s="2281"/>
      <c r="AP61" s="2281"/>
      <c r="AQ61" s="2281"/>
      <c r="AR61" s="2281"/>
      <c r="AS61" s="2281"/>
      <c r="AT61" s="2281"/>
    </row>
    <row r="62" spans="1:46" s="2280" customFormat="1">
      <c r="AF62" s="2281"/>
      <c r="AG62" s="2281"/>
      <c r="AH62" s="2281"/>
      <c r="AI62" s="2281"/>
      <c r="AJ62" s="2281"/>
      <c r="AK62" s="2281"/>
      <c r="AL62" s="2281"/>
      <c r="AM62" s="2281"/>
      <c r="AN62" s="2281"/>
      <c r="AO62" s="2281"/>
      <c r="AP62" s="2281"/>
      <c r="AQ62" s="2281"/>
      <c r="AR62" s="2281"/>
      <c r="AS62" s="2281"/>
      <c r="AT62" s="2281"/>
    </row>
    <row r="63" spans="1:46" s="2280" customFormat="1">
      <c r="AF63" s="2281"/>
      <c r="AG63" s="2281"/>
      <c r="AH63" s="2281"/>
      <c r="AI63" s="2281"/>
      <c r="AJ63" s="2281"/>
      <c r="AK63" s="2281"/>
      <c r="AL63" s="2281"/>
      <c r="AM63" s="2281"/>
      <c r="AN63" s="2281"/>
      <c r="AO63" s="2281"/>
      <c r="AP63" s="2281"/>
      <c r="AQ63" s="2281"/>
      <c r="AR63" s="2281"/>
      <c r="AS63" s="2281"/>
      <c r="AT63" s="2281"/>
    </row>
    <row r="64" spans="1:46" s="2280" customFormat="1">
      <c r="AF64" s="2281"/>
      <c r="AG64" s="2281"/>
      <c r="AH64" s="2281"/>
      <c r="AI64" s="2281"/>
      <c r="AJ64" s="2281"/>
      <c r="AK64" s="2281"/>
      <c r="AL64" s="2281"/>
      <c r="AM64" s="2281"/>
      <c r="AN64" s="2281"/>
      <c r="AO64" s="2281"/>
      <c r="AP64" s="2281"/>
      <c r="AQ64" s="2281"/>
      <c r="AR64" s="2281"/>
      <c r="AS64" s="2281"/>
      <c r="AT64" s="2281"/>
    </row>
    <row r="65" spans="32:46" s="2280" customFormat="1">
      <c r="AF65" s="2281"/>
      <c r="AG65" s="2281"/>
      <c r="AH65" s="2281"/>
      <c r="AI65" s="2281"/>
      <c r="AJ65" s="2281"/>
      <c r="AK65" s="2281"/>
      <c r="AL65" s="2281"/>
      <c r="AM65" s="2281"/>
      <c r="AN65" s="2281"/>
      <c r="AO65" s="2281"/>
      <c r="AP65" s="2281"/>
      <c r="AQ65" s="2281"/>
      <c r="AR65" s="2281"/>
      <c r="AS65" s="2281"/>
      <c r="AT65" s="2281"/>
    </row>
    <row r="66" spans="32:46" s="2280" customFormat="1">
      <c r="AF66" s="2281"/>
      <c r="AG66" s="2281"/>
      <c r="AH66" s="2281"/>
      <c r="AI66" s="2281"/>
      <c r="AJ66" s="2281"/>
      <c r="AK66" s="2281"/>
      <c r="AL66" s="2281"/>
      <c r="AM66" s="2281"/>
      <c r="AN66" s="2281"/>
      <c r="AO66" s="2281"/>
      <c r="AP66" s="2281"/>
      <c r="AQ66" s="2281"/>
      <c r="AR66" s="2281"/>
      <c r="AS66" s="2281"/>
      <c r="AT66" s="2281"/>
    </row>
    <row r="67" spans="32:46" s="2280" customFormat="1">
      <c r="AF67" s="2281"/>
      <c r="AG67" s="2281"/>
      <c r="AH67" s="2281"/>
      <c r="AI67" s="2281"/>
      <c r="AJ67" s="2281"/>
      <c r="AK67" s="2281"/>
      <c r="AL67" s="2281"/>
      <c r="AM67" s="2281"/>
      <c r="AN67" s="2281"/>
      <c r="AO67" s="2281"/>
      <c r="AP67" s="2281"/>
      <c r="AQ67" s="2281"/>
      <c r="AR67" s="2281"/>
      <c r="AS67" s="2281"/>
      <c r="AT67" s="2281"/>
    </row>
    <row r="68" spans="32:46" s="2280" customFormat="1">
      <c r="AF68" s="2281"/>
      <c r="AG68" s="2281"/>
      <c r="AH68" s="2281"/>
      <c r="AI68" s="2281"/>
      <c r="AJ68" s="2281"/>
      <c r="AK68" s="2281"/>
      <c r="AL68" s="2281"/>
      <c r="AM68" s="2281"/>
      <c r="AN68" s="2281"/>
      <c r="AO68" s="2281"/>
      <c r="AP68" s="2281"/>
      <c r="AQ68" s="2281"/>
      <c r="AR68" s="2281"/>
      <c r="AS68" s="2281"/>
      <c r="AT68" s="2281"/>
    </row>
    <row r="69" spans="32:46" s="2280" customFormat="1">
      <c r="AF69" s="2281"/>
      <c r="AG69" s="2281"/>
      <c r="AH69" s="2281"/>
      <c r="AI69" s="2281"/>
      <c r="AJ69" s="2281"/>
      <c r="AK69" s="2281"/>
      <c r="AL69" s="2281"/>
      <c r="AM69" s="2281"/>
      <c r="AN69" s="2281"/>
      <c r="AO69" s="2281"/>
      <c r="AP69" s="2281"/>
      <c r="AQ69" s="2281"/>
      <c r="AR69" s="2281"/>
      <c r="AS69" s="2281"/>
      <c r="AT69" s="2281"/>
    </row>
    <row r="70" spans="32:46" s="2280" customFormat="1">
      <c r="AF70" s="2281"/>
      <c r="AG70" s="2281"/>
      <c r="AH70" s="2281"/>
      <c r="AI70" s="2281"/>
      <c r="AJ70" s="2281"/>
      <c r="AK70" s="2281"/>
      <c r="AL70" s="2281"/>
      <c r="AM70" s="2281"/>
      <c r="AN70" s="2281"/>
      <c r="AO70" s="2281"/>
      <c r="AP70" s="2281"/>
      <c r="AQ70" s="2281"/>
      <c r="AR70" s="2281"/>
      <c r="AS70" s="2281"/>
      <c r="AT70" s="2281"/>
    </row>
    <row r="71" spans="32:46" s="2280" customFormat="1">
      <c r="AF71" s="2281"/>
      <c r="AG71" s="2281"/>
      <c r="AH71" s="2281"/>
      <c r="AI71" s="2281"/>
      <c r="AJ71" s="2281"/>
      <c r="AK71" s="2281"/>
      <c r="AL71" s="2281"/>
      <c r="AM71" s="2281"/>
      <c r="AN71" s="2281"/>
      <c r="AO71" s="2281"/>
      <c r="AP71" s="2281"/>
      <c r="AQ71" s="2281"/>
      <c r="AR71" s="2281"/>
      <c r="AS71" s="2281"/>
      <c r="AT71" s="2281"/>
    </row>
    <row r="72" spans="32:46" s="2280" customFormat="1">
      <c r="AF72" s="2281"/>
      <c r="AG72" s="2281"/>
      <c r="AH72" s="2281"/>
      <c r="AI72" s="2281"/>
      <c r="AJ72" s="2281"/>
      <c r="AK72" s="2281"/>
      <c r="AL72" s="2281"/>
      <c r="AM72" s="2281"/>
      <c r="AN72" s="2281"/>
      <c r="AO72" s="2281"/>
      <c r="AP72" s="2281"/>
      <c r="AQ72" s="2281"/>
      <c r="AR72" s="2281"/>
      <c r="AS72" s="2281"/>
      <c r="AT72" s="2281"/>
    </row>
    <row r="73" spans="32:46" s="2280" customFormat="1">
      <c r="AF73" s="2281"/>
      <c r="AG73" s="2281"/>
      <c r="AH73" s="2281"/>
      <c r="AI73" s="2281"/>
      <c r="AJ73" s="2281"/>
      <c r="AK73" s="2281"/>
      <c r="AL73" s="2281"/>
      <c r="AM73" s="2281"/>
      <c r="AN73" s="2281"/>
      <c r="AO73" s="2281"/>
      <c r="AP73" s="2281"/>
      <c r="AQ73" s="2281"/>
      <c r="AR73" s="2281"/>
      <c r="AS73" s="2281"/>
      <c r="AT73" s="2281"/>
    </row>
    <row r="74" spans="32:46" s="2280" customFormat="1">
      <c r="AF74" s="2281"/>
      <c r="AG74" s="2281"/>
      <c r="AH74" s="2281"/>
      <c r="AI74" s="2281"/>
      <c r="AJ74" s="2281"/>
      <c r="AK74" s="2281"/>
      <c r="AL74" s="2281"/>
      <c r="AM74" s="2281"/>
      <c r="AN74" s="2281"/>
      <c r="AO74" s="2281"/>
      <c r="AP74" s="2281"/>
      <c r="AQ74" s="2281"/>
      <c r="AR74" s="2281"/>
      <c r="AS74" s="2281"/>
      <c r="AT74" s="2281"/>
    </row>
    <row r="75" spans="32:46" s="2280" customFormat="1">
      <c r="AF75" s="2281"/>
      <c r="AG75" s="2281"/>
      <c r="AH75" s="2281"/>
      <c r="AI75" s="2281"/>
      <c r="AJ75" s="2281"/>
      <c r="AK75" s="2281"/>
      <c r="AL75" s="2281"/>
      <c r="AM75" s="2281"/>
      <c r="AN75" s="2281"/>
      <c r="AO75" s="2281"/>
      <c r="AP75" s="2281"/>
      <c r="AQ75" s="2281"/>
      <c r="AR75" s="2281"/>
      <c r="AS75" s="2281"/>
      <c r="AT75" s="2281"/>
    </row>
    <row r="76" spans="32:46" s="2280" customFormat="1">
      <c r="AF76" s="2281"/>
      <c r="AG76" s="2281"/>
      <c r="AH76" s="2281"/>
      <c r="AI76" s="2281"/>
      <c r="AJ76" s="2281"/>
      <c r="AK76" s="2281"/>
      <c r="AL76" s="2281"/>
      <c r="AM76" s="2281"/>
      <c r="AN76" s="2281"/>
      <c r="AO76" s="2281"/>
      <c r="AP76" s="2281"/>
      <c r="AQ76" s="2281"/>
      <c r="AR76" s="2281"/>
      <c r="AS76" s="2281"/>
      <c r="AT76" s="2281"/>
    </row>
    <row r="77" spans="32:46" s="2280" customFormat="1">
      <c r="AF77" s="2281"/>
      <c r="AG77" s="2281"/>
      <c r="AH77" s="2281"/>
      <c r="AI77" s="2281"/>
      <c r="AJ77" s="2281"/>
      <c r="AK77" s="2281"/>
      <c r="AL77" s="2281"/>
      <c r="AM77" s="2281"/>
      <c r="AN77" s="2281"/>
      <c r="AO77" s="2281"/>
      <c r="AP77" s="2281"/>
      <c r="AQ77" s="2281"/>
      <c r="AR77" s="2281"/>
      <c r="AS77" s="2281"/>
      <c r="AT77" s="2281"/>
    </row>
    <row r="78" spans="32:46" s="2280" customFormat="1">
      <c r="AF78" s="2281"/>
      <c r="AG78" s="2281"/>
      <c r="AH78" s="2281"/>
      <c r="AI78" s="2281"/>
      <c r="AJ78" s="2281"/>
      <c r="AK78" s="2281"/>
      <c r="AL78" s="2281"/>
      <c r="AM78" s="2281"/>
      <c r="AN78" s="2281"/>
      <c r="AO78" s="2281"/>
      <c r="AP78" s="2281"/>
      <c r="AQ78" s="2281"/>
      <c r="AR78" s="2281"/>
      <c r="AS78" s="2281"/>
      <c r="AT78" s="2281"/>
    </row>
    <row r="79" spans="32:46" s="2280" customFormat="1">
      <c r="AF79" s="2281"/>
      <c r="AG79" s="2281"/>
      <c r="AH79" s="2281"/>
      <c r="AI79" s="2281"/>
      <c r="AJ79" s="2281"/>
      <c r="AK79" s="2281"/>
      <c r="AL79" s="2281"/>
      <c r="AM79" s="2281"/>
      <c r="AN79" s="2281"/>
      <c r="AO79" s="2281"/>
      <c r="AP79" s="2281"/>
      <c r="AQ79" s="2281"/>
      <c r="AR79" s="2281"/>
      <c r="AS79" s="2281"/>
      <c r="AT79" s="2281"/>
    </row>
    <row r="80" spans="32:46" s="2280" customFormat="1">
      <c r="AF80" s="2281"/>
      <c r="AG80" s="2281"/>
      <c r="AH80" s="2281"/>
      <c r="AI80" s="2281"/>
      <c r="AJ80" s="2281"/>
      <c r="AK80" s="2281"/>
      <c r="AL80" s="2281"/>
      <c r="AM80" s="2281"/>
      <c r="AN80" s="2281"/>
      <c r="AO80" s="2281"/>
      <c r="AP80" s="2281"/>
      <c r="AQ80" s="2281"/>
      <c r="AR80" s="2281"/>
      <c r="AS80" s="2281"/>
      <c r="AT80" s="2281"/>
    </row>
    <row r="81" spans="32:46" s="2280" customFormat="1">
      <c r="AF81" s="2281"/>
      <c r="AG81" s="2281"/>
      <c r="AH81" s="2281"/>
      <c r="AI81" s="2281"/>
      <c r="AJ81" s="2281"/>
      <c r="AK81" s="2281"/>
      <c r="AL81" s="2281"/>
      <c r="AM81" s="2281"/>
      <c r="AN81" s="2281"/>
      <c r="AO81" s="2281"/>
      <c r="AP81" s="2281"/>
      <c r="AQ81" s="2281"/>
      <c r="AR81" s="2281"/>
      <c r="AS81" s="2281"/>
      <c r="AT81" s="2281"/>
    </row>
    <row r="82" spans="32:46" s="2280" customFormat="1">
      <c r="AF82" s="2281"/>
      <c r="AG82" s="2281"/>
      <c r="AH82" s="2281"/>
      <c r="AI82" s="2281"/>
      <c r="AJ82" s="2281"/>
      <c r="AK82" s="2281"/>
      <c r="AL82" s="2281"/>
      <c r="AM82" s="2281"/>
      <c r="AN82" s="2281"/>
      <c r="AO82" s="2281"/>
      <c r="AP82" s="2281"/>
      <c r="AQ82" s="2281"/>
      <c r="AR82" s="2281"/>
      <c r="AS82" s="2281"/>
      <c r="AT82" s="2281"/>
    </row>
    <row r="83" spans="32:46" s="2280" customFormat="1">
      <c r="AF83" s="2281"/>
      <c r="AG83" s="2281"/>
      <c r="AH83" s="2281"/>
      <c r="AI83" s="2281"/>
      <c r="AJ83" s="2281"/>
      <c r="AK83" s="2281"/>
      <c r="AL83" s="2281"/>
      <c r="AM83" s="2281"/>
      <c r="AN83" s="2281"/>
      <c r="AO83" s="2281"/>
      <c r="AP83" s="2281"/>
      <c r="AQ83" s="2281"/>
      <c r="AR83" s="2281"/>
      <c r="AS83" s="2281"/>
      <c r="AT83" s="2281"/>
    </row>
    <row r="84" spans="32:46" s="2280" customFormat="1">
      <c r="AF84" s="2281"/>
      <c r="AG84" s="2281"/>
      <c r="AH84" s="2281"/>
      <c r="AI84" s="2281"/>
      <c r="AJ84" s="2281"/>
      <c r="AK84" s="2281"/>
      <c r="AL84" s="2281"/>
      <c r="AM84" s="2281"/>
      <c r="AN84" s="2281"/>
      <c r="AO84" s="2281"/>
      <c r="AP84" s="2281"/>
      <c r="AQ84" s="2281"/>
      <c r="AR84" s="2281"/>
      <c r="AS84" s="2281"/>
      <c r="AT84" s="2281"/>
    </row>
    <row r="85" spans="32:46" s="2280" customFormat="1">
      <c r="AF85" s="2281"/>
      <c r="AG85" s="2281"/>
      <c r="AH85" s="2281"/>
      <c r="AI85" s="2281"/>
      <c r="AJ85" s="2281"/>
      <c r="AK85" s="2281"/>
      <c r="AL85" s="2281"/>
      <c r="AM85" s="2281"/>
      <c r="AN85" s="2281"/>
      <c r="AO85" s="2281"/>
      <c r="AP85" s="2281"/>
      <c r="AQ85" s="2281"/>
      <c r="AR85" s="2281"/>
      <c r="AS85" s="2281"/>
      <c r="AT85" s="2281"/>
    </row>
  </sheetData>
  <mergeCells count="8">
    <mergeCell ref="B19:M19"/>
    <mergeCell ref="B24:M24"/>
    <mergeCell ref="B6:M6"/>
    <mergeCell ref="AF6:AQ6"/>
    <mergeCell ref="B7:M7"/>
    <mergeCell ref="B10:M10"/>
    <mergeCell ref="B12:M12"/>
    <mergeCell ref="B14:M14"/>
  </mergeCells>
  <hyperlinks>
    <hyperlink ref="B36"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8" orientation="landscape" r:id="rId1"/>
  <headerFooter alignWithMargins="0">
    <oddHeader xml:space="preserve">&amp;C&amp;"Univers (WN),Fett Kursiv"
</oddHeader>
    <oddFooter xml:space="preserve">&amp;C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P165"/>
  <sheetViews>
    <sheetView showZeros="0" zoomScaleNormal="100" workbookViewId="0">
      <pane xSplit="13" ySplit="20" topLeftCell="N108" activePane="bottomRight" state="frozen"/>
      <selection pane="topRight" activeCell="N1" sqref="N1"/>
      <selection pane="bottomLeft" activeCell="A21" sqref="A21"/>
      <selection pane="bottomRight"/>
    </sheetView>
  </sheetViews>
  <sheetFormatPr baseColWidth="10" defaultColWidth="11.42578125" defaultRowHeight="12.75"/>
  <cols>
    <col min="1" max="1" width="15.5703125" style="2308" customWidth="1"/>
    <col min="2" max="13" width="9.42578125" style="2308" customWidth="1"/>
    <col min="14" max="14" width="9.42578125" style="2311" customWidth="1"/>
    <col min="15" max="18" width="9.7109375" style="2308" customWidth="1"/>
    <col min="19" max="19" width="3.140625" style="2308" customWidth="1"/>
    <col min="20" max="23" width="9.7109375" style="2308" customWidth="1"/>
    <col min="24" max="24" width="6" style="2309" customWidth="1"/>
    <col min="25" max="25" width="5.7109375" style="2309" customWidth="1"/>
    <col min="26" max="26" width="6.5703125" style="2309" customWidth="1"/>
    <col min="27" max="27" width="6.28515625" style="2310" customWidth="1"/>
    <col min="28" max="29" width="6.7109375" style="2309" customWidth="1"/>
    <col min="30" max="30" width="6.5703125" style="2309" customWidth="1"/>
    <col min="31" max="35" width="6.7109375" style="2309" customWidth="1"/>
    <col min="36" max="36" width="4" style="2309" customWidth="1"/>
    <col min="37" max="38" width="11.42578125" style="2309"/>
    <col min="39" max="16384" width="11.42578125" style="2308"/>
  </cols>
  <sheetData>
    <row r="1" spans="1:42">
      <c r="M1" s="2365"/>
      <c r="N1" s="2364"/>
    </row>
    <row r="4" spans="1:42">
      <c r="X4" s="2719"/>
      <c r="Y4" s="2719"/>
      <c r="Z4" s="2719"/>
      <c r="AA4" s="2719"/>
      <c r="AB4" s="2719"/>
      <c r="AC4" s="2719"/>
      <c r="AD4" s="2719"/>
      <c r="AE4" s="2719"/>
      <c r="AF4" s="2719"/>
      <c r="AG4" s="2719"/>
      <c r="AH4" s="2719"/>
      <c r="AI4" s="2719"/>
      <c r="AN4" s="2363"/>
    </row>
    <row r="5" spans="1:42">
      <c r="X5" s="2310"/>
      <c r="Y5" s="2310"/>
      <c r="Z5" s="2310"/>
      <c r="AB5" s="2310"/>
      <c r="AC5" s="2310"/>
      <c r="AD5" s="2310"/>
      <c r="AE5" s="2310"/>
      <c r="AF5" s="2310"/>
      <c r="AG5" s="2310"/>
      <c r="AH5" s="2310"/>
      <c r="AI5" s="2310"/>
      <c r="AJ5" s="2360"/>
    </row>
    <row r="6" spans="1:42">
      <c r="X6" s="2310"/>
      <c r="Y6" s="2310"/>
      <c r="Z6" s="2310"/>
      <c r="AB6" s="2310"/>
      <c r="AC6" s="2310"/>
      <c r="AD6" s="2310"/>
      <c r="AE6" s="2310"/>
      <c r="AF6" s="2310"/>
      <c r="AG6" s="2310"/>
      <c r="AH6" s="2310"/>
      <c r="AI6" s="2310"/>
      <c r="AJ6" s="2360"/>
    </row>
    <row r="7" spans="1:42" ht="22.5">
      <c r="B7" s="2720" t="s">
        <v>1979</v>
      </c>
      <c r="C7" s="2720"/>
      <c r="D7" s="2720"/>
      <c r="E7" s="2720"/>
      <c r="F7" s="2720"/>
      <c r="G7" s="2720"/>
      <c r="H7" s="2720"/>
      <c r="I7" s="2720"/>
      <c r="J7" s="2720"/>
      <c r="K7" s="2720"/>
      <c r="L7" s="2720"/>
      <c r="M7" s="2720"/>
      <c r="X7" s="2361"/>
      <c r="Y7" s="2361"/>
      <c r="Z7" s="2361"/>
      <c r="AA7" s="2361"/>
      <c r="AB7" s="2361"/>
      <c r="AC7" s="2361"/>
      <c r="AD7" s="2361"/>
      <c r="AE7" s="2361"/>
      <c r="AF7" s="2361"/>
      <c r="AG7" s="2361"/>
      <c r="AH7" s="2361"/>
      <c r="AI7" s="2361"/>
      <c r="AJ7" s="2359"/>
    </row>
    <row r="8" spans="1:42">
      <c r="B8" s="2362"/>
      <c r="C8" s="2362"/>
      <c r="D8" s="2362"/>
      <c r="E8" s="2362"/>
      <c r="F8" s="2362"/>
      <c r="G8" s="2362"/>
      <c r="H8" s="2362"/>
      <c r="I8" s="2362"/>
      <c r="J8" s="2362"/>
      <c r="K8" s="2362"/>
      <c r="L8" s="2362"/>
      <c r="M8" s="2362"/>
      <c r="N8" s="2308"/>
      <c r="X8" s="2361"/>
      <c r="Y8" s="2361"/>
      <c r="Z8" s="2361"/>
      <c r="AA8" s="2361"/>
      <c r="AB8" s="2361"/>
      <c r="AC8" s="2361"/>
      <c r="AD8" s="2361"/>
      <c r="AE8" s="2361"/>
      <c r="AF8" s="2361"/>
      <c r="AG8" s="2361"/>
      <c r="AH8" s="2361"/>
      <c r="AI8" s="2361"/>
      <c r="AJ8" s="2360"/>
    </row>
    <row r="9" spans="1:42">
      <c r="B9" s="2721" t="s">
        <v>1978</v>
      </c>
      <c r="C9" s="2721"/>
      <c r="D9" s="2721"/>
      <c r="E9" s="2721"/>
      <c r="F9" s="2721"/>
      <c r="G9" s="2721"/>
      <c r="H9" s="2721"/>
      <c r="I9" s="2721"/>
      <c r="J9" s="2721"/>
      <c r="K9" s="2721"/>
      <c r="L9" s="2721"/>
      <c r="M9" s="2721"/>
      <c r="N9" s="2358"/>
      <c r="X9" s="2310"/>
      <c r="Y9" s="2310"/>
      <c r="Z9" s="2310"/>
      <c r="AB9" s="2310"/>
      <c r="AC9" s="2310"/>
      <c r="AD9" s="2310"/>
      <c r="AE9" s="2310"/>
      <c r="AF9" s="2310"/>
      <c r="AG9" s="2310"/>
      <c r="AH9" s="2310"/>
      <c r="AI9" s="2310"/>
      <c r="AJ9" s="2359"/>
    </row>
    <row r="10" spans="1:42">
      <c r="B10" s="2721" t="s">
        <v>1977</v>
      </c>
      <c r="C10" s="2721"/>
      <c r="D10" s="2721"/>
      <c r="E10" s="2721"/>
      <c r="F10" s="2721"/>
      <c r="G10" s="2721"/>
      <c r="H10" s="2721"/>
      <c r="I10" s="2721"/>
      <c r="J10" s="2721"/>
      <c r="K10" s="2721"/>
      <c r="L10" s="2721"/>
      <c r="M10" s="2721"/>
      <c r="N10" s="2358"/>
    </row>
    <row r="11" spans="1:42">
      <c r="B11" s="2722" t="s">
        <v>1976</v>
      </c>
      <c r="C11" s="2722"/>
      <c r="D11" s="2722"/>
      <c r="E11" s="2722"/>
      <c r="F11" s="2722"/>
      <c r="G11" s="2722"/>
      <c r="H11" s="2722"/>
      <c r="I11" s="2722"/>
      <c r="J11" s="2722"/>
      <c r="K11" s="2722"/>
      <c r="L11" s="2722"/>
      <c r="M11" s="2722"/>
      <c r="N11" s="2357"/>
      <c r="P11" s="2356"/>
      <c r="Q11" s="2356"/>
      <c r="R11" s="2356"/>
      <c r="S11" s="2356"/>
      <c r="T11" s="2356"/>
      <c r="U11" s="2356"/>
      <c r="V11" s="2356"/>
      <c r="W11" s="2356"/>
      <c r="X11" s="2310"/>
      <c r="Y11" s="2310"/>
      <c r="Z11" s="2310"/>
    </row>
    <row r="12" spans="1:42">
      <c r="A12" s="2355" t="s">
        <v>1975</v>
      </c>
      <c r="B12" s="2354"/>
      <c r="C12" s="2354"/>
      <c r="D12" s="2354"/>
      <c r="E12" s="2354"/>
      <c r="F12" s="2354"/>
      <c r="H12" s="2354"/>
      <c r="I12" s="2354"/>
      <c r="J12" s="2354"/>
      <c r="K12" s="2354"/>
      <c r="L12" s="2354"/>
      <c r="M12" s="2354"/>
      <c r="N12" s="2354"/>
      <c r="O12" s="2353"/>
      <c r="P12" s="2352"/>
      <c r="Q12" s="2352"/>
      <c r="R12" s="2352"/>
      <c r="S12" s="2352"/>
      <c r="T12" s="2352"/>
      <c r="U12" s="2352"/>
      <c r="V12" s="2352"/>
      <c r="W12" s="2352"/>
      <c r="X12" s="2320"/>
      <c r="Y12" s="2310"/>
      <c r="Z12" s="2320"/>
    </row>
    <row r="13" spans="1:42" ht="18.75">
      <c r="A13" s="2308" t="s">
        <v>966</v>
      </c>
      <c r="B13" s="2716" t="s">
        <v>128</v>
      </c>
      <c r="C13" s="2716"/>
      <c r="D13" s="2716"/>
      <c r="E13" s="2716"/>
      <c r="F13" s="2716"/>
      <c r="G13" s="2716"/>
      <c r="H13" s="2716"/>
      <c r="I13" s="2716"/>
      <c r="J13" s="2716"/>
      <c r="K13" s="2716"/>
      <c r="L13" s="2716"/>
      <c r="M13" s="2716"/>
      <c r="N13" s="2716"/>
      <c r="O13" s="2353"/>
      <c r="P13" s="2352"/>
      <c r="Q13" s="2352"/>
      <c r="R13" s="2352"/>
      <c r="S13" s="2352"/>
      <c r="T13" s="2352"/>
      <c r="U13" s="2352"/>
      <c r="V13" s="2352"/>
      <c r="W13" s="2352"/>
      <c r="X13" s="2320"/>
      <c r="Y13" s="2310"/>
      <c r="Z13" s="2320"/>
    </row>
    <row r="14" spans="1:42" ht="20.25" customHeight="1">
      <c r="A14" s="2351" t="s">
        <v>1924</v>
      </c>
      <c r="B14" s="2350" t="s">
        <v>732</v>
      </c>
      <c r="C14" s="2350" t="s">
        <v>298</v>
      </c>
      <c r="D14" s="2350" t="s">
        <v>299</v>
      </c>
      <c r="E14" s="2350" t="s">
        <v>300</v>
      </c>
      <c r="F14" s="2350" t="s">
        <v>9</v>
      </c>
      <c r="G14" s="2350" t="s">
        <v>301</v>
      </c>
      <c r="H14" s="2350" t="s">
        <v>1925</v>
      </c>
      <c r="I14" s="2350" t="s">
        <v>1926</v>
      </c>
      <c r="J14" s="2350" t="s">
        <v>1927</v>
      </c>
      <c r="K14" s="2350" t="s">
        <v>1928</v>
      </c>
      <c r="L14" s="2350" t="s">
        <v>1929</v>
      </c>
      <c r="M14" s="2350" t="s">
        <v>1930</v>
      </c>
      <c r="N14" s="2349" t="s">
        <v>1931</v>
      </c>
      <c r="O14" s="2348"/>
      <c r="P14" s="2347"/>
      <c r="Q14" s="2347"/>
      <c r="R14" s="2347"/>
      <c r="S14" s="2347"/>
      <c r="Y14" s="2310"/>
      <c r="Z14" s="2320"/>
      <c r="AM14" s="2308" t="s">
        <v>232</v>
      </c>
      <c r="AN14" s="2308" t="s">
        <v>232</v>
      </c>
      <c r="AO14" s="2308" t="s">
        <v>232</v>
      </c>
      <c r="AP14" s="2308" t="s">
        <v>232</v>
      </c>
    </row>
    <row r="15" spans="1:42">
      <c r="A15" s="2346"/>
      <c r="B15" s="2717" t="s">
        <v>1932</v>
      </c>
      <c r="C15" s="2717"/>
      <c r="D15" s="2717"/>
      <c r="E15" s="2717"/>
      <c r="F15" s="2717"/>
      <c r="G15" s="2717"/>
      <c r="H15" s="2717"/>
      <c r="I15" s="2717"/>
      <c r="J15" s="2717"/>
      <c r="K15" s="2717"/>
      <c r="L15" s="2717"/>
      <c r="M15" s="2717"/>
      <c r="N15" s="2717"/>
      <c r="O15" s="2309"/>
      <c r="Y15" s="2310"/>
      <c r="Z15" s="2320"/>
    </row>
    <row r="16" spans="1:42" s="2325" customFormat="1" ht="18.75" customHeight="1">
      <c r="A16" s="2309"/>
      <c r="B16" s="2718" t="s">
        <v>1974</v>
      </c>
      <c r="C16" s="2718"/>
      <c r="D16" s="2718"/>
      <c r="E16" s="2718"/>
      <c r="F16" s="2718"/>
      <c r="G16" s="2718"/>
      <c r="H16" s="2718"/>
      <c r="I16" s="2718"/>
      <c r="J16" s="2718"/>
      <c r="K16" s="2718"/>
      <c r="L16" s="2718"/>
      <c r="M16" s="2718"/>
      <c r="N16" s="2718"/>
      <c r="O16" s="2345"/>
      <c r="T16" s="2311"/>
      <c r="X16" s="2327"/>
      <c r="Y16" s="2327"/>
      <c r="Z16" s="2327"/>
      <c r="AA16" s="2327"/>
      <c r="AB16" s="2327"/>
      <c r="AC16" s="2327"/>
      <c r="AD16" s="2327"/>
      <c r="AE16" s="2327"/>
      <c r="AF16" s="2327"/>
      <c r="AG16" s="2327"/>
      <c r="AH16" s="2327"/>
      <c r="AI16" s="2327"/>
      <c r="AJ16" s="2326"/>
      <c r="AK16" s="2326"/>
      <c r="AL16" s="2326"/>
    </row>
    <row r="17" spans="1:38" s="2325" customFormat="1">
      <c r="A17" s="2321" t="s">
        <v>1934</v>
      </c>
      <c r="B17" s="2320">
        <v>333199.95299999998</v>
      </c>
      <c r="C17" s="2320">
        <v>326309.98100000003</v>
      </c>
      <c r="D17" s="2320">
        <v>362072.38699999999</v>
      </c>
      <c r="E17" s="2320">
        <v>321197.59299999999</v>
      </c>
      <c r="F17" s="2320">
        <v>347976.701</v>
      </c>
      <c r="G17" s="2320">
        <v>329624.15299999999</v>
      </c>
      <c r="H17" s="2320">
        <v>321912.04300000001</v>
      </c>
      <c r="I17" s="2320">
        <v>330492.08899999998</v>
      </c>
      <c r="J17" s="2320">
        <v>328452.55200000003</v>
      </c>
      <c r="K17" s="2320">
        <v>354706.42800000001</v>
      </c>
      <c r="L17" s="2320">
        <v>346410.50699999998</v>
      </c>
      <c r="M17" s="2320">
        <v>329510.07199999999</v>
      </c>
      <c r="N17" s="2320">
        <v>1690756.6149999998</v>
      </c>
      <c r="O17" s="2326"/>
      <c r="X17" s="2324"/>
      <c r="Y17" s="2324"/>
      <c r="Z17" s="2324"/>
      <c r="AA17" s="2324"/>
      <c r="AB17" s="2324"/>
      <c r="AC17" s="2324"/>
      <c r="AD17" s="2324"/>
      <c r="AE17" s="2324"/>
      <c r="AF17" s="2324"/>
      <c r="AG17" s="2324"/>
      <c r="AH17" s="2324"/>
      <c r="AI17" s="2324"/>
      <c r="AJ17" s="2320"/>
      <c r="AK17" s="2320"/>
      <c r="AL17" s="2326"/>
    </row>
    <row r="18" spans="1:38" s="2325" customFormat="1">
      <c r="A18" s="2323" t="s">
        <v>1935</v>
      </c>
      <c r="B18" s="2322">
        <v>339980.44699999999</v>
      </c>
      <c r="C18" s="2322">
        <v>331938.185</v>
      </c>
      <c r="D18" s="2322">
        <v>344483.04300000001</v>
      </c>
      <c r="E18" s="2322">
        <v>340051.42700000003</v>
      </c>
      <c r="F18" s="2322">
        <v>350409.05200000003</v>
      </c>
      <c r="G18" s="2322"/>
      <c r="H18" s="2322">
        <v>0</v>
      </c>
      <c r="I18" s="2322">
        <v>0</v>
      </c>
      <c r="J18" s="2322">
        <v>0</v>
      </c>
      <c r="K18" s="2322">
        <v>0</v>
      </c>
      <c r="L18" s="2322">
        <v>0</v>
      </c>
      <c r="M18" s="2322"/>
      <c r="N18" s="2322">
        <v>1706862.1540000001</v>
      </c>
      <c r="O18" s="2326"/>
      <c r="U18" s="2329"/>
      <c r="X18" s="2326"/>
      <c r="Y18" s="2344"/>
      <c r="Z18" s="2344"/>
      <c r="AA18" s="2343"/>
      <c r="AB18" s="2326"/>
      <c r="AC18" s="2326"/>
      <c r="AD18" s="2326"/>
      <c r="AE18" s="2326"/>
      <c r="AF18" s="2326"/>
      <c r="AG18" s="2326"/>
      <c r="AH18" s="2326"/>
      <c r="AI18" s="2326"/>
      <c r="AJ18" s="2326"/>
      <c r="AK18" s="2326"/>
      <c r="AL18" s="2326"/>
    </row>
    <row r="19" spans="1:38" s="2325" customFormat="1" ht="6" customHeight="1">
      <c r="A19" s="2321"/>
      <c r="B19" s="2320"/>
      <c r="C19" s="2320"/>
      <c r="D19" s="2320"/>
      <c r="E19" s="2320"/>
      <c r="F19" s="2320"/>
      <c r="G19" s="2320"/>
      <c r="H19" s="2320"/>
      <c r="I19" s="2320"/>
      <c r="J19" s="2320"/>
      <c r="K19" s="2320"/>
      <c r="L19" s="2320"/>
      <c r="M19" s="2320"/>
      <c r="N19" s="2320"/>
      <c r="O19" s="2326"/>
      <c r="U19" s="2329"/>
      <c r="X19" s="2326"/>
      <c r="Y19" s="2309"/>
      <c r="Z19" s="2309"/>
      <c r="AA19" s="2310"/>
      <c r="AB19" s="2309"/>
      <c r="AC19" s="2309"/>
      <c r="AD19" s="2309"/>
      <c r="AE19" s="2309"/>
      <c r="AF19" s="2309"/>
      <c r="AG19" s="2309"/>
      <c r="AH19" s="2309"/>
      <c r="AI19" s="2309"/>
      <c r="AJ19" s="2309"/>
      <c r="AK19" s="2309"/>
      <c r="AL19" s="2326"/>
    </row>
    <row r="20" spans="1:38">
      <c r="A20" s="2319" t="s">
        <v>1946</v>
      </c>
      <c r="B20" s="2318">
        <v>2.0349624719184618</v>
      </c>
      <c r="C20" s="2318">
        <v>1.7248028953181063</v>
      </c>
      <c r="D20" s="2318">
        <v>-4.8579633884094022</v>
      </c>
      <c r="E20" s="2318">
        <v>5.869855319868492</v>
      </c>
      <c r="F20" s="2318">
        <v>0.69899823551692464</v>
      </c>
      <c r="G20" s="2318">
        <v>0</v>
      </c>
      <c r="H20" s="2318">
        <v>0</v>
      </c>
      <c r="I20" s="2318">
        <v>0</v>
      </c>
      <c r="J20" s="2318">
        <v>0</v>
      </c>
      <c r="K20" s="2318">
        <v>0</v>
      </c>
      <c r="L20" s="2318">
        <v>0</v>
      </c>
      <c r="M20" s="2318">
        <v>0</v>
      </c>
      <c r="N20" s="2318">
        <v>0.95256400933853058</v>
      </c>
      <c r="O20" s="2309"/>
      <c r="Y20" s="2326"/>
      <c r="Z20" s="2326"/>
      <c r="AA20" s="2335"/>
      <c r="AB20" s="2326"/>
      <c r="AC20" s="2326"/>
      <c r="AD20" s="2326"/>
      <c r="AE20" s="2326"/>
      <c r="AF20" s="2326"/>
      <c r="AG20" s="2326"/>
      <c r="AH20" s="2326"/>
      <c r="AI20" s="2326"/>
      <c r="AJ20" s="2326"/>
      <c r="AK20" s="2326"/>
    </row>
    <row r="21" spans="1:38" s="2325" customFormat="1">
      <c r="A21" s="2309"/>
      <c r="B21" s="2718" t="s">
        <v>1973</v>
      </c>
      <c r="C21" s="2718"/>
      <c r="D21" s="2718"/>
      <c r="E21" s="2718"/>
      <c r="F21" s="2718"/>
      <c r="G21" s="2718"/>
      <c r="H21" s="2718"/>
      <c r="I21" s="2718"/>
      <c r="J21" s="2718"/>
      <c r="K21" s="2718"/>
      <c r="L21" s="2718"/>
      <c r="M21" s="2718"/>
      <c r="N21" s="2718"/>
      <c r="O21" s="2326"/>
      <c r="X21" s="2327"/>
      <c r="Y21" s="2327"/>
      <c r="Z21" s="2327"/>
      <c r="AA21" s="2327"/>
      <c r="AB21" s="2327"/>
      <c r="AC21" s="2327"/>
      <c r="AD21" s="2327"/>
      <c r="AE21" s="2327"/>
      <c r="AF21" s="2327"/>
      <c r="AG21" s="2327"/>
      <c r="AH21" s="2327"/>
      <c r="AI21" s="2327"/>
      <c r="AJ21" s="2326"/>
      <c r="AK21" s="2326"/>
      <c r="AL21" s="2326"/>
    </row>
    <row r="22" spans="1:38" s="2325" customFormat="1">
      <c r="A22" s="2321" t="s">
        <v>1934</v>
      </c>
      <c r="B22" s="2320">
        <v>6391.6880000000001</v>
      </c>
      <c r="C22" s="2320">
        <v>6279.4189999999999</v>
      </c>
      <c r="D22" s="2320">
        <v>7363.6260000000002</v>
      </c>
      <c r="E22" s="2320">
        <v>6677.9129999999996</v>
      </c>
      <c r="F22" s="2320">
        <v>7369.5540000000001</v>
      </c>
      <c r="G22" s="2320">
        <v>9103.5360000000001</v>
      </c>
      <c r="H22" s="2320">
        <v>9380.768</v>
      </c>
      <c r="I22" s="2320">
        <v>7634.8069999999998</v>
      </c>
      <c r="J22" s="2320">
        <v>7388.1970000000001</v>
      </c>
      <c r="K22" s="2320">
        <v>6526.4080000000004</v>
      </c>
      <c r="L22" s="2320">
        <v>6165.22</v>
      </c>
      <c r="M22" s="2320">
        <v>5467.8869999999997</v>
      </c>
      <c r="N22" s="2320">
        <v>34082.199999999997</v>
      </c>
      <c r="O22" s="2326"/>
      <c r="X22" s="2324"/>
      <c r="Y22" s="2324"/>
      <c r="Z22" s="2324"/>
      <c r="AA22" s="2324"/>
      <c r="AB22" s="2324"/>
      <c r="AC22" s="2324"/>
      <c r="AD22" s="2324"/>
      <c r="AE22" s="2324"/>
      <c r="AF22" s="2324"/>
      <c r="AG22" s="2324"/>
      <c r="AH22" s="2324"/>
      <c r="AI22" s="2324"/>
      <c r="AJ22" s="2320"/>
      <c r="AK22" s="2320"/>
      <c r="AL22" s="2326"/>
    </row>
    <row r="23" spans="1:38" s="2325" customFormat="1">
      <c r="A23" s="2323" t="s">
        <v>1935</v>
      </c>
      <c r="B23" s="2322">
        <v>7062.9430000000002</v>
      </c>
      <c r="C23" s="2322">
        <v>6442.0860000000002</v>
      </c>
      <c r="D23" s="2322">
        <v>7033.11</v>
      </c>
      <c r="E23" s="2322">
        <v>6579.4560000000001</v>
      </c>
      <c r="F23" s="2322">
        <v>7352.9579999999996</v>
      </c>
      <c r="G23" s="2322"/>
      <c r="H23" s="2322"/>
      <c r="I23" s="2322"/>
      <c r="J23" s="2322"/>
      <c r="K23" s="2322"/>
      <c r="L23" s="2322"/>
      <c r="M23" s="2322"/>
      <c r="N23" s="2322">
        <v>34470.553</v>
      </c>
      <c r="O23" s="2326"/>
      <c r="X23" s="2326"/>
      <c r="Y23" s="2344"/>
      <c r="Z23" s="2344"/>
      <c r="AA23" s="2343"/>
      <c r="AB23" s="2326"/>
      <c r="AC23" s="2326"/>
      <c r="AD23" s="2326"/>
      <c r="AE23" s="2326"/>
      <c r="AF23" s="2326"/>
      <c r="AG23" s="2326"/>
      <c r="AH23" s="2326"/>
      <c r="AI23" s="2326"/>
      <c r="AJ23" s="2326"/>
      <c r="AK23" s="2326"/>
      <c r="AL23" s="2326"/>
    </row>
    <row r="24" spans="1:38" s="2325" customFormat="1" ht="6" customHeight="1">
      <c r="A24" s="2321"/>
      <c r="B24" s="2320"/>
      <c r="C24" s="2320"/>
      <c r="D24" s="2320"/>
      <c r="E24" s="2320"/>
      <c r="F24" s="2320"/>
      <c r="G24" s="2320"/>
      <c r="H24" s="2320"/>
      <c r="I24" s="2320"/>
      <c r="J24" s="2320"/>
      <c r="K24" s="2320"/>
      <c r="L24" s="2320"/>
      <c r="M24" s="2320"/>
      <c r="N24" s="2320"/>
      <c r="O24" s="2326"/>
      <c r="X24" s="2326"/>
      <c r="Y24" s="2326"/>
      <c r="Z24" s="2326"/>
      <c r="AA24" s="2335"/>
      <c r="AB24" s="2326"/>
      <c r="AC24" s="2326"/>
      <c r="AD24" s="2326"/>
      <c r="AE24" s="2326"/>
      <c r="AF24" s="2326"/>
      <c r="AG24" s="2326"/>
      <c r="AH24" s="2326"/>
      <c r="AI24" s="2326"/>
      <c r="AJ24" s="2326"/>
      <c r="AK24" s="2326"/>
      <c r="AL24" s="2326"/>
    </row>
    <row r="25" spans="1:38" s="2325" customFormat="1">
      <c r="A25" s="2319" t="s">
        <v>1946</v>
      </c>
      <c r="B25" s="2318">
        <v>10.501998846001243</v>
      </c>
      <c r="C25" s="2318">
        <v>2.5904785140153876</v>
      </c>
      <c r="D25" s="2318">
        <v>-4.4884952060302936</v>
      </c>
      <c r="E25" s="2318">
        <v>-1.4743678152141229</v>
      </c>
      <c r="F25" s="2318">
        <v>-0.22519680295444289</v>
      </c>
      <c r="G25" s="2318">
        <v>0</v>
      </c>
      <c r="H25" s="2318">
        <v>0</v>
      </c>
      <c r="I25" s="2318">
        <v>0</v>
      </c>
      <c r="J25" s="2318">
        <v>0</v>
      </c>
      <c r="K25" s="2318">
        <v>0</v>
      </c>
      <c r="L25" s="2318">
        <v>0</v>
      </c>
      <c r="M25" s="2318">
        <v>0</v>
      </c>
      <c r="N25" s="2318">
        <v>1.1394598940209306</v>
      </c>
      <c r="O25" s="2326"/>
      <c r="X25" s="2326"/>
      <c r="Y25" s="2309"/>
      <c r="Z25" s="2309"/>
      <c r="AA25" s="2310"/>
      <c r="AB25" s="2309"/>
      <c r="AC25" s="2309"/>
      <c r="AD25" s="2309"/>
      <c r="AE25" s="2309"/>
      <c r="AF25" s="2309"/>
      <c r="AG25" s="2309"/>
      <c r="AH25" s="2309"/>
      <c r="AI25" s="2309"/>
      <c r="AJ25" s="2309"/>
      <c r="AK25" s="2309"/>
      <c r="AL25" s="2326"/>
    </row>
    <row r="26" spans="1:38">
      <c r="A26" s="2309"/>
      <c r="B26" s="2718" t="s">
        <v>1972</v>
      </c>
      <c r="C26" s="2718"/>
      <c r="D26" s="2718"/>
      <c r="E26" s="2718"/>
      <c r="F26" s="2718"/>
      <c r="G26" s="2718"/>
      <c r="H26" s="2718"/>
      <c r="I26" s="2718"/>
      <c r="J26" s="2718"/>
      <c r="K26" s="2718"/>
      <c r="L26" s="2718"/>
      <c r="M26" s="2718"/>
      <c r="N26" s="2718"/>
      <c r="O26" s="2309"/>
      <c r="X26" s="2327"/>
      <c r="Y26" s="2327"/>
      <c r="Z26" s="2327"/>
      <c r="AA26" s="2327"/>
      <c r="AB26" s="2327"/>
      <c r="AC26" s="2327"/>
      <c r="AD26" s="2327"/>
      <c r="AE26" s="2327"/>
      <c r="AF26" s="2327"/>
      <c r="AG26" s="2327"/>
      <c r="AH26" s="2327"/>
      <c r="AI26" s="2327"/>
    </row>
    <row r="27" spans="1:38">
      <c r="A27" s="2321" t="s">
        <v>1934</v>
      </c>
      <c r="B27" s="2320">
        <v>1588.6669999999999</v>
      </c>
      <c r="C27" s="2320">
        <v>1729.942</v>
      </c>
      <c r="D27" s="2320">
        <v>1712.7950000000001</v>
      </c>
      <c r="E27" s="2320">
        <v>1430.296</v>
      </c>
      <c r="F27" s="2320">
        <v>1684.704</v>
      </c>
      <c r="G27" s="2320">
        <v>1405.44</v>
      </c>
      <c r="H27" s="2320">
        <v>1724.7950000000001</v>
      </c>
      <c r="I27" s="2320">
        <v>1687.576</v>
      </c>
      <c r="J27" s="2320">
        <v>1575.8989999999999</v>
      </c>
      <c r="K27" s="2320">
        <v>1739.1310000000001</v>
      </c>
      <c r="L27" s="2320">
        <v>1639.6089999999999</v>
      </c>
      <c r="M27" s="2320">
        <v>1511.097</v>
      </c>
      <c r="N27" s="2320">
        <v>8146.4040000000005</v>
      </c>
      <c r="O27" s="2332"/>
      <c r="X27" s="2324"/>
      <c r="Y27" s="2324"/>
      <c r="Z27" s="2324"/>
      <c r="AA27" s="2324"/>
      <c r="AB27" s="2324"/>
      <c r="AC27" s="2324"/>
      <c r="AD27" s="2324"/>
      <c r="AE27" s="2324"/>
      <c r="AF27" s="2324"/>
      <c r="AG27" s="2324"/>
      <c r="AH27" s="2324"/>
      <c r="AI27" s="2324"/>
      <c r="AJ27" s="2320"/>
      <c r="AK27" s="2320"/>
    </row>
    <row r="28" spans="1:38">
      <c r="A28" s="2323" t="s">
        <v>1935</v>
      </c>
      <c r="B28" s="2322">
        <v>1789.4760000000001</v>
      </c>
      <c r="C28" s="2322">
        <v>1793.0309999999999</v>
      </c>
      <c r="D28" s="2322">
        <v>1813.2380000000001</v>
      </c>
      <c r="E28" s="2322">
        <v>1547.384</v>
      </c>
      <c r="F28" s="2322">
        <v>1673.598</v>
      </c>
      <c r="G28" s="2322"/>
      <c r="H28" s="2322"/>
      <c r="I28" s="2322"/>
      <c r="J28" s="2322"/>
      <c r="K28" s="2322"/>
      <c r="L28" s="2322"/>
      <c r="M28" s="2322"/>
      <c r="N28" s="2322">
        <v>8616.726999999999</v>
      </c>
      <c r="O28" s="2309"/>
      <c r="Y28" s="2326"/>
    </row>
    <row r="29" spans="1:38" ht="6" customHeight="1">
      <c r="A29" s="2321"/>
      <c r="B29" s="2320"/>
      <c r="C29" s="2320"/>
      <c r="D29" s="2320"/>
      <c r="E29" s="2320"/>
      <c r="F29" s="2320"/>
      <c r="G29" s="2320"/>
      <c r="H29" s="2320"/>
      <c r="I29" s="2320"/>
      <c r="J29" s="2320"/>
      <c r="K29" s="2320"/>
      <c r="L29" s="2320"/>
      <c r="M29" s="2320"/>
      <c r="N29" s="2320"/>
      <c r="O29" s="2309"/>
      <c r="Y29" s="2326"/>
      <c r="Z29" s="2326"/>
      <c r="AA29" s="2335"/>
      <c r="AB29" s="2326"/>
      <c r="AC29" s="2326"/>
      <c r="AD29" s="2326"/>
      <c r="AE29" s="2326"/>
      <c r="AF29" s="2326"/>
      <c r="AG29" s="2326"/>
      <c r="AH29" s="2326"/>
      <c r="AI29" s="2326"/>
      <c r="AJ29" s="2326"/>
      <c r="AK29" s="2326"/>
    </row>
    <row r="30" spans="1:38" s="2325" customFormat="1">
      <c r="A30" s="2319" t="s">
        <v>1946</v>
      </c>
      <c r="B30" s="2318">
        <v>12.640093864856524</v>
      </c>
      <c r="C30" s="2318">
        <v>3.6468852712981175</v>
      </c>
      <c r="D30" s="2318">
        <v>5.8642744753458516</v>
      </c>
      <c r="E30" s="2318">
        <v>8.1862775257708762</v>
      </c>
      <c r="F30" s="2318">
        <v>-0.6592255969001144</v>
      </c>
      <c r="G30" s="2318">
        <v>0</v>
      </c>
      <c r="H30" s="2318">
        <v>0</v>
      </c>
      <c r="I30" s="2318">
        <v>0</v>
      </c>
      <c r="J30" s="2318">
        <v>0</v>
      </c>
      <c r="K30" s="2318">
        <v>0</v>
      </c>
      <c r="L30" s="2318">
        <v>0</v>
      </c>
      <c r="M30" s="2318">
        <v>0</v>
      </c>
      <c r="N30" s="2318">
        <v>5.7733817276923531</v>
      </c>
      <c r="O30" s="2326"/>
      <c r="T30" s="2311"/>
      <c r="X30" s="2326"/>
      <c r="Y30" s="2326"/>
      <c r="Z30" s="2326"/>
      <c r="AA30" s="2335"/>
      <c r="AB30" s="2309"/>
      <c r="AC30" s="2309"/>
      <c r="AD30" s="2309"/>
      <c r="AE30" s="2309"/>
      <c r="AF30" s="2309"/>
      <c r="AG30" s="2309"/>
      <c r="AH30" s="2309"/>
      <c r="AI30" s="2309"/>
      <c r="AJ30" s="2309"/>
      <c r="AK30" s="2309"/>
      <c r="AL30" s="2326"/>
    </row>
    <row r="31" spans="1:38">
      <c r="A31" s="2309"/>
      <c r="B31" s="2718" t="s">
        <v>1971</v>
      </c>
      <c r="C31" s="2718"/>
      <c r="D31" s="2718"/>
      <c r="E31" s="2718"/>
      <c r="F31" s="2718"/>
      <c r="G31" s="2718"/>
      <c r="H31" s="2718"/>
      <c r="I31" s="2718"/>
      <c r="J31" s="2718"/>
      <c r="K31" s="2718"/>
      <c r="L31" s="2718"/>
      <c r="M31" s="2718"/>
      <c r="N31" s="2718"/>
      <c r="O31" s="2309"/>
      <c r="U31" s="2333"/>
      <c r="X31" s="2327"/>
      <c r="Y31" s="2327"/>
      <c r="Z31" s="2327"/>
      <c r="AA31" s="2327"/>
      <c r="AB31" s="2327"/>
      <c r="AC31" s="2327"/>
      <c r="AD31" s="2327"/>
      <c r="AE31" s="2327"/>
      <c r="AF31" s="2327"/>
      <c r="AG31" s="2327"/>
      <c r="AH31" s="2327"/>
      <c r="AI31" s="2327"/>
    </row>
    <row r="32" spans="1:38">
      <c r="A32" s="2321" t="s">
        <v>1934</v>
      </c>
      <c r="B32" s="2320">
        <v>15396.886</v>
      </c>
      <c r="C32" s="2320">
        <v>14256.300999999999</v>
      </c>
      <c r="D32" s="2320">
        <v>17967.527999999998</v>
      </c>
      <c r="E32" s="2320">
        <v>15110.787</v>
      </c>
      <c r="F32" s="2320">
        <v>17283.223000000002</v>
      </c>
      <c r="G32" s="2320">
        <v>16797.275000000001</v>
      </c>
      <c r="H32" s="2320">
        <v>16786.662</v>
      </c>
      <c r="I32" s="2320">
        <v>17707.107</v>
      </c>
      <c r="J32" s="2320">
        <v>16351.674000000001</v>
      </c>
      <c r="K32" s="2320">
        <v>17053.778999999999</v>
      </c>
      <c r="L32" s="2320">
        <v>17716.264999999999</v>
      </c>
      <c r="M32" s="2320">
        <v>14824.692999999999</v>
      </c>
      <c r="N32" s="2320">
        <v>80014.724999999991</v>
      </c>
      <c r="O32" s="2309"/>
      <c r="X32" s="2324"/>
      <c r="Y32" s="2324"/>
      <c r="Z32" s="2324"/>
      <c r="AA32" s="2324"/>
      <c r="AB32" s="2324"/>
      <c r="AC32" s="2324"/>
      <c r="AD32" s="2324"/>
      <c r="AE32" s="2324"/>
      <c r="AF32" s="2324"/>
      <c r="AG32" s="2324"/>
      <c r="AH32" s="2324"/>
      <c r="AI32" s="2324"/>
      <c r="AJ32" s="2320"/>
      <c r="AK32" s="2320"/>
    </row>
    <row r="33" spans="1:38">
      <c r="A33" s="2323" t="s">
        <v>1935</v>
      </c>
      <c r="B33" s="2322">
        <v>17056.964</v>
      </c>
      <c r="C33" s="2322">
        <v>16731.916000000001</v>
      </c>
      <c r="D33" s="2322">
        <v>17174.561000000002</v>
      </c>
      <c r="E33" s="2322">
        <v>17511.782999999999</v>
      </c>
      <c r="F33" s="2322">
        <v>16952.809000000001</v>
      </c>
      <c r="G33" s="2322"/>
      <c r="H33" s="2322"/>
      <c r="I33" s="2322"/>
      <c r="J33" s="2322"/>
      <c r="K33" s="2322"/>
      <c r="L33" s="2322"/>
      <c r="M33" s="2322"/>
      <c r="N33" s="2322">
        <v>85428.032999999996</v>
      </c>
      <c r="O33" s="2309"/>
      <c r="U33" s="2311"/>
      <c r="V33" s="2311"/>
      <c r="W33" s="2311"/>
      <c r="X33" s="2332"/>
      <c r="Y33" s="2338"/>
      <c r="Z33" s="2342"/>
      <c r="AA33" s="2341"/>
    </row>
    <row r="34" spans="1:38" ht="6" customHeight="1">
      <c r="A34" s="2321"/>
      <c r="B34" s="2320"/>
      <c r="C34" s="2320"/>
      <c r="D34" s="2320"/>
      <c r="E34" s="2320"/>
      <c r="F34" s="2320"/>
      <c r="G34" s="2320"/>
      <c r="H34" s="2320"/>
      <c r="I34" s="2320"/>
      <c r="J34" s="2320"/>
      <c r="K34" s="2320"/>
      <c r="L34" s="2320"/>
      <c r="M34" s="2320"/>
      <c r="N34" s="2320"/>
      <c r="O34" s="2309"/>
      <c r="U34" s="2311"/>
      <c r="V34" s="2311"/>
      <c r="W34" s="2311"/>
      <c r="X34" s="2332"/>
      <c r="Y34" s="2340"/>
      <c r="Z34" s="2337"/>
      <c r="AA34" s="2336"/>
      <c r="AB34" s="2326"/>
      <c r="AC34" s="2326"/>
      <c r="AD34" s="2326"/>
      <c r="AE34" s="2326"/>
      <c r="AF34" s="2326"/>
      <c r="AG34" s="2326"/>
      <c r="AH34" s="2326"/>
      <c r="AI34" s="2326"/>
      <c r="AJ34" s="2326"/>
      <c r="AK34" s="2326"/>
    </row>
    <row r="35" spans="1:38" s="2325" customFormat="1">
      <c r="A35" s="2319" t="s">
        <v>1946</v>
      </c>
      <c r="B35" s="2318">
        <v>10.781907458430226</v>
      </c>
      <c r="C35" s="2318">
        <v>17.365058439773406</v>
      </c>
      <c r="D35" s="2318">
        <v>-4.413333876535475</v>
      </c>
      <c r="E35" s="2318">
        <v>15.889284919441991</v>
      </c>
      <c r="F35" s="2318">
        <v>-1.9117614810617169</v>
      </c>
      <c r="G35" s="2318">
        <v>0</v>
      </c>
      <c r="H35" s="2318">
        <v>0</v>
      </c>
      <c r="I35" s="2318">
        <v>0</v>
      </c>
      <c r="J35" s="2318">
        <v>0</v>
      </c>
      <c r="K35" s="2318">
        <v>0</v>
      </c>
      <c r="L35" s="2318">
        <v>0</v>
      </c>
      <c r="M35" s="2318">
        <v>0</v>
      </c>
      <c r="N35" s="2318">
        <v>6.7653897454499798</v>
      </c>
      <c r="O35" s="2326"/>
      <c r="X35" s="2326"/>
      <c r="Y35" s="2339"/>
      <c r="Z35" s="2337"/>
      <c r="AA35" s="2336"/>
      <c r="AB35" s="2309"/>
      <c r="AC35" s="2309"/>
      <c r="AD35" s="2309"/>
      <c r="AE35" s="2309"/>
      <c r="AF35" s="2309"/>
      <c r="AG35" s="2309"/>
      <c r="AH35" s="2309"/>
      <c r="AI35" s="2309"/>
      <c r="AJ35" s="2309"/>
      <c r="AK35" s="2309"/>
      <c r="AL35" s="2326"/>
    </row>
    <row r="36" spans="1:38">
      <c r="A36" s="2309"/>
      <c r="B36" s="2718" t="s">
        <v>1970</v>
      </c>
      <c r="C36" s="2718"/>
      <c r="D36" s="2718"/>
      <c r="E36" s="2718"/>
      <c r="F36" s="2718"/>
      <c r="G36" s="2718"/>
      <c r="H36" s="2718"/>
      <c r="I36" s="2718"/>
      <c r="J36" s="2718"/>
      <c r="K36" s="2718"/>
      <c r="L36" s="2718"/>
      <c r="M36" s="2718"/>
      <c r="N36" s="2718"/>
      <c r="O36" s="2309"/>
      <c r="X36" s="2327"/>
      <c r="Y36" s="2327"/>
      <c r="Z36" s="2327"/>
      <c r="AA36" s="2327"/>
      <c r="AB36" s="2327"/>
      <c r="AC36" s="2327"/>
      <c r="AD36" s="2327"/>
      <c r="AE36" s="2327"/>
      <c r="AF36" s="2327"/>
      <c r="AG36" s="2327"/>
      <c r="AH36" s="2327"/>
      <c r="AI36" s="2327"/>
    </row>
    <row r="37" spans="1:38">
      <c r="A37" s="2321" t="s">
        <v>1934</v>
      </c>
      <c r="B37" s="2320">
        <v>50757.218000000001</v>
      </c>
      <c r="C37" s="2320">
        <v>53014.09</v>
      </c>
      <c r="D37" s="2320">
        <v>59276.627</v>
      </c>
      <c r="E37" s="2320">
        <v>52858.754999999997</v>
      </c>
      <c r="F37" s="2320">
        <v>59249.135000000002</v>
      </c>
      <c r="G37" s="2320">
        <v>60177.245000000003</v>
      </c>
      <c r="H37" s="2320">
        <v>57702.913999999997</v>
      </c>
      <c r="I37" s="2320">
        <v>56791.650999999998</v>
      </c>
      <c r="J37" s="2320">
        <v>53449.741000000002</v>
      </c>
      <c r="K37" s="2320">
        <v>54468.663999999997</v>
      </c>
      <c r="L37" s="2320">
        <v>52848.349000000002</v>
      </c>
      <c r="M37" s="2320">
        <v>44771.548000000003</v>
      </c>
      <c r="N37" s="2320">
        <v>275155.82500000001</v>
      </c>
      <c r="O37" s="2309"/>
      <c r="X37" s="2324"/>
      <c r="Y37" s="2324"/>
      <c r="Z37" s="2324"/>
      <c r="AA37" s="2324"/>
      <c r="AB37" s="2324"/>
      <c r="AC37" s="2324"/>
      <c r="AD37" s="2324"/>
      <c r="AE37" s="2324"/>
      <c r="AF37" s="2324"/>
      <c r="AG37" s="2324"/>
      <c r="AH37" s="2324"/>
      <c r="AI37" s="2324"/>
      <c r="AJ37" s="2320"/>
      <c r="AK37" s="2320"/>
    </row>
    <row r="38" spans="1:38">
      <c r="A38" s="2323" t="s">
        <v>1935</v>
      </c>
      <c r="B38" s="2322">
        <v>56373.671999999999</v>
      </c>
      <c r="C38" s="2322">
        <v>56984.059000000001</v>
      </c>
      <c r="D38" s="2322">
        <v>59010.338000000003</v>
      </c>
      <c r="E38" s="2322">
        <v>59385.525000000001</v>
      </c>
      <c r="F38" s="2322">
        <v>61425.127</v>
      </c>
      <c r="G38" s="2322"/>
      <c r="H38" s="2322"/>
      <c r="I38" s="2322"/>
      <c r="J38" s="2322"/>
      <c r="K38" s="2322"/>
      <c r="L38" s="2322"/>
      <c r="M38" s="2322"/>
      <c r="N38" s="2322">
        <v>293178.72100000002</v>
      </c>
      <c r="O38" s="2309"/>
      <c r="Y38" s="2338"/>
      <c r="Z38" s="2337"/>
      <c r="AA38" s="2336"/>
    </row>
    <row r="39" spans="1:38" ht="6" customHeight="1">
      <c r="A39" s="2321"/>
      <c r="B39" s="2320"/>
      <c r="C39" s="2320"/>
      <c r="D39" s="2320"/>
      <c r="E39" s="2320"/>
      <c r="F39" s="2320"/>
      <c r="G39" s="2320"/>
      <c r="H39" s="2320"/>
      <c r="I39" s="2320"/>
      <c r="J39" s="2320"/>
      <c r="K39" s="2320"/>
      <c r="L39" s="2320"/>
      <c r="M39" s="2320"/>
      <c r="N39" s="2320"/>
      <c r="O39" s="2309"/>
      <c r="Y39" s="2326"/>
      <c r="Z39" s="2326"/>
      <c r="AA39" s="2335"/>
      <c r="AB39" s="2326"/>
      <c r="AC39" s="2326"/>
      <c r="AD39" s="2326"/>
      <c r="AE39" s="2326"/>
      <c r="AF39" s="2326"/>
      <c r="AG39" s="2326"/>
      <c r="AH39" s="2326"/>
      <c r="AI39" s="2326"/>
      <c r="AJ39" s="2326"/>
      <c r="AK39" s="2326"/>
    </row>
    <row r="40" spans="1:38" s="2325" customFormat="1">
      <c r="A40" s="2319" t="s">
        <v>1946</v>
      </c>
      <c r="B40" s="2318">
        <v>11.06533064913053</v>
      </c>
      <c r="C40" s="2318">
        <v>7.4885167320612425</v>
      </c>
      <c r="D40" s="2318">
        <v>-0.44923102658994196</v>
      </c>
      <c r="E40" s="2318">
        <v>12.347566642460649</v>
      </c>
      <c r="F40" s="2318">
        <v>3.6726139546172334</v>
      </c>
      <c r="G40" s="2318">
        <v>0</v>
      </c>
      <c r="H40" s="2318">
        <v>0</v>
      </c>
      <c r="I40" s="2318">
        <v>0</v>
      </c>
      <c r="J40" s="2318">
        <v>0</v>
      </c>
      <c r="K40" s="2318">
        <v>0</v>
      </c>
      <c r="L40" s="2318">
        <v>0</v>
      </c>
      <c r="M40" s="2318">
        <v>0</v>
      </c>
      <c r="N40" s="2318">
        <v>6.5500688564379885</v>
      </c>
      <c r="O40" s="2334"/>
      <c r="T40" s="2329"/>
      <c r="X40" s="2326"/>
      <c r="Y40" s="2309"/>
      <c r="Z40" s="2309"/>
      <c r="AA40" s="2310"/>
      <c r="AB40" s="2309"/>
      <c r="AC40" s="2309"/>
      <c r="AD40" s="2309"/>
      <c r="AE40" s="2309"/>
      <c r="AF40" s="2309"/>
      <c r="AG40" s="2309"/>
      <c r="AH40" s="2309"/>
      <c r="AI40" s="2309"/>
      <c r="AJ40" s="2309"/>
      <c r="AK40" s="2309"/>
      <c r="AL40" s="2326"/>
    </row>
    <row r="41" spans="1:38">
      <c r="A41" s="2309"/>
      <c r="B41" s="2718" t="s">
        <v>1969</v>
      </c>
      <c r="C41" s="2718"/>
      <c r="D41" s="2718"/>
      <c r="E41" s="2718"/>
      <c r="F41" s="2718"/>
      <c r="G41" s="2718"/>
      <c r="H41" s="2718"/>
      <c r="I41" s="2718"/>
      <c r="J41" s="2718"/>
      <c r="K41" s="2718"/>
      <c r="L41" s="2718"/>
      <c r="M41" s="2718"/>
      <c r="N41" s="2718"/>
      <c r="O41" s="2309"/>
      <c r="X41" s="2327"/>
      <c r="Y41" s="2327"/>
      <c r="Z41" s="2327"/>
      <c r="AA41" s="2327"/>
      <c r="AB41" s="2327"/>
      <c r="AC41" s="2327"/>
      <c r="AD41" s="2327"/>
      <c r="AE41" s="2327"/>
      <c r="AF41" s="2327"/>
      <c r="AG41" s="2327"/>
      <c r="AH41" s="2327"/>
      <c r="AI41" s="2327"/>
    </row>
    <row r="42" spans="1:38">
      <c r="A42" s="2321" t="s">
        <v>1934</v>
      </c>
      <c r="B42" s="2320">
        <v>179414.54500000001</v>
      </c>
      <c r="C42" s="2320">
        <v>182302.48800000001</v>
      </c>
      <c r="D42" s="2320">
        <v>208290.40400000001</v>
      </c>
      <c r="E42" s="2320">
        <v>184443.633</v>
      </c>
      <c r="F42" s="2320">
        <v>198708.35</v>
      </c>
      <c r="G42" s="2320">
        <v>194350.48599999998</v>
      </c>
      <c r="H42" s="2320">
        <v>196347.913</v>
      </c>
      <c r="I42" s="2320">
        <v>202218.39899999998</v>
      </c>
      <c r="J42" s="2320">
        <v>190714.89199999999</v>
      </c>
      <c r="K42" s="2320">
        <v>200895.24</v>
      </c>
      <c r="L42" s="2320">
        <v>187397.79699999999</v>
      </c>
      <c r="M42" s="2320">
        <v>159894.141</v>
      </c>
      <c r="N42" s="2320">
        <v>953159.42</v>
      </c>
      <c r="O42" s="2309"/>
      <c r="X42" s="2324"/>
      <c r="Y42" s="2324"/>
      <c r="Z42" s="2324"/>
      <c r="AA42" s="2324"/>
      <c r="AB42" s="2324"/>
      <c r="AC42" s="2324"/>
      <c r="AD42" s="2324"/>
      <c r="AE42" s="2324"/>
      <c r="AF42" s="2324"/>
      <c r="AG42" s="2324"/>
      <c r="AH42" s="2324"/>
      <c r="AI42" s="2324"/>
      <c r="AJ42" s="2320"/>
      <c r="AK42" s="2320"/>
    </row>
    <row r="43" spans="1:38">
      <c r="A43" s="2323" t="s">
        <v>1935</v>
      </c>
      <c r="B43" s="2322">
        <v>195739.774</v>
      </c>
      <c r="C43" s="2322">
        <v>190739.18699999998</v>
      </c>
      <c r="D43" s="2322">
        <v>199740.04500000001</v>
      </c>
      <c r="E43" s="2322">
        <v>197695.04200000002</v>
      </c>
      <c r="F43" s="2322">
        <v>211880.024</v>
      </c>
      <c r="G43" s="2322"/>
      <c r="H43" s="2322"/>
      <c r="I43" s="2322"/>
      <c r="J43" s="2322"/>
      <c r="K43" s="2322"/>
      <c r="L43" s="2322"/>
      <c r="M43" s="2322"/>
      <c r="N43" s="2322">
        <v>995794.07200000004</v>
      </c>
      <c r="O43" s="2309"/>
    </row>
    <row r="44" spans="1:38" ht="6" customHeight="1">
      <c r="A44" s="2321"/>
      <c r="B44" s="2320"/>
      <c r="C44" s="2320"/>
      <c r="D44" s="2320"/>
      <c r="E44" s="2320"/>
      <c r="F44" s="2320"/>
      <c r="G44" s="2320"/>
      <c r="H44" s="2320"/>
      <c r="I44" s="2320"/>
      <c r="J44" s="2320"/>
      <c r="K44" s="2320"/>
      <c r="L44" s="2320"/>
      <c r="M44" s="2320"/>
      <c r="N44" s="2320"/>
      <c r="O44" s="2309"/>
      <c r="Y44" s="2326"/>
      <c r="Z44" s="2326"/>
      <c r="AA44" s="2335"/>
      <c r="AB44" s="2326"/>
      <c r="AC44" s="2326"/>
      <c r="AD44" s="2326"/>
      <c r="AE44" s="2326"/>
      <c r="AF44" s="2326"/>
      <c r="AG44" s="2326"/>
      <c r="AH44" s="2326"/>
      <c r="AI44" s="2326"/>
      <c r="AJ44" s="2326"/>
      <c r="AK44" s="2326"/>
    </row>
    <row r="45" spans="1:38" s="2325" customFormat="1">
      <c r="A45" s="2319" t="s">
        <v>1946</v>
      </c>
      <c r="B45" s="2318">
        <v>9.0991669599585805</v>
      </c>
      <c r="C45" s="2318">
        <v>4.6278573005542256</v>
      </c>
      <c r="D45" s="2318">
        <v>-4.1050182033349927</v>
      </c>
      <c r="E45" s="2318">
        <v>7.1845304630277127</v>
      </c>
      <c r="F45" s="2318">
        <v>6.6286464559743052</v>
      </c>
      <c r="G45" s="2318">
        <v>0</v>
      </c>
      <c r="H45" s="2318">
        <v>0</v>
      </c>
      <c r="I45" s="2318">
        <v>0</v>
      </c>
      <c r="J45" s="2318">
        <v>0</v>
      </c>
      <c r="K45" s="2318">
        <v>0</v>
      </c>
      <c r="L45" s="2318">
        <v>0</v>
      </c>
      <c r="M45" s="2318">
        <v>0</v>
      </c>
      <c r="N45" s="2318">
        <v>4.4729822845374514</v>
      </c>
      <c r="O45" s="2326"/>
      <c r="P45" s="2308"/>
      <c r="Q45" s="2308"/>
      <c r="R45" s="2308"/>
      <c r="S45" s="2308"/>
      <c r="X45" s="2326"/>
      <c r="Y45" s="2309"/>
      <c r="Z45" s="2309"/>
      <c r="AA45" s="2310"/>
      <c r="AB45" s="2309"/>
      <c r="AC45" s="2309"/>
      <c r="AD45" s="2309"/>
      <c r="AE45" s="2309"/>
      <c r="AF45" s="2309"/>
      <c r="AG45" s="2309"/>
      <c r="AH45" s="2309"/>
      <c r="AI45" s="2309"/>
      <c r="AJ45" s="2309"/>
      <c r="AK45" s="2309"/>
      <c r="AL45" s="2326"/>
    </row>
    <row r="46" spans="1:38">
      <c r="A46" s="2309"/>
      <c r="B46" s="2723" t="s">
        <v>1968</v>
      </c>
      <c r="C46" s="2723"/>
      <c r="D46" s="2723"/>
      <c r="E46" s="2723"/>
      <c r="F46" s="2723"/>
      <c r="G46" s="2723"/>
      <c r="H46" s="2723"/>
      <c r="I46" s="2723"/>
      <c r="J46" s="2723"/>
      <c r="K46" s="2723"/>
      <c r="L46" s="2723"/>
      <c r="M46" s="2723"/>
      <c r="N46" s="2723"/>
      <c r="O46" s="2309"/>
      <c r="X46" s="2327"/>
      <c r="Y46" s="2327"/>
      <c r="Z46" s="2327"/>
      <c r="AA46" s="2327"/>
      <c r="AB46" s="2327"/>
      <c r="AC46" s="2327"/>
      <c r="AD46" s="2327"/>
      <c r="AE46" s="2327"/>
      <c r="AF46" s="2327"/>
      <c r="AG46" s="2327"/>
      <c r="AH46" s="2327"/>
      <c r="AI46" s="2327"/>
    </row>
    <row r="47" spans="1:38">
      <c r="A47" s="2321" t="s">
        <v>1934</v>
      </c>
      <c r="B47" s="2320">
        <v>126907.751</v>
      </c>
      <c r="C47" s="2320">
        <v>129399.08100000001</v>
      </c>
      <c r="D47" s="2320">
        <v>146361.78599999999</v>
      </c>
      <c r="E47" s="2320">
        <v>125378.49400000001</v>
      </c>
      <c r="F47" s="2320">
        <v>133222.43900000001</v>
      </c>
      <c r="G47" s="2320">
        <v>127428.31299999999</v>
      </c>
      <c r="H47" s="2320">
        <v>123935.45600000001</v>
      </c>
      <c r="I47" s="2320">
        <v>134993.06899999999</v>
      </c>
      <c r="J47" s="2320">
        <v>130127.98299999999</v>
      </c>
      <c r="K47" s="2320">
        <v>138730.299</v>
      </c>
      <c r="L47" s="2320">
        <v>131543.54999999999</v>
      </c>
      <c r="M47" s="2320">
        <v>113536.02800000001</v>
      </c>
      <c r="N47" s="2320">
        <v>661269.55099999998</v>
      </c>
      <c r="O47" s="2309"/>
      <c r="X47" s="2324"/>
      <c r="Y47" s="2324"/>
      <c r="Z47" s="2324"/>
      <c r="AA47" s="2324"/>
      <c r="AB47" s="2324"/>
      <c r="AC47" s="2324"/>
      <c r="AD47" s="2324"/>
      <c r="AE47" s="2324"/>
      <c r="AF47" s="2324"/>
      <c r="AG47" s="2324"/>
      <c r="AH47" s="2324"/>
      <c r="AI47" s="2324"/>
      <c r="AJ47" s="2320"/>
      <c r="AK47" s="2320"/>
    </row>
    <row r="48" spans="1:38">
      <c r="A48" s="2323" t="s">
        <v>1935</v>
      </c>
      <c r="B48" s="2322">
        <v>138034.5</v>
      </c>
      <c r="C48" s="2322">
        <v>135902.99299999999</v>
      </c>
      <c r="D48" s="2322">
        <v>141600.41</v>
      </c>
      <c r="E48" s="2322">
        <v>133671.63800000001</v>
      </c>
      <c r="F48" s="2322">
        <v>142547.83600000001</v>
      </c>
      <c r="G48" s="2322"/>
      <c r="H48" s="2322"/>
      <c r="I48" s="2322"/>
      <c r="J48" s="2322"/>
      <c r="K48" s="2322"/>
      <c r="L48" s="2322"/>
      <c r="M48" s="2322"/>
      <c r="N48" s="2322">
        <v>691757.37700000009</v>
      </c>
      <c r="O48" s="2309"/>
    </row>
    <row r="49" spans="1:38" ht="6" customHeight="1">
      <c r="A49" s="2321"/>
      <c r="B49" s="2320"/>
      <c r="C49" s="2320"/>
      <c r="D49" s="2320"/>
      <c r="E49" s="2320"/>
      <c r="F49" s="2320"/>
      <c r="G49" s="2320"/>
      <c r="H49" s="2320"/>
      <c r="I49" s="2320"/>
      <c r="J49" s="2320"/>
      <c r="K49" s="2320"/>
      <c r="L49" s="2320"/>
      <c r="M49" s="2320"/>
      <c r="N49" s="2320"/>
      <c r="O49" s="2309"/>
      <c r="T49" s="2329"/>
      <c r="Y49" s="2326"/>
      <c r="Z49" s="2326"/>
      <c r="AA49" s="2335"/>
      <c r="AB49" s="2326"/>
      <c r="AC49" s="2326"/>
      <c r="AD49" s="2326"/>
      <c r="AE49" s="2326"/>
      <c r="AF49" s="2326"/>
      <c r="AG49" s="2326"/>
      <c r="AH49" s="2326"/>
      <c r="AI49" s="2326"/>
      <c r="AJ49" s="2326"/>
      <c r="AK49" s="2326"/>
    </row>
    <row r="50" spans="1:38" s="2325" customFormat="1">
      <c r="A50" s="2319" t="s">
        <v>1946</v>
      </c>
      <c r="B50" s="2318">
        <v>8.7675881987696727</v>
      </c>
      <c r="C50" s="2318">
        <v>5.0262428061602549</v>
      </c>
      <c r="D50" s="2318">
        <v>-3.2531551644224947</v>
      </c>
      <c r="E50" s="2318">
        <v>6.6144868513096071</v>
      </c>
      <c r="F50" s="2318">
        <v>6.9998695940403906</v>
      </c>
      <c r="G50" s="2318">
        <v>0</v>
      </c>
      <c r="H50" s="2318">
        <v>0</v>
      </c>
      <c r="I50" s="2318">
        <v>0</v>
      </c>
      <c r="J50" s="2318">
        <v>0</v>
      </c>
      <c r="K50" s="2318">
        <v>0</v>
      </c>
      <c r="L50" s="2318">
        <v>0</v>
      </c>
      <c r="M50" s="2318">
        <v>0</v>
      </c>
      <c r="N50" s="2318">
        <v>4.6104989945318096</v>
      </c>
      <c r="O50" s="2326"/>
      <c r="P50" s="2308"/>
      <c r="Q50" s="2308"/>
      <c r="R50" s="2308"/>
      <c r="S50" s="2308"/>
      <c r="T50" s="2311"/>
      <c r="U50" s="2329"/>
      <c r="V50" s="2329"/>
      <c r="X50" s="2326"/>
      <c r="Y50" s="2309"/>
      <c r="Z50" s="2309"/>
      <c r="AA50" s="2310"/>
      <c r="AB50" s="2309"/>
      <c r="AC50" s="2309"/>
      <c r="AD50" s="2309"/>
      <c r="AE50" s="2309"/>
      <c r="AF50" s="2309"/>
      <c r="AG50" s="2309"/>
      <c r="AH50" s="2309"/>
      <c r="AI50" s="2309"/>
      <c r="AJ50" s="2309"/>
      <c r="AK50" s="2309"/>
      <c r="AL50" s="2326"/>
    </row>
    <row r="51" spans="1:38">
      <c r="A51" s="2309"/>
      <c r="B51" s="2718" t="s">
        <v>1967</v>
      </c>
      <c r="C51" s="2718"/>
      <c r="D51" s="2718"/>
      <c r="E51" s="2718"/>
      <c r="F51" s="2718"/>
      <c r="G51" s="2718"/>
      <c r="H51" s="2718"/>
      <c r="I51" s="2718"/>
      <c r="J51" s="2718"/>
      <c r="K51" s="2718"/>
      <c r="L51" s="2718"/>
      <c r="M51" s="2718"/>
      <c r="N51" s="2718"/>
      <c r="O51" s="2334"/>
      <c r="X51" s="2327"/>
      <c r="Y51" s="2327"/>
      <c r="Z51" s="2327"/>
      <c r="AA51" s="2327"/>
      <c r="AB51" s="2327"/>
      <c r="AC51" s="2327"/>
      <c r="AD51" s="2327"/>
      <c r="AE51" s="2327"/>
      <c r="AF51" s="2327"/>
      <c r="AG51" s="2327"/>
      <c r="AH51" s="2327"/>
      <c r="AI51" s="2327"/>
    </row>
    <row r="52" spans="1:38">
      <c r="A52" s="2321" t="s">
        <v>1934</v>
      </c>
      <c r="B52" s="2320">
        <v>36780.275999999998</v>
      </c>
      <c r="C52" s="2320">
        <v>37692.144999999997</v>
      </c>
      <c r="D52" s="2320">
        <v>49942.527999999998</v>
      </c>
      <c r="E52" s="2320">
        <v>41719.235000000001</v>
      </c>
      <c r="F52" s="2320">
        <v>47108.74</v>
      </c>
      <c r="G52" s="2320">
        <v>42741.909</v>
      </c>
      <c r="H52" s="2320">
        <v>40084.485999999997</v>
      </c>
      <c r="I52" s="2320">
        <v>43394.123</v>
      </c>
      <c r="J52" s="2320">
        <v>42348.360999999997</v>
      </c>
      <c r="K52" s="2320">
        <v>45000.775000000001</v>
      </c>
      <c r="L52" s="2320">
        <v>48285.54</v>
      </c>
      <c r="M52" s="2320">
        <v>46357.574999999997</v>
      </c>
      <c r="N52" s="2320">
        <v>213242.924</v>
      </c>
      <c r="O52" s="2309"/>
      <c r="X52" s="2324"/>
      <c r="Y52" s="2324"/>
      <c r="Z52" s="2324"/>
      <c r="AA52" s="2324"/>
      <c r="AB52" s="2324"/>
      <c r="AC52" s="2324"/>
      <c r="AD52" s="2324"/>
      <c r="AE52" s="2324"/>
      <c r="AF52" s="2324"/>
      <c r="AG52" s="2324"/>
      <c r="AH52" s="2324"/>
      <c r="AI52" s="2324"/>
      <c r="AJ52" s="2320"/>
      <c r="AK52" s="2320"/>
    </row>
    <row r="53" spans="1:38">
      <c r="A53" s="2323" t="s">
        <v>1935</v>
      </c>
      <c r="B53" s="2322">
        <v>43960.328999999998</v>
      </c>
      <c r="C53" s="2322">
        <v>44500.464999999997</v>
      </c>
      <c r="D53" s="2322">
        <v>47778.360999999997</v>
      </c>
      <c r="E53" s="2322">
        <v>44467.411999999997</v>
      </c>
      <c r="F53" s="2322">
        <v>46369.415999999997</v>
      </c>
      <c r="G53" s="2322"/>
      <c r="H53" s="2322"/>
      <c r="I53" s="2322"/>
      <c r="J53" s="2322"/>
      <c r="K53" s="2322"/>
      <c r="L53" s="2322"/>
      <c r="M53" s="2322"/>
      <c r="N53" s="2322">
        <v>227075.98299999998</v>
      </c>
      <c r="O53" s="2309"/>
    </row>
    <row r="54" spans="1:38" ht="6" customHeight="1">
      <c r="A54" s="2321"/>
      <c r="B54" s="2320"/>
      <c r="C54" s="2320"/>
      <c r="D54" s="2320"/>
      <c r="E54" s="2320"/>
      <c r="F54" s="2320"/>
      <c r="G54" s="2320"/>
      <c r="H54" s="2320"/>
      <c r="I54" s="2320"/>
      <c r="J54" s="2320"/>
      <c r="K54" s="2320"/>
      <c r="L54" s="2320"/>
      <c r="M54" s="2320"/>
      <c r="N54" s="2320"/>
      <c r="O54" s="2309"/>
      <c r="AC54" s="2326"/>
      <c r="AD54" s="2326"/>
      <c r="AE54" s="2326"/>
      <c r="AF54" s="2326"/>
      <c r="AG54" s="2326"/>
      <c r="AH54" s="2326"/>
      <c r="AI54" s="2326"/>
      <c r="AJ54" s="2326"/>
      <c r="AK54" s="2326"/>
    </row>
    <row r="55" spans="1:38" s="2325" customFormat="1">
      <c r="A55" s="2319" t="s">
        <v>1946</v>
      </c>
      <c r="B55" s="2318">
        <v>19.521476674073895</v>
      </c>
      <c r="C55" s="2318">
        <v>18.062967761585355</v>
      </c>
      <c r="D55" s="2318">
        <v>-4.3333148854619452</v>
      </c>
      <c r="E55" s="2318">
        <v>6.5873139811887569</v>
      </c>
      <c r="F55" s="2318">
        <v>-1.5693987994584546</v>
      </c>
      <c r="G55" s="2318">
        <v>0</v>
      </c>
      <c r="H55" s="2318">
        <v>0</v>
      </c>
      <c r="I55" s="2318">
        <v>0</v>
      </c>
      <c r="J55" s="2318">
        <v>0</v>
      </c>
      <c r="K55" s="2318">
        <v>0</v>
      </c>
      <c r="L55" s="2318">
        <v>0</v>
      </c>
      <c r="M55" s="2318">
        <v>0</v>
      </c>
      <c r="N55" s="2318">
        <v>6.4869955544222222</v>
      </c>
      <c r="O55" s="2326"/>
      <c r="X55" s="2326"/>
      <c r="Y55" s="2309"/>
      <c r="Z55" s="2309"/>
      <c r="AA55" s="2310"/>
      <c r="AB55" s="2309"/>
      <c r="AC55" s="2309"/>
      <c r="AD55" s="2309"/>
      <c r="AE55" s="2309"/>
      <c r="AF55" s="2309"/>
      <c r="AG55" s="2309"/>
      <c r="AH55" s="2309"/>
      <c r="AI55" s="2309"/>
      <c r="AJ55" s="2309"/>
      <c r="AK55" s="2309"/>
      <c r="AL55" s="2326"/>
    </row>
    <row r="56" spans="1:38">
      <c r="A56" s="2309"/>
      <c r="B56" s="2718" t="s">
        <v>1966</v>
      </c>
      <c r="C56" s="2718"/>
      <c r="D56" s="2718"/>
      <c r="E56" s="2718"/>
      <c r="F56" s="2718"/>
      <c r="G56" s="2718"/>
      <c r="H56" s="2718"/>
      <c r="I56" s="2718"/>
      <c r="J56" s="2718"/>
      <c r="K56" s="2718"/>
      <c r="L56" s="2718"/>
      <c r="M56" s="2718"/>
      <c r="N56" s="2718"/>
      <c r="O56" s="2309"/>
      <c r="X56" s="2327"/>
      <c r="Y56" s="2327"/>
      <c r="Z56" s="2327"/>
      <c r="AA56" s="2327"/>
      <c r="AB56" s="2327"/>
      <c r="AC56" s="2327"/>
      <c r="AD56" s="2327"/>
      <c r="AE56" s="2327"/>
      <c r="AF56" s="2327"/>
      <c r="AG56" s="2327"/>
      <c r="AH56" s="2327"/>
      <c r="AI56" s="2327"/>
    </row>
    <row r="57" spans="1:38">
      <c r="A57" s="2321" t="s">
        <v>1934</v>
      </c>
      <c r="B57" s="2320">
        <v>25298.204000000002</v>
      </c>
      <c r="C57" s="2320">
        <v>23488.544000000002</v>
      </c>
      <c r="D57" s="2320">
        <v>27229.124</v>
      </c>
      <c r="E57" s="2320">
        <v>23189.306</v>
      </c>
      <c r="F57" s="2320">
        <v>27728.51</v>
      </c>
      <c r="G57" s="2320">
        <v>23996.484</v>
      </c>
      <c r="H57" s="2320">
        <v>23632.423999999999</v>
      </c>
      <c r="I57" s="2320">
        <v>25632.733</v>
      </c>
      <c r="J57" s="2320">
        <v>22988.882000000001</v>
      </c>
      <c r="K57" s="2320">
        <v>25040.382000000001</v>
      </c>
      <c r="L57" s="2320">
        <v>23399.072</v>
      </c>
      <c r="M57" s="2320">
        <v>21377.843000000001</v>
      </c>
      <c r="N57" s="2320">
        <v>126933.68799999999</v>
      </c>
      <c r="O57" s="2309"/>
      <c r="X57" s="2324"/>
      <c r="Y57" s="2324"/>
      <c r="Z57" s="2324"/>
      <c r="AA57" s="2324"/>
      <c r="AB57" s="2324"/>
      <c r="AC57" s="2324"/>
      <c r="AD57" s="2324"/>
      <c r="AE57" s="2324"/>
      <c r="AF57" s="2324"/>
      <c r="AG57" s="2324"/>
      <c r="AH57" s="2324"/>
      <c r="AI57" s="2324"/>
      <c r="AJ57" s="2320"/>
      <c r="AK57" s="2320"/>
    </row>
    <row r="58" spans="1:38">
      <c r="A58" s="2323" t="s">
        <v>1935</v>
      </c>
      <c r="B58" s="2322">
        <v>32080.203000000001</v>
      </c>
      <c r="C58" s="2322">
        <v>29773.077000000001</v>
      </c>
      <c r="D58" s="2322">
        <v>25803.225999999999</v>
      </c>
      <c r="E58" s="2322">
        <v>25087.348000000002</v>
      </c>
      <c r="F58" s="2322">
        <v>30434.365000000002</v>
      </c>
      <c r="G58" s="2322"/>
      <c r="H58" s="2322"/>
      <c r="I58" s="2322"/>
      <c r="J58" s="2322"/>
      <c r="K58" s="2322"/>
      <c r="L58" s="2322"/>
      <c r="M58" s="2322"/>
      <c r="N58" s="2322">
        <v>143178.21899999998</v>
      </c>
      <c r="O58" s="2309"/>
    </row>
    <row r="59" spans="1:38" ht="6" customHeight="1">
      <c r="A59" s="2321"/>
      <c r="B59" s="2320"/>
      <c r="C59" s="2320"/>
      <c r="D59" s="2320"/>
      <c r="E59" s="2320"/>
      <c r="F59" s="2320"/>
      <c r="G59" s="2320"/>
      <c r="H59" s="2320"/>
      <c r="I59" s="2320"/>
      <c r="J59" s="2320"/>
      <c r="K59" s="2320"/>
      <c r="L59" s="2320"/>
      <c r="M59" s="2320"/>
      <c r="N59" s="2320"/>
      <c r="O59" s="2309"/>
      <c r="AC59" s="2326"/>
      <c r="AD59" s="2326"/>
      <c r="AE59" s="2326"/>
      <c r="AF59" s="2326"/>
      <c r="AG59" s="2326"/>
      <c r="AH59" s="2326"/>
      <c r="AI59" s="2326"/>
      <c r="AJ59" s="2326"/>
      <c r="AK59" s="2326"/>
    </row>
    <row r="60" spans="1:38" s="2325" customFormat="1">
      <c r="A60" s="2319" t="s">
        <v>1946</v>
      </c>
      <c r="B60" s="2318">
        <v>26.808223224067603</v>
      </c>
      <c r="C60" s="2318">
        <v>26.755736754053373</v>
      </c>
      <c r="D60" s="2318">
        <v>-5.2366649768093794</v>
      </c>
      <c r="E60" s="2318">
        <v>8.1849883735201132</v>
      </c>
      <c r="F60" s="2318">
        <v>9.7583858635029515</v>
      </c>
      <c r="G60" s="2318">
        <v>0</v>
      </c>
      <c r="H60" s="2318">
        <v>0</v>
      </c>
      <c r="I60" s="2318">
        <v>0</v>
      </c>
      <c r="J60" s="2318">
        <v>0</v>
      </c>
      <c r="K60" s="2318">
        <v>0</v>
      </c>
      <c r="L60" s="2318">
        <v>0</v>
      </c>
      <c r="M60" s="2318">
        <v>0</v>
      </c>
      <c r="N60" s="2318">
        <v>12.797651479251115</v>
      </c>
      <c r="O60" s="2326"/>
      <c r="T60" s="2329"/>
      <c r="V60" s="2308"/>
      <c r="X60" s="2326"/>
      <c r="Y60" s="2309"/>
      <c r="Z60" s="2309"/>
      <c r="AA60" s="2310"/>
      <c r="AB60" s="2309"/>
      <c r="AC60" s="2309"/>
      <c r="AD60" s="2309"/>
      <c r="AE60" s="2309"/>
      <c r="AF60" s="2309"/>
      <c r="AG60" s="2309"/>
      <c r="AH60" s="2309"/>
      <c r="AI60" s="2309"/>
      <c r="AJ60" s="2309"/>
      <c r="AK60" s="2309"/>
      <c r="AL60" s="2326"/>
    </row>
    <row r="61" spans="1:38">
      <c r="A61" s="2309"/>
      <c r="B61" s="2718" t="s">
        <v>1965</v>
      </c>
      <c r="C61" s="2718"/>
      <c r="D61" s="2718"/>
      <c r="E61" s="2718"/>
      <c r="F61" s="2718"/>
      <c r="G61" s="2718"/>
      <c r="H61" s="2718"/>
      <c r="I61" s="2718"/>
      <c r="J61" s="2718"/>
      <c r="K61" s="2718"/>
      <c r="L61" s="2718"/>
      <c r="M61" s="2718"/>
      <c r="N61" s="2718"/>
      <c r="O61" s="2309"/>
      <c r="X61" s="2327"/>
      <c r="Y61" s="2327"/>
      <c r="Z61" s="2327"/>
      <c r="AA61" s="2327"/>
      <c r="AB61" s="2327"/>
      <c r="AC61" s="2327"/>
      <c r="AD61" s="2327"/>
      <c r="AE61" s="2327"/>
      <c r="AF61" s="2327"/>
      <c r="AG61" s="2327"/>
      <c r="AH61" s="2327"/>
      <c r="AI61" s="2327"/>
    </row>
    <row r="62" spans="1:38">
      <c r="A62" s="2321" t="s">
        <v>1934</v>
      </c>
      <c r="B62" s="2320">
        <v>65152.353999999992</v>
      </c>
      <c r="C62" s="2320">
        <v>54300.555</v>
      </c>
      <c r="D62" s="2320">
        <v>62137.502</v>
      </c>
      <c r="E62" s="2320">
        <v>62097.589</v>
      </c>
      <c r="F62" s="2320">
        <v>63341.383999999991</v>
      </c>
      <c r="G62" s="2320">
        <v>59354.014999999999</v>
      </c>
      <c r="H62" s="2320">
        <v>55471.360999999997</v>
      </c>
      <c r="I62" s="2320">
        <v>54882.112000000008</v>
      </c>
      <c r="J62" s="2320">
        <v>45836.300999999999</v>
      </c>
      <c r="K62" s="2320">
        <v>49401.133999999991</v>
      </c>
      <c r="L62" s="2320">
        <v>47544.813999999998</v>
      </c>
      <c r="M62" s="2320">
        <v>57953.006000000008</v>
      </c>
      <c r="N62" s="2320">
        <v>307029.38399999996</v>
      </c>
      <c r="O62" s="2332"/>
      <c r="X62" s="2324"/>
      <c r="Y62" s="2324"/>
      <c r="Z62" s="2324"/>
      <c r="AA62" s="2324"/>
      <c r="AB62" s="2324"/>
      <c r="AC62" s="2324"/>
      <c r="AD62" s="2324"/>
      <c r="AE62" s="2324"/>
      <c r="AF62" s="2324"/>
      <c r="AG62" s="2324"/>
      <c r="AH62" s="2324"/>
      <c r="AI62" s="2324"/>
    </row>
    <row r="63" spans="1:38">
      <c r="A63" s="2323" t="s">
        <v>1935</v>
      </c>
      <c r="B63" s="2322">
        <v>56245.296000000002</v>
      </c>
      <c r="C63" s="2322">
        <v>56621.985000000001</v>
      </c>
      <c r="D63" s="2322">
        <v>59425.208000000006</v>
      </c>
      <c r="E63" s="2322">
        <v>60925.854999999996</v>
      </c>
      <c r="F63" s="2322">
        <v>62573.023000000001</v>
      </c>
      <c r="G63" s="2322"/>
      <c r="H63" s="2322"/>
      <c r="I63" s="2322"/>
      <c r="J63" s="2322"/>
      <c r="K63" s="2322"/>
      <c r="L63" s="2322"/>
      <c r="M63" s="2322"/>
      <c r="N63" s="2322">
        <v>295791.36699999997</v>
      </c>
      <c r="O63" s="2309"/>
    </row>
    <row r="64" spans="1:38" ht="6" customHeight="1">
      <c r="A64" s="2321"/>
      <c r="B64" s="2320"/>
      <c r="C64" s="2320"/>
      <c r="D64" s="2320"/>
      <c r="E64" s="2320"/>
      <c r="F64" s="2320"/>
      <c r="G64" s="2320"/>
      <c r="H64" s="2320"/>
      <c r="I64" s="2320"/>
      <c r="J64" s="2320"/>
      <c r="K64" s="2320"/>
      <c r="L64" s="2320"/>
      <c r="M64" s="2320"/>
      <c r="N64" s="2320"/>
      <c r="O64" s="2309"/>
      <c r="T64" s="2329"/>
      <c r="AC64" s="2326"/>
      <c r="AD64" s="2326"/>
      <c r="AE64" s="2326"/>
      <c r="AF64" s="2326"/>
      <c r="AG64" s="2326"/>
      <c r="AH64" s="2326"/>
      <c r="AI64" s="2326"/>
      <c r="AJ64" s="2326"/>
      <c r="AK64" s="2326"/>
    </row>
    <row r="65" spans="1:38" s="2325" customFormat="1">
      <c r="A65" s="2319" t="s">
        <v>1946</v>
      </c>
      <c r="B65" s="2318">
        <v>-13.671122305112704</v>
      </c>
      <c r="C65" s="2318">
        <v>4.2751496738845418</v>
      </c>
      <c r="D65" s="2318">
        <v>-4.3649871859991975</v>
      </c>
      <c r="E65" s="2318">
        <v>-1.8869235003632809</v>
      </c>
      <c r="F65" s="2318">
        <v>-1.2130473814717959</v>
      </c>
      <c r="G65" s="2318">
        <v>0</v>
      </c>
      <c r="H65" s="2318">
        <v>0</v>
      </c>
      <c r="I65" s="2318">
        <v>0</v>
      </c>
      <c r="J65" s="2318">
        <v>0</v>
      </c>
      <c r="K65" s="2318">
        <v>0</v>
      </c>
      <c r="L65" s="2318">
        <v>0</v>
      </c>
      <c r="M65" s="2318">
        <v>0</v>
      </c>
      <c r="N65" s="2318">
        <v>-3.6602415226811047</v>
      </c>
      <c r="O65" s="2326"/>
      <c r="U65" s="2329"/>
      <c r="V65" s="2329"/>
      <c r="W65" s="2329"/>
      <c r="X65" s="2328"/>
      <c r="Y65" s="2309"/>
      <c r="Z65" s="2309"/>
      <c r="AA65" s="2310"/>
      <c r="AB65" s="2309"/>
      <c r="AC65" s="2309"/>
      <c r="AD65" s="2309"/>
      <c r="AE65" s="2309"/>
      <c r="AF65" s="2309"/>
      <c r="AG65" s="2309"/>
      <c r="AH65" s="2309"/>
      <c r="AI65" s="2309"/>
      <c r="AJ65" s="2309"/>
      <c r="AK65" s="2309"/>
      <c r="AL65" s="2326"/>
    </row>
    <row r="66" spans="1:38">
      <c r="A66" s="2309"/>
      <c r="B66" s="2723" t="s">
        <v>1964</v>
      </c>
      <c r="C66" s="2718"/>
      <c r="D66" s="2718"/>
      <c r="E66" s="2718"/>
      <c r="F66" s="2718"/>
      <c r="G66" s="2718"/>
      <c r="H66" s="2718"/>
      <c r="I66" s="2718"/>
      <c r="J66" s="2718"/>
      <c r="K66" s="2718"/>
      <c r="L66" s="2718"/>
      <c r="M66" s="2718"/>
      <c r="N66" s="2718"/>
      <c r="O66" s="2309"/>
      <c r="U66" s="2333"/>
      <c r="X66" s="2327"/>
      <c r="Y66" s="2327"/>
      <c r="Z66" s="2327"/>
      <c r="AA66" s="2327"/>
      <c r="AB66" s="2327"/>
      <c r="AC66" s="2327"/>
      <c r="AD66" s="2327"/>
      <c r="AE66" s="2327"/>
      <c r="AF66" s="2327"/>
      <c r="AG66" s="2327"/>
      <c r="AH66" s="2327"/>
      <c r="AI66" s="2327"/>
    </row>
    <row r="67" spans="1:38">
      <c r="A67" s="2321" t="s">
        <v>1934</v>
      </c>
      <c r="B67" s="2320">
        <v>11104.102999999999</v>
      </c>
      <c r="C67" s="2320">
        <v>10131.539000000001</v>
      </c>
      <c r="D67" s="2320">
        <v>11804.181</v>
      </c>
      <c r="E67" s="2320">
        <v>13042.949000000001</v>
      </c>
      <c r="F67" s="2320">
        <v>11279.088</v>
      </c>
      <c r="G67" s="2320">
        <v>10461.369000000001</v>
      </c>
      <c r="H67" s="2320">
        <v>11849.433000000001</v>
      </c>
      <c r="I67" s="2320">
        <v>9909.19</v>
      </c>
      <c r="J67" s="2320">
        <v>9455.8739999999998</v>
      </c>
      <c r="K67" s="2320">
        <v>10772.838</v>
      </c>
      <c r="L67" s="2320">
        <v>8577.8809999999994</v>
      </c>
      <c r="M67" s="2320">
        <v>13367.011</v>
      </c>
      <c r="N67" s="2320">
        <v>57361.86</v>
      </c>
      <c r="O67" s="2309"/>
      <c r="X67" s="2324"/>
      <c r="Y67" s="2324"/>
      <c r="Z67" s="2324"/>
      <c r="AA67" s="2324"/>
      <c r="AB67" s="2324"/>
      <c r="AC67" s="2324"/>
      <c r="AD67" s="2324"/>
      <c r="AE67" s="2324"/>
      <c r="AF67" s="2324"/>
      <c r="AG67" s="2324"/>
      <c r="AH67" s="2324"/>
      <c r="AI67" s="2324"/>
      <c r="AJ67" s="2320"/>
      <c r="AK67" s="2320"/>
    </row>
    <row r="68" spans="1:38">
      <c r="A68" s="2323" t="s">
        <v>1935</v>
      </c>
      <c r="B68" s="2322">
        <v>12386.041999999999</v>
      </c>
      <c r="C68" s="2322">
        <v>12973.637000000001</v>
      </c>
      <c r="D68" s="2322">
        <v>11944.457</v>
      </c>
      <c r="E68" s="2322">
        <v>11765.575999999999</v>
      </c>
      <c r="F68" s="2322">
        <v>12345.575000000001</v>
      </c>
      <c r="G68" s="2322"/>
      <c r="H68" s="2322"/>
      <c r="I68" s="2322"/>
      <c r="J68" s="2322"/>
      <c r="K68" s="2322"/>
      <c r="L68" s="2322"/>
      <c r="M68" s="2322"/>
      <c r="N68" s="2322">
        <v>61415.286999999997</v>
      </c>
      <c r="O68" s="2309"/>
    </row>
    <row r="69" spans="1:38" ht="6" customHeight="1">
      <c r="A69" s="2321"/>
      <c r="B69" s="2320"/>
      <c r="C69" s="2320"/>
      <c r="D69" s="2320"/>
      <c r="E69" s="2320"/>
      <c r="F69" s="2320"/>
      <c r="G69" s="2320"/>
      <c r="H69" s="2320"/>
      <c r="I69" s="2320"/>
      <c r="J69" s="2320"/>
      <c r="K69" s="2320"/>
      <c r="L69" s="2320"/>
      <c r="M69" s="2320"/>
      <c r="N69" s="2320"/>
      <c r="O69" s="2309"/>
      <c r="AC69" s="2326"/>
      <c r="AD69" s="2326"/>
      <c r="AE69" s="2326"/>
      <c r="AF69" s="2326"/>
      <c r="AG69" s="2326"/>
      <c r="AH69" s="2326"/>
      <c r="AI69" s="2326"/>
      <c r="AJ69" s="2326"/>
      <c r="AK69" s="2326"/>
    </row>
    <row r="70" spans="1:38" s="2325" customFormat="1">
      <c r="A70" s="2319" t="s">
        <v>1946</v>
      </c>
      <c r="B70" s="2318">
        <v>11.544732609198604</v>
      </c>
      <c r="C70" s="2318">
        <v>28.051986968613534</v>
      </c>
      <c r="D70" s="2318">
        <v>1.1883585993810044</v>
      </c>
      <c r="E70" s="2318">
        <v>-9.793590391252792</v>
      </c>
      <c r="F70" s="2318">
        <v>9.4554364679130174</v>
      </c>
      <c r="G70" s="2318">
        <v>0</v>
      </c>
      <c r="H70" s="2318">
        <v>0</v>
      </c>
      <c r="I70" s="2318">
        <v>0</v>
      </c>
      <c r="J70" s="2318">
        <v>0</v>
      </c>
      <c r="K70" s="2318">
        <v>0</v>
      </c>
      <c r="L70" s="2318">
        <v>0</v>
      </c>
      <c r="M70" s="2318">
        <v>0</v>
      </c>
      <c r="N70" s="2318">
        <v>7.0664148617216966</v>
      </c>
      <c r="O70" s="2326"/>
      <c r="T70" s="2329"/>
      <c r="X70" s="2326"/>
      <c r="Y70" s="2309"/>
      <c r="Z70" s="2309"/>
      <c r="AA70" s="2310"/>
      <c r="AB70" s="2309"/>
      <c r="AC70" s="2309"/>
      <c r="AD70" s="2309"/>
      <c r="AE70" s="2309"/>
      <c r="AF70" s="2309"/>
      <c r="AG70" s="2309"/>
      <c r="AH70" s="2309"/>
      <c r="AI70" s="2309"/>
      <c r="AJ70" s="2309"/>
      <c r="AK70" s="2309"/>
      <c r="AL70" s="2326"/>
    </row>
    <row r="71" spans="1:38">
      <c r="A71" s="2309"/>
      <c r="B71" s="2723" t="s">
        <v>1963</v>
      </c>
      <c r="C71" s="2718"/>
      <c r="D71" s="2718"/>
      <c r="E71" s="2718"/>
      <c r="F71" s="2718"/>
      <c r="G71" s="2718"/>
      <c r="H71" s="2718"/>
      <c r="I71" s="2718"/>
      <c r="J71" s="2718"/>
      <c r="K71" s="2718"/>
      <c r="L71" s="2718"/>
      <c r="M71" s="2718"/>
      <c r="N71" s="2718"/>
      <c r="O71" s="2309"/>
      <c r="X71" s="2327"/>
      <c r="Y71" s="2327"/>
      <c r="Z71" s="2327"/>
      <c r="AA71" s="2327"/>
      <c r="AB71" s="2327"/>
      <c r="AC71" s="2327"/>
      <c r="AD71" s="2327"/>
      <c r="AE71" s="2327"/>
      <c r="AF71" s="2327"/>
      <c r="AG71" s="2327"/>
      <c r="AH71" s="2327"/>
      <c r="AI71" s="2327"/>
    </row>
    <row r="72" spans="1:38">
      <c r="A72" s="2321" t="s">
        <v>1934</v>
      </c>
      <c r="B72" s="2320">
        <v>37439.701999999997</v>
      </c>
      <c r="C72" s="2320">
        <v>29073.063999999998</v>
      </c>
      <c r="D72" s="2320">
        <v>32265.837</v>
      </c>
      <c r="E72" s="2320">
        <v>32667.89</v>
      </c>
      <c r="F72" s="2320">
        <v>33533.864999999998</v>
      </c>
      <c r="G72" s="2320">
        <v>30113.791000000001</v>
      </c>
      <c r="H72" s="2320">
        <v>26156.574000000001</v>
      </c>
      <c r="I72" s="2320">
        <v>27475.985000000001</v>
      </c>
      <c r="J72" s="2320">
        <v>20813.353999999999</v>
      </c>
      <c r="K72" s="2320">
        <v>24743.383999999998</v>
      </c>
      <c r="L72" s="2320">
        <v>23668.198</v>
      </c>
      <c r="M72" s="2320">
        <v>29270.062000000002</v>
      </c>
      <c r="N72" s="2320">
        <v>164980.35800000001</v>
      </c>
      <c r="O72" s="2309"/>
      <c r="X72" s="2324"/>
      <c r="Y72" s="2324"/>
      <c r="Z72" s="2324"/>
      <c r="AA72" s="2324"/>
      <c r="AB72" s="2324"/>
      <c r="AC72" s="2324"/>
      <c r="AD72" s="2324"/>
      <c r="AE72" s="2324"/>
      <c r="AF72" s="2324"/>
      <c r="AG72" s="2324"/>
      <c r="AH72" s="2324"/>
      <c r="AI72" s="2324"/>
      <c r="AJ72" s="2320"/>
      <c r="AK72" s="2320"/>
    </row>
    <row r="73" spans="1:38">
      <c r="A73" s="2323" t="s">
        <v>1935</v>
      </c>
      <c r="B73" s="2322">
        <v>27795.541000000001</v>
      </c>
      <c r="C73" s="2322">
        <v>26447.348000000002</v>
      </c>
      <c r="D73" s="2322">
        <v>31487.606</v>
      </c>
      <c r="E73" s="2322">
        <v>31860.865000000002</v>
      </c>
      <c r="F73" s="2322">
        <v>33059.110999999997</v>
      </c>
      <c r="G73" s="2322"/>
      <c r="H73" s="2322"/>
      <c r="I73" s="2322"/>
      <c r="J73" s="2322"/>
      <c r="K73" s="2322"/>
      <c r="L73" s="2322"/>
      <c r="M73" s="2322"/>
      <c r="N73" s="2322">
        <v>150650.47099999999</v>
      </c>
      <c r="O73" s="2309"/>
    </row>
    <row r="74" spans="1:38" ht="6" customHeight="1">
      <c r="A74" s="2321"/>
      <c r="B74" s="2320"/>
      <c r="C74" s="2320"/>
      <c r="D74" s="2320"/>
      <c r="E74" s="2320"/>
      <c r="F74" s="2320"/>
      <c r="G74" s="2320"/>
      <c r="H74" s="2320"/>
      <c r="I74" s="2320"/>
      <c r="J74" s="2320"/>
      <c r="K74" s="2320"/>
      <c r="L74" s="2320"/>
      <c r="M74" s="2320"/>
      <c r="N74" s="2320"/>
      <c r="O74" s="2309"/>
      <c r="AC74" s="2326"/>
      <c r="AD74" s="2326"/>
      <c r="AE74" s="2326"/>
      <c r="AF74" s="2326"/>
      <c r="AG74" s="2326"/>
      <c r="AH74" s="2326"/>
      <c r="AI74" s="2326"/>
      <c r="AJ74" s="2326"/>
      <c r="AK74" s="2326"/>
    </row>
    <row r="75" spans="1:38" s="2325" customFormat="1">
      <c r="A75" s="2319" t="s">
        <v>1946</v>
      </c>
      <c r="B75" s="2318">
        <v>-25.759182057592227</v>
      </c>
      <c r="C75" s="2318">
        <v>-9.0314388603829201</v>
      </c>
      <c r="D75" s="2318">
        <v>-2.4119349515092381</v>
      </c>
      <c r="E75" s="2318">
        <v>-2.4703921802112063</v>
      </c>
      <c r="F75" s="2318">
        <v>-1.4157449491730318</v>
      </c>
      <c r="G75" s="2318">
        <v>0</v>
      </c>
      <c r="H75" s="2318">
        <v>0</v>
      </c>
      <c r="I75" s="2318">
        <v>0</v>
      </c>
      <c r="J75" s="2318">
        <v>0</v>
      </c>
      <c r="K75" s="2318">
        <v>0</v>
      </c>
      <c r="L75" s="2318">
        <v>0</v>
      </c>
      <c r="M75" s="2318">
        <v>0</v>
      </c>
      <c r="N75" s="2318">
        <v>-8.6858139803527479</v>
      </c>
      <c r="O75" s="2326"/>
      <c r="X75" s="2326"/>
      <c r="Y75" s="2309"/>
      <c r="Z75" s="2309"/>
      <c r="AA75" s="2310"/>
      <c r="AB75" s="2309"/>
      <c r="AC75" s="2309"/>
      <c r="AD75" s="2309"/>
      <c r="AE75" s="2309"/>
      <c r="AF75" s="2309"/>
      <c r="AG75" s="2309"/>
      <c r="AH75" s="2309"/>
      <c r="AI75" s="2309"/>
      <c r="AJ75" s="2309"/>
      <c r="AK75" s="2309"/>
      <c r="AL75" s="2326"/>
    </row>
    <row r="76" spans="1:38">
      <c r="A76" s="2309"/>
      <c r="B76" s="2723" t="s">
        <v>1962</v>
      </c>
      <c r="C76" s="2718"/>
      <c r="D76" s="2718"/>
      <c r="E76" s="2718"/>
      <c r="F76" s="2718"/>
      <c r="G76" s="2718"/>
      <c r="H76" s="2718"/>
      <c r="I76" s="2718"/>
      <c r="J76" s="2718"/>
      <c r="K76" s="2718"/>
      <c r="L76" s="2718"/>
      <c r="M76" s="2718"/>
      <c r="N76" s="2718"/>
      <c r="O76" s="2309"/>
      <c r="X76" s="2327"/>
      <c r="Y76" s="2327"/>
      <c r="Z76" s="2327"/>
      <c r="AA76" s="2327"/>
      <c r="AB76" s="2327"/>
      <c r="AC76" s="2327"/>
      <c r="AD76" s="2327"/>
      <c r="AE76" s="2327"/>
      <c r="AF76" s="2327"/>
      <c r="AG76" s="2327"/>
      <c r="AH76" s="2327"/>
      <c r="AI76" s="2327"/>
    </row>
    <row r="77" spans="1:38">
      <c r="A77" s="2321" t="s">
        <v>1934</v>
      </c>
      <c r="B77" s="2320">
        <v>2430.6999999999998</v>
      </c>
      <c r="C77" s="2320">
        <v>2042.596</v>
      </c>
      <c r="D77" s="2320">
        <v>2239.9929999999999</v>
      </c>
      <c r="E77" s="2320">
        <v>2315.0839999999998</v>
      </c>
      <c r="F77" s="2320">
        <v>2093.5419999999999</v>
      </c>
      <c r="G77" s="2320">
        <v>1812.3140000000001</v>
      </c>
      <c r="H77" s="2320">
        <v>1433.3810000000001</v>
      </c>
      <c r="I77" s="2320">
        <v>1544.9359999999999</v>
      </c>
      <c r="J77" s="2320">
        <v>1216.6859999999999</v>
      </c>
      <c r="K77" s="2320">
        <v>1341.0509999999999</v>
      </c>
      <c r="L77" s="2320">
        <v>1386.41</v>
      </c>
      <c r="M77" s="2320">
        <v>1705.2329999999999</v>
      </c>
      <c r="N77" s="2320">
        <v>11121.914999999999</v>
      </c>
      <c r="O77" s="2309"/>
      <c r="X77" s="2324"/>
      <c r="Y77" s="2324"/>
      <c r="Z77" s="2324"/>
      <c r="AA77" s="2324"/>
      <c r="AB77" s="2324"/>
      <c r="AC77" s="2324"/>
      <c r="AD77" s="2324"/>
      <c r="AE77" s="2324"/>
      <c r="AF77" s="2324"/>
      <c r="AG77" s="2324"/>
      <c r="AH77" s="2324"/>
      <c r="AI77" s="2324"/>
      <c r="AJ77" s="2320"/>
      <c r="AK77" s="2320"/>
    </row>
    <row r="78" spans="1:38">
      <c r="A78" s="2323" t="s">
        <v>1935</v>
      </c>
      <c r="B78" s="2322">
        <v>1853.0650000000001</v>
      </c>
      <c r="C78" s="2322">
        <v>1791.7170000000001</v>
      </c>
      <c r="D78" s="2322">
        <v>1683.067</v>
      </c>
      <c r="E78" s="2322">
        <v>2193.8519999999999</v>
      </c>
      <c r="F78" s="2322">
        <v>1818.136</v>
      </c>
      <c r="G78" s="2322"/>
      <c r="H78" s="2322"/>
      <c r="I78" s="2322"/>
      <c r="J78" s="2322"/>
      <c r="K78" s="2322"/>
      <c r="L78" s="2322"/>
      <c r="M78" s="2322"/>
      <c r="N78" s="2322">
        <v>9339.8369999999995</v>
      </c>
      <c r="O78" s="2309"/>
    </row>
    <row r="79" spans="1:38" ht="6" customHeight="1">
      <c r="A79" s="2321"/>
      <c r="B79" s="2320"/>
      <c r="C79" s="2320"/>
      <c r="D79" s="2320"/>
      <c r="E79" s="2320"/>
      <c r="F79" s="2320"/>
      <c r="G79" s="2320"/>
      <c r="H79" s="2320"/>
      <c r="I79" s="2320"/>
      <c r="J79" s="2320"/>
      <c r="K79" s="2320"/>
      <c r="L79" s="2320"/>
      <c r="M79" s="2320"/>
      <c r="N79" s="2320"/>
      <c r="O79" s="2328"/>
      <c r="T79" s="2329"/>
      <c r="Y79" s="2326"/>
      <c r="AC79" s="2326"/>
      <c r="AD79" s="2326"/>
      <c r="AE79" s="2326"/>
      <c r="AF79" s="2326"/>
      <c r="AG79" s="2326"/>
      <c r="AH79" s="2326"/>
      <c r="AI79" s="2326"/>
      <c r="AJ79" s="2326"/>
      <c r="AK79" s="2326"/>
    </row>
    <row r="80" spans="1:38" s="2325" customFormat="1">
      <c r="A80" s="2319" t="s">
        <v>1946</v>
      </c>
      <c r="B80" s="2318">
        <v>-23.764142016703005</v>
      </c>
      <c r="C80" s="2318">
        <v>-12.282360290532239</v>
      </c>
      <c r="D80" s="2318">
        <v>-24.862845553535209</v>
      </c>
      <c r="E80" s="2318">
        <v>-5.2366134446957489</v>
      </c>
      <c r="F80" s="2318">
        <v>-13.155026266489983</v>
      </c>
      <c r="G80" s="2318">
        <v>0</v>
      </c>
      <c r="H80" s="2318">
        <v>0</v>
      </c>
      <c r="I80" s="2318">
        <v>0</v>
      </c>
      <c r="J80" s="2318">
        <v>0</v>
      </c>
      <c r="K80" s="2318">
        <v>0</v>
      </c>
      <c r="L80" s="2318">
        <v>0</v>
      </c>
      <c r="M80" s="2318">
        <v>0</v>
      </c>
      <c r="N80" s="2318">
        <v>-16.023121917403614</v>
      </c>
      <c r="O80" s="2328"/>
      <c r="T80" s="2329"/>
      <c r="X80" s="2326"/>
      <c r="Y80" s="2309"/>
      <c r="Z80" s="2309"/>
      <c r="AA80" s="2310"/>
      <c r="AB80" s="2309"/>
      <c r="AC80" s="2309"/>
      <c r="AD80" s="2309"/>
      <c r="AE80" s="2309"/>
      <c r="AF80" s="2309"/>
      <c r="AG80" s="2309"/>
      <c r="AH80" s="2309"/>
      <c r="AI80" s="2309"/>
      <c r="AJ80" s="2309"/>
      <c r="AK80" s="2309"/>
      <c r="AL80" s="2326"/>
    </row>
    <row r="81" spans="1:38">
      <c r="A81" s="2309"/>
      <c r="B81" s="2723" t="s">
        <v>1961</v>
      </c>
      <c r="C81" s="2718"/>
      <c r="D81" s="2718"/>
      <c r="E81" s="2718"/>
      <c r="F81" s="2718"/>
      <c r="G81" s="2718"/>
      <c r="H81" s="2718"/>
      <c r="I81" s="2718"/>
      <c r="J81" s="2718"/>
      <c r="K81" s="2718"/>
      <c r="L81" s="2718"/>
      <c r="M81" s="2718"/>
      <c r="N81" s="2718"/>
      <c r="O81" s="2309"/>
      <c r="X81" s="2327"/>
      <c r="Y81" s="2327"/>
      <c r="Z81" s="2327"/>
      <c r="AA81" s="2327"/>
      <c r="AB81" s="2327"/>
      <c r="AC81" s="2327"/>
      <c r="AD81" s="2327"/>
      <c r="AE81" s="2327"/>
      <c r="AF81" s="2327"/>
      <c r="AG81" s="2327"/>
      <c r="AH81" s="2327"/>
      <c r="AI81" s="2327"/>
    </row>
    <row r="82" spans="1:38">
      <c r="A82" s="2321" t="s">
        <v>1934</v>
      </c>
      <c r="B82" s="2320">
        <v>14177.849</v>
      </c>
      <c r="C82" s="2320">
        <v>13053.356</v>
      </c>
      <c r="D82" s="2320">
        <v>15827.491</v>
      </c>
      <c r="E82" s="2320">
        <v>14071.665999999999</v>
      </c>
      <c r="F82" s="2320">
        <v>16434.888999999999</v>
      </c>
      <c r="G82" s="2320">
        <v>16966.541000000001</v>
      </c>
      <c r="H82" s="2320">
        <v>16031.973</v>
      </c>
      <c r="I82" s="2320">
        <v>15952.001</v>
      </c>
      <c r="J82" s="2320">
        <v>14350.387000000001</v>
      </c>
      <c r="K82" s="2320">
        <v>12543.861000000001</v>
      </c>
      <c r="L82" s="2320">
        <v>13912.325000000001</v>
      </c>
      <c r="M82" s="2320">
        <v>13610.7</v>
      </c>
      <c r="N82" s="2320">
        <v>73565.251000000004</v>
      </c>
      <c r="O82" s="2309"/>
      <c r="X82" s="2324"/>
      <c r="Y82" s="2324"/>
      <c r="Z82" s="2324"/>
      <c r="AA82" s="2324"/>
      <c r="AB82" s="2324"/>
      <c r="AC82" s="2324"/>
      <c r="AD82" s="2324"/>
      <c r="AE82" s="2324"/>
      <c r="AF82" s="2324"/>
      <c r="AG82" s="2324"/>
      <c r="AH82" s="2324"/>
      <c r="AI82" s="2324"/>
      <c r="AJ82" s="2320"/>
      <c r="AK82" s="2320"/>
    </row>
    <row r="83" spans="1:38">
      <c r="A83" s="2323" t="s">
        <v>1935</v>
      </c>
      <c r="B83" s="2322">
        <v>14210.647999999999</v>
      </c>
      <c r="C83" s="2322">
        <v>15409.282999999999</v>
      </c>
      <c r="D83" s="2322">
        <v>14310.078</v>
      </c>
      <c r="E83" s="2322">
        <v>15105.562</v>
      </c>
      <c r="F83" s="2322">
        <v>15350.200999999999</v>
      </c>
      <c r="G83" s="2322"/>
      <c r="H83" s="2322"/>
      <c r="I83" s="2322"/>
      <c r="J83" s="2322"/>
      <c r="K83" s="2322"/>
      <c r="L83" s="2322"/>
      <c r="M83" s="2322"/>
      <c r="N83" s="2322">
        <v>74385.771999999997</v>
      </c>
      <c r="O83" s="2309"/>
    </row>
    <row r="84" spans="1:38" ht="6" customHeight="1">
      <c r="A84" s="2321"/>
      <c r="B84" s="2320"/>
      <c r="C84" s="2320"/>
      <c r="D84" s="2320"/>
      <c r="E84" s="2320"/>
      <c r="F84" s="2320"/>
      <c r="G84" s="2320"/>
      <c r="H84" s="2320"/>
      <c r="I84" s="2320"/>
      <c r="J84" s="2320"/>
      <c r="K84" s="2320"/>
      <c r="L84" s="2320"/>
      <c r="M84" s="2320"/>
      <c r="N84" s="2320"/>
      <c r="O84" s="2309"/>
    </row>
    <row r="85" spans="1:38">
      <c r="A85" s="2319" t="s">
        <v>1946</v>
      </c>
      <c r="B85" s="2318">
        <v>0.23133974695313952</v>
      </c>
      <c r="C85" s="2318">
        <v>18.048439037439877</v>
      </c>
      <c r="D85" s="2318">
        <v>-9.5871986280074282</v>
      </c>
      <c r="E85" s="2318">
        <v>7.3473602912405767</v>
      </c>
      <c r="F85" s="2318">
        <v>-6.5999107143346123</v>
      </c>
      <c r="G85" s="2318">
        <v>0</v>
      </c>
      <c r="H85" s="2318">
        <v>0</v>
      </c>
      <c r="I85" s="2318">
        <v>0</v>
      </c>
      <c r="J85" s="2318">
        <v>0</v>
      </c>
      <c r="K85" s="2318">
        <v>0</v>
      </c>
      <c r="L85" s="2318">
        <v>0</v>
      </c>
      <c r="M85" s="2318">
        <v>0</v>
      </c>
      <c r="N85" s="2318">
        <v>1.1153649159709715</v>
      </c>
      <c r="O85" s="2309"/>
    </row>
    <row r="86" spans="1:38">
      <c r="A86" s="2309"/>
      <c r="B86" s="2718" t="s">
        <v>1960</v>
      </c>
      <c r="C86" s="2718"/>
      <c r="D86" s="2718"/>
      <c r="E86" s="2718"/>
      <c r="F86" s="2718"/>
      <c r="G86" s="2718"/>
      <c r="H86" s="2718"/>
      <c r="I86" s="2718"/>
      <c r="J86" s="2718"/>
      <c r="K86" s="2718"/>
      <c r="L86" s="2718"/>
      <c r="M86" s="2718"/>
      <c r="N86" s="2718"/>
      <c r="O86" s="2309"/>
      <c r="X86" s="2327"/>
      <c r="Y86" s="2327"/>
      <c r="Z86" s="2327"/>
      <c r="AA86" s="2327"/>
      <c r="AB86" s="2327"/>
      <c r="AC86" s="2327"/>
      <c r="AD86" s="2327"/>
      <c r="AE86" s="2327"/>
      <c r="AF86" s="2327"/>
      <c r="AG86" s="2327"/>
      <c r="AH86" s="2327"/>
      <c r="AI86" s="2327"/>
    </row>
    <row r="87" spans="1:38">
      <c r="A87" s="2321" t="s">
        <v>1934</v>
      </c>
      <c r="B87" s="2320">
        <v>31561.433000000001</v>
      </c>
      <c r="C87" s="2320">
        <v>30135.806</v>
      </c>
      <c r="D87" s="2320">
        <v>34605.137000000002</v>
      </c>
      <c r="E87" s="2320">
        <v>31813.655999999999</v>
      </c>
      <c r="F87" s="2320">
        <v>33791.881000000001</v>
      </c>
      <c r="G87" s="2320">
        <v>30844.23</v>
      </c>
      <c r="H87" s="2320">
        <v>32752.03</v>
      </c>
      <c r="I87" s="2320">
        <v>33066.239000000001</v>
      </c>
      <c r="J87" s="2320">
        <v>31469.940999999999</v>
      </c>
      <c r="K87" s="2320">
        <v>30852.440999999999</v>
      </c>
      <c r="L87" s="2320">
        <v>31422.585999999999</v>
      </c>
      <c r="M87" s="2320">
        <v>32144.080000000002</v>
      </c>
      <c r="N87" s="2320">
        <v>161907.913</v>
      </c>
      <c r="O87" s="2309"/>
      <c r="X87" s="2324"/>
      <c r="Y87" s="2324"/>
      <c r="Z87" s="2324"/>
      <c r="AA87" s="2324"/>
      <c r="AB87" s="2324"/>
      <c r="AC87" s="2324"/>
      <c r="AD87" s="2324"/>
      <c r="AE87" s="2324"/>
      <c r="AF87" s="2324"/>
      <c r="AG87" s="2324"/>
      <c r="AH87" s="2324"/>
      <c r="AI87" s="2324"/>
      <c r="AJ87" s="2320"/>
      <c r="AK87" s="2320"/>
    </row>
    <row r="88" spans="1:38">
      <c r="A88" s="2323" t="s">
        <v>1935</v>
      </c>
      <c r="B88" s="2322">
        <v>33408.678</v>
      </c>
      <c r="C88" s="2322">
        <v>31099.129000000001</v>
      </c>
      <c r="D88" s="2322">
        <v>33662.091</v>
      </c>
      <c r="E88" s="2322">
        <v>32714.326000000001</v>
      </c>
      <c r="F88" s="2322">
        <v>28432.225999999999</v>
      </c>
      <c r="G88" s="2322"/>
      <c r="H88" s="2322"/>
      <c r="I88" s="2322"/>
      <c r="J88" s="2322"/>
      <c r="K88" s="2322"/>
      <c r="L88" s="2322"/>
      <c r="M88" s="2322"/>
      <c r="N88" s="2322">
        <v>159316.45000000001</v>
      </c>
      <c r="O88" s="2309"/>
    </row>
    <row r="89" spans="1:38" ht="6" customHeight="1">
      <c r="A89" s="2321"/>
      <c r="B89" s="2320"/>
      <c r="C89" s="2320"/>
      <c r="D89" s="2320"/>
      <c r="E89" s="2320"/>
      <c r="F89" s="2320"/>
      <c r="G89" s="2320"/>
      <c r="H89" s="2320"/>
      <c r="I89" s="2320"/>
      <c r="J89" s="2320"/>
      <c r="K89" s="2320"/>
      <c r="L89" s="2320"/>
      <c r="M89" s="2320"/>
      <c r="N89" s="2320"/>
      <c r="O89" s="2309"/>
      <c r="AC89" s="2326"/>
      <c r="AD89" s="2326"/>
      <c r="AE89" s="2326"/>
      <c r="AF89" s="2326"/>
      <c r="AG89" s="2326"/>
      <c r="AH89" s="2326"/>
      <c r="AI89" s="2326"/>
      <c r="AJ89" s="2326"/>
      <c r="AK89" s="2326"/>
    </row>
    <row r="90" spans="1:38" s="2325" customFormat="1">
      <c r="A90" s="2319" t="s">
        <v>1946</v>
      </c>
      <c r="B90" s="2318">
        <v>5.8528552870207022</v>
      </c>
      <c r="C90" s="2318">
        <v>3.1966060572595865</v>
      </c>
      <c r="D90" s="2318">
        <v>-2.7251618740882293</v>
      </c>
      <c r="E90" s="2318">
        <v>2.8310798356529716</v>
      </c>
      <c r="F90" s="2318">
        <v>-15.860777326956139</v>
      </c>
      <c r="G90" s="2318">
        <v>0</v>
      </c>
      <c r="H90" s="2318">
        <v>0</v>
      </c>
      <c r="I90" s="2318">
        <v>0</v>
      </c>
      <c r="J90" s="2318">
        <v>0</v>
      </c>
      <c r="K90" s="2318">
        <v>0</v>
      </c>
      <c r="L90" s="2318">
        <v>0</v>
      </c>
      <c r="M90" s="2318">
        <v>0</v>
      </c>
      <c r="N90" s="2318">
        <v>-1.6005783485085061</v>
      </c>
      <c r="O90" s="2328"/>
      <c r="T90" s="2329"/>
      <c r="X90" s="2326"/>
      <c r="Y90" s="2309"/>
      <c r="Z90" s="2309"/>
      <c r="AA90" s="2310"/>
      <c r="AB90" s="2309"/>
      <c r="AC90" s="2326"/>
      <c r="AD90" s="2326"/>
      <c r="AE90" s="2326"/>
      <c r="AF90" s="2326"/>
      <c r="AG90" s="2326"/>
      <c r="AH90" s="2326"/>
      <c r="AI90" s="2326"/>
      <c r="AJ90" s="2326"/>
      <c r="AK90" s="2326"/>
      <c r="AL90" s="2326"/>
    </row>
    <row r="91" spans="1:38" s="2325" customFormat="1">
      <c r="A91" s="2309"/>
      <c r="B91" s="2718" t="s">
        <v>1959</v>
      </c>
      <c r="C91" s="2718"/>
      <c r="D91" s="2718"/>
      <c r="E91" s="2718"/>
      <c r="F91" s="2718"/>
      <c r="G91" s="2718"/>
      <c r="H91" s="2718"/>
      <c r="I91" s="2718"/>
      <c r="J91" s="2718"/>
      <c r="K91" s="2718"/>
      <c r="L91" s="2718"/>
      <c r="M91" s="2718"/>
      <c r="N91" s="2718"/>
      <c r="O91" s="2326"/>
      <c r="X91" s="2327"/>
      <c r="Y91" s="2327"/>
      <c r="Z91" s="2327"/>
      <c r="AA91" s="2327"/>
      <c r="AB91" s="2327"/>
      <c r="AC91" s="2327"/>
      <c r="AD91" s="2327"/>
      <c r="AE91" s="2327"/>
      <c r="AF91" s="2327"/>
      <c r="AG91" s="2327"/>
      <c r="AH91" s="2327"/>
      <c r="AI91" s="2327"/>
      <c r="AJ91" s="2326"/>
      <c r="AK91" s="2326"/>
      <c r="AL91" s="2326"/>
    </row>
    <row r="92" spans="1:38" s="2325" customFormat="1">
      <c r="A92" s="2321" t="s">
        <v>1934</v>
      </c>
      <c r="B92" s="2320">
        <v>1906.492</v>
      </c>
      <c r="C92" s="2320">
        <v>2051.203</v>
      </c>
      <c r="D92" s="2320">
        <v>2030.05</v>
      </c>
      <c r="E92" s="2320">
        <v>1779.5319999999999</v>
      </c>
      <c r="F92" s="2320">
        <v>2022.5170000000001</v>
      </c>
      <c r="G92" s="2320">
        <v>1716.999</v>
      </c>
      <c r="H92" s="2320">
        <v>2006.9269999999999</v>
      </c>
      <c r="I92" s="2320">
        <v>1912.529</v>
      </c>
      <c r="J92" s="2320">
        <v>1946.8610000000001</v>
      </c>
      <c r="K92" s="2320">
        <v>2004.3240000000001</v>
      </c>
      <c r="L92" s="2320">
        <v>1920.655</v>
      </c>
      <c r="M92" s="2320">
        <v>1957.0530000000001</v>
      </c>
      <c r="N92" s="2320">
        <v>9789.7939999999999</v>
      </c>
      <c r="O92" s="2326"/>
      <c r="X92" s="2324"/>
      <c r="Y92" s="2324"/>
      <c r="Z92" s="2324"/>
      <c r="AA92" s="2324"/>
      <c r="AB92" s="2324"/>
      <c r="AC92" s="2324"/>
      <c r="AD92" s="2324"/>
      <c r="AE92" s="2324"/>
      <c r="AF92" s="2324"/>
      <c r="AG92" s="2324"/>
      <c r="AH92" s="2324"/>
      <c r="AI92" s="2324"/>
      <c r="AJ92" s="2320"/>
      <c r="AK92" s="2320"/>
      <c r="AL92" s="2326"/>
    </row>
    <row r="93" spans="1:38">
      <c r="A93" s="2323" t="s">
        <v>1935</v>
      </c>
      <c r="B93" s="2322">
        <v>2070.826</v>
      </c>
      <c r="C93" s="2322">
        <v>2124.1460000000002</v>
      </c>
      <c r="D93" s="2322">
        <v>2115.96</v>
      </c>
      <c r="E93" s="2322">
        <v>1811.191</v>
      </c>
      <c r="F93" s="2322">
        <v>2062.3220000000001</v>
      </c>
      <c r="G93" s="2322"/>
      <c r="H93" s="2322"/>
      <c r="I93" s="2322"/>
      <c r="J93" s="2322"/>
      <c r="K93" s="2322"/>
      <c r="L93" s="2322"/>
      <c r="M93" s="2322"/>
      <c r="N93" s="2322">
        <v>10184.445</v>
      </c>
      <c r="O93" s="2309"/>
    </row>
    <row r="94" spans="1:38" ht="6" customHeight="1">
      <c r="A94" s="2321"/>
      <c r="B94" s="2320"/>
      <c r="C94" s="2320"/>
      <c r="D94" s="2320"/>
      <c r="E94" s="2320"/>
      <c r="F94" s="2320"/>
      <c r="G94" s="2320"/>
      <c r="H94" s="2320"/>
      <c r="I94" s="2320"/>
      <c r="J94" s="2320"/>
      <c r="K94" s="2320"/>
      <c r="L94" s="2320"/>
      <c r="M94" s="2320"/>
      <c r="N94" s="2320"/>
      <c r="O94" s="2309"/>
    </row>
    <row r="95" spans="1:38">
      <c r="A95" s="2319" t="s">
        <v>1946</v>
      </c>
      <c r="B95" s="2318">
        <v>8.6197057212933572</v>
      </c>
      <c r="C95" s="2318">
        <v>3.5561082935233657</v>
      </c>
      <c r="D95" s="2318">
        <v>4.2319154700623187</v>
      </c>
      <c r="E95" s="2318">
        <v>1.7790632593288649</v>
      </c>
      <c r="F95" s="2318">
        <v>1.9680922335881519</v>
      </c>
      <c r="G95" s="2318">
        <v>0</v>
      </c>
      <c r="H95" s="2318">
        <v>0</v>
      </c>
      <c r="I95" s="2318">
        <v>0</v>
      </c>
      <c r="J95" s="2318">
        <v>0</v>
      </c>
      <c r="K95" s="2318">
        <v>0</v>
      </c>
      <c r="L95" s="2318">
        <v>0</v>
      </c>
      <c r="M95" s="2318">
        <v>0</v>
      </c>
      <c r="N95" s="2318">
        <v>4.0312492785854346</v>
      </c>
      <c r="O95" s="2309"/>
      <c r="AC95" s="2326"/>
      <c r="AD95" s="2326"/>
      <c r="AE95" s="2326"/>
      <c r="AF95" s="2326"/>
      <c r="AG95" s="2326"/>
      <c r="AH95" s="2326"/>
      <c r="AI95" s="2326"/>
      <c r="AJ95" s="2326"/>
      <c r="AK95" s="2326"/>
    </row>
    <row r="96" spans="1:38" s="2325" customFormat="1" ht="15.75">
      <c r="A96" s="2309"/>
      <c r="B96" s="2718" t="s">
        <v>1958</v>
      </c>
      <c r="C96" s="2718"/>
      <c r="D96" s="2718"/>
      <c r="E96" s="2718"/>
      <c r="F96" s="2718"/>
      <c r="G96" s="2718"/>
      <c r="H96" s="2718"/>
      <c r="I96" s="2718"/>
      <c r="J96" s="2718"/>
      <c r="K96" s="2718"/>
      <c r="L96" s="2718"/>
      <c r="M96" s="2718"/>
      <c r="N96" s="2718"/>
      <c r="O96" s="2326"/>
      <c r="P96" s="2329"/>
      <c r="X96" s="2327"/>
      <c r="Y96" s="2327"/>
      <c r="Z96" s="2327"/>
      <c r="AA96" s="2327"/>
      <c r="AB96" s="2327"/>
      <c r="AC96" s="2327"/>
      <c r="AD96" s="2327"/>
      <c r="AE96" s="2327"/>
      <c r="AF96" s="2327"/>
      <c r="AG96" s="2327"/>
      <c r="AH96" s="2327"/>
      <c r="AI96" s="2327"/>
      <c r="AJ96" s="2309"/>
      <c r="AK96" s="2309"/>
      <c r="AL96" s="2326"/>
    </row>
    <row r="97" spans="1:38">
      <c r="A97" s="2321" t="s">
        <v>1934</v>
      </c>
      <c r="B97" s="2320">
        <v>45428.89607228915</v>
      </c>
      <c r="C97" s="2320">
        <v>41531.134987951809</v>
      </c>
      <c r="D97" s="2320">
        <v>46357.808493975899</v>
      </c>
      <c r="E97" s="2320">
        <v>42410.144867469891</v>
      </c>
      <c r="F97" s="2320">
        <v>44235.790144578306</v>
      </c>
      <c r="G97" s="2320">
        <v>39297.154433734941</v>
      </c>
      <c r="H97" s="2320">
        <v>37056.108759036135</v>
      </c>
      <c r="I97" s="2320">
        <v>38185.039843373495</v>
      </c>
      <c r="J97" s="2320">
        <v>33282.218192771084</v>
      </c>
      <c r="K97" s="2320">
        <v>36157.290831325292</v>
      </c>
      <c r="L97" s="2320">
        <v>36547.136337349402</v>
      </c>
      <c r="M97" s="2320">
        <v>39981.77463855422</v>
      </c>
      <c r="N97" s="2320">
        <v>219963.77456626506</v>
      </c>
      <c r="O97" s="2309"/>
      <c r="X97" s="2324"/>
      <c r="Y97" s="2324"/>
      <c r="Z97" s="2324"/>
      <c r="AA97" s="2324"/>
      <c r="AB97" s="2324"/>
      <c r="AC97" s="2324"/>
      <c r="AD97" s="2324"/>
      <c r="AE97" s="2324"/>
      <c r="AF97" s="2324"/>
      <c r="AG97" s="2324"/>
      <c r="AH97" s="2324"/>
      <c r="AI97" s="2324"/>
      <c r="AJ97" s="2320"/>
      <c r="AK97" s="2320"/>
    </row>
    <row r="98" spans="1:38">
      <c r="A98" s="2323" t="s">
        <v>1935</v>
      </c>
      <c r="B98" s="2322">
        <v>42492.534493975902</v>
      </c>
      <c r="C98" s="2322">
        <v>41191.7751686747</v>
      </c>
      <c r="D98" s="2322">
        <v>44028.677686746989</v>
      </c>
      <c r="E98" s="2322">
        <v>45402.104819277105</v>
      </c>
      <c r="F98" s="2322">
        <v>45554.040542168674</v>
      </c>
      <c r="G98" s="2322"/>
      <c r="H98" s="2322"/>
      <c r="I98" s="2322"/>
      <c r="J98" s="2322"/>
      <c r="K98" s="2322"/>
      <c r="L98" s="2322"/>
      <c r="M98" s="2322"/>
      <c r="N98" s="2322">
        <v>218669.13271084335</v>
      </c>
      <c r="O98" s="2309"/>
    </row>
    <row r="99" spans="1:38" ht="6" customHeight="1">
      <c r="A99" s="2321"/>
      <c r="B99" s="2320"/>
      <c r="C99" s="2320"/>
      <c r="D99" s="2320"/>
      <c r="E99" s="2320"/>
      <c r="F99" s="2320"/>
      <c r="G99" s="2320"/>
      <c r="H99" s="2320"/>
      <c r="I99" s="2320"/>
      <c r="J99" s="2320"/>
      <c r="K99" s="2320"/>
      <c r="L99" s="2320"/>
      <c r="M99" s="2320"/>
      <c r="N99" s="2320"/>
      <c r="O99" s="2309"/>
    </row>
    <row r="100" spans="1:38">
      <c r="A100" s="2319" t="s">
        <v>1946</v>
      </c>
      <c r="B100" s="2318">
        <v>-6.4636428180881609</v>
      </c>
      <c r="C100" s="2318">
        <v>-0.81712146652279216</v>
      </c>
      <c r="D100" s="2318">
        <v>-5.0242470101484145</v>
      </c>
      <c r="E100" s="2318">
        <v>7.0548213432351616</v>
      </c>
      <c r="F100" s="2318">
        <v>2.9800539185167878</v>
      </c>
      <c r="G100" s="2318">
        <v>0</v>
      </c>
      <c r="H100" s="2318">
        <v>0</v>
      </c>
      <c r="I100" s="2318">
        <v>0</v>
      </c>
      <c r="J100" s="2318">
        <v>0</v>
      </c>
      <c r="K100" s="2318">
        <v>0</v>
      </c>
      <c r="L100" s="2318">
        <v>0</v>
      </c>
      <c r="M100" s="2318">
        <v>0</v>
      </c>
      <c r="N100" s="2318">
        <v>-0.58857048528766143</v>
      </c>
      <c r="O100" s="2332"/>
      <c r="T100" s="2311"/>
    </row>
    <row r="101" spans="1:38">
      <c r="A101" s="2309"/>
      <c r="B101" s="2718" t="s">
        <v>1957</v>
      </c>
      <c r="C101" s="2718"/>
      <c r="D101" s="2718"/>
      <c r="E101" s="2718"/>
      <c r="F101" s="2718"/>
      <c r="G101" s="2718"/>
      <c r="H101" s="2718"/>
      <c r="I101" s="2718"/>
      <c r="J101" s="2718"/>
      <c r="K101" s="2718"/>
      <c r="L101" s="2718"/>
      <c r="M101" s="2718"/>
      <c r="N101" s="2718"/>
      <c r="O101" s="2309"/>
      <c r="X101" s="2327"/>
      <c r="Y101" s="2327"/>
      <c r="Z101" s="2327"/>
      <c r="AA101" s="2327"/>
      <c r="AB101" s="2327"/>
      <c r="AC101" s="2327"/>
      <c r="AD101" s="2327"/>
      <c r="AE101" s="2327"/>
      <c r="AF101" s="2327"/>
      <c r="AG101" s="2327"/>
      <c r="AH101" s="2327"/>
      <c r="AI101" s="2327"/>
    </row>
    <row r="102" spans="1:38">
      <c r="A102" s="2321" t="s">
        <v>1934</v>
      </c>
      <c r="B102" s="2320">
        <v>7186</v>
      </c>
      <c r="C102" s="2320">
        <v>6433</v>
      </c>
      <c r="D102" s="2320">
        <v>7174</v>
      </c>
      <c r="E102" s="2320">
        <v>5515</v>
      </c>
      <c r="F102" s="2320">
        <v>6326</v>
      </c>
      <c r="G102" s="2320">
        <v>5109</v>
      </c>
      <c r="H102" s="2320">
        <v>5117</v>
      </c>
      <c r="I102" s="2320">
        <v>6701</v>
      </c>
      <c r="J102" s="2320">
        <v>7743</v>
      </c>
      <c r="K102" s="2320">
        <v>6786</v>
      </c>
      <c r="L102" s="2320">
        <v>7676</v>
      </c>
      <c r="M102" s="2320">
        <v>6594</v>
      </c>
      <c r="N102" s="2320">
        <v>32634</v>
      </c>
      <c r="O102" s="2309"/>
      <c r="X102" s="2324"/>
      <c r="Y102" s="2324"/>
      <c r="Z102" s="2324"/>
      <c r="AA102" s="2324"/>
      <c r="AB102" s="2324"/>
      <c r="AC102" s="2324"/>
      <c r="AD102" s="2324"/>
      <c r="AE102" s="2324"/>
      <c r="AF102" s="2324"/>
      <c r="AG102" s="2324"/>
      <c r="AH102" s="2324"/>
      <c r="AI102" s="2324"/>
      <c r="AJ102" s="2320"/>
      <c r="AK102" s="2320"/>
    </row>
    <row r="103" spans="1:38">
      <c r="A103" s="2323" t="s">
        <v>1935</v>
      </c>
      <c r="B103" s="2322">
        <v>7123</v>
      </c>
      <c r="C103" s="2322">
        <v>5855</v>
      </c>
      <c r="D103" s="2322">
        <v>7123</v>
      </c>
      <c r="E103" s="2322">
        <v>6112</v>
      </c>
      <c r="F103" s="2322">
        <v>6421</v>
      </c>
      <c r="G103" s="2322"/>
      <c r="H103" s="2322"/>
      <c r="I103" s="2322"/>
      <c r="J103" s="2322"/>
      <c r="K103" s="2322"/>
      <c r="L103" s="2322"/>
      <c r="M103" s="2322"/>
      <c r="N103" s="2322">
        <v>32634</v>
      </c>
      <c r="O103" s="2309"/>
    </row>
    <row r="104" spans="1:38" ht="6" customHeight="1">
      <c r="A104" s="2321"/>
      <c r="B104" s="2320"/>
      <c r="C104" s="2320"/>
      <c r="D104" s="2320"/>
      <c r="E104" s="2320"/>
      <c r="F104" s="2320"/>
      <c r="G104" s="2320"/>
      <c r="H104" s="2320"/>
      <c r="I104" s="2320"/>
      <c r="J104" s="2320"/>
      <c r="K104" s="2320"/>
      <c r="L104" s="2320"/>
      <c r="M104" s="2320"/>
      <c r="N104" s="2320"/>
      <c r="O104" s="2309"/>
    </row>
    <row r="105" spans="1:38">
      <c r="A105" s="2319" t="s">
        <v>1946</v>
      </c>
      <c r="B105" s="2318">
        <v>-0.87670470359032038</v>
      </c>
      <c r="C105" s="2318">
        <v>-8.9849214985232351</v>
      </c>
      <c r="D105" s="2318">
        <v>-0.71090047393364841</v>
      </c>
      <c r="E105" s="2318">
        <v>10.825022665457837</v>
      </c>
      <c r="F105" s="2318">
        <v>1.5017388555169191</v>
      </c>
      <c r="G105" s="2318">
        <v>0</v>
      </c>
      <c r="H105" s="2318">
        <v>0</v>
      </c>
      <c r="I105" s="2318">
        <v>0</v>
      </c>
      <c r="J105" s="2318">
        <v>0</v>
      </c>
      <c r="K105" s="2318">
        <v>0</v>
      </c>
      <c r="L105" s="2318">
        <v>0</v>
      </c>
      <c r="M105" s="2318">
        <v>0</v>
      </c>
      <c r="N105" s="2318">
        <v>0</v>
      </c>
      <c r="O105" s="2309"/>
      <c r="AC105" s="2326"/>
      <c r="AD105" s="2326"/>
      <c r="AE105" s="2326"/>
      <c r="AF105" s="2326"/>
      <c r="AG105" s="2326"/>
      <c r="AH105" s="2326"/>
      <c r="AI105" s="2326"/>
      <c r="AJ105" s="2326"/>
      <c r="AK105" s="2326"/>
    </row>
    <row r="106" spans="1:38" s="2325" customFormat="1">
      <c r="A106" s="2331"/>
      <c r="B106" s="2718" t="s">
        <v>1956</v>
      </c>
      <c r="C106" s="2718"/>
      <c r="D106" s="2718"/>
      <c r="E106" s="2718"/>
      <c r="F106" s="2718"/>
      <c r="G106" s="2718"/>
      <c r="H106" s="2718"/>
      <c r="I106" s="2718"/>
      <c r="J106" s="2718"/>
      <c r="K106" s="2718"/>
      <c r="L106" s="2718"/>
      <c r="M106" s="2718"/>
      <c r="N106" s="2718"/>
      <c r="O106" s="2326"/>
      <c r="X106" s="2327"/>
      <c r="Y106" s="2327"/>
      <c r="Z106" s="2327"/>
      <c r="AA106" s="2327"/>
      <c r="AB106" s="2327"/>
      <c r="AC106" s="2327"/>
      <c r="AD106" s="2327"/>
      <c r="AE106" s="2327"/>
      <c r="AF106" s="2327"/>
      <c r="AG106" s="2327"/>
      <c r="AH106" s="2327"/>
      <c r="AI106" s="2327"/>
      <c r="AJ106" s="2326"/>
      <c r="AK106" s="2326"/>
      <c r="AL106" s="2326"/>
    </row>
    <row r="107" spans="1:38" s="2325" customFormat="1">
      <c r="A107" s="2321" t="s">
        <v>1934</v>
      </c>
      <c r="B107" s="2320">
        <v>16100.879000000001</v>
      </c>
      <c r="C107" s="2320">
        <v>14493.656999999999</v>
      </c>
      <c r="D107" s="2320">
        <v>16074.977000000001</v>
      </c>
      <c r="E107" s="2320">
        <v>16157.134</v>
      </c>
      <c r="F107" s="2320">
        <v>16559.323</v>
      </c>
      <c r="G107" s="2320">
        <v>15694.938</v>
      </c>
      <c r="H107" s="2320">
        <v>14870.119000000001</v>
      </c>
      <c r="I107" s="2320">
        <v>15164.626</v>
      </c>
      <c r="J107" s="2320">
        <v>13356.111999999999</v>
      </c>
      <c r="K107" s="2320">
        <v>13447.513999999999</v>
      </c>
      <c r="L107" s="2320">
        <v>12985.027</v>
      </c>
      <c r="M107" s="2320">
        <v>15433.699000000001</v>
      </c>
      <c r="N107" s="2320">
        <v>79385.97</v>
      </c>
      <c r="O107" s="2326"/>
      <c r="X107" s="2324"/>
      <c r="Y107" s="2324"/>
      <c r="Z107" s="2324"/>
      <c r="AA107" s="2324"/>
      <c r="AB107" s="2324"/>
      <c r="AC107" s="2324"/>
      <c r="AD107" s="2324"/>
      <c r="AE107" s="2324"/>
      <c r="AF107" s="2324"/>
      <c r="AG107" s="2324"/>
      <c r="AH107" s="2324"/>
      <c r="AI107" s="2324"/>
      <c r="AJ107" s="2320"/>
      <c r="AK107" s="2320"/>
      <c r="AL107" s="2326"/>
    </row>
    <row r="108" spans="1:38">
      <c r="A108" s="2323" t="s">
        <v>1935</v>
      </c>
      <c r="B108" s="2322">
        <v>15847.584999999999</v>
      </c>
      <c r="C108" s="2322">
        <v>15257.642</v>
      </c>
      <c r="D108" s="2322">
        <v>15638.679</v>
      </c>
      <c r="E108" s="2322">
        <v>15906.325000000001</v>
      </c>
      <c r="F108" s="2322">
        <v>15506.632</v>
      </c>
      <c r="G108" s="2322"/>
      <c r="H108" s="2322"/>
      <c r="I108" s="2322"/>
      <c r="J108" s="2322"/>
      <c r="K108" s="2322"/>
      <c r="L108" s="2322"/>
      <c r="M108" s="2322"/>
      <c r="N108" s="2322">
        <v>78156.862999999998</v>
      </c>
      <c r="O108" s="2309"/>
    </row>
    <row r="109" spans="1:38" ht="6" customHeight="1">
      <c r="A109" s="2321"/>
      <c r="B109" s="2320"/>
      <c r="C109" s="2320"/>
      <c r="D109" s="2320"/>
      <c r="E109" s="2320"/>
      <c r="F109" s="2320"/>
      <c r="G109" s="2320"/>
      <c r="H109" s="2320"/>
      <c r="I109" s="2320"/>
      <c r="J109" s="2320"/>
      <c r="K109" s="2320"/>
      <c r="L109" s="2320"/>
      <c r="M109" s="2320"/>
      <c r="N109" s="2320"/>
      <c r="O109" s="2309"/>
    </row>
    <row r="110" spans="1:38">
      <c r="A110" s="2319" t="s">
        <v>1946</v>
      </c>
      <c r="B110" s="2318">
        <v>-1.5731687692330354</v>
      </c>
      <c r="C110" s="2318">
        <v>5.2711679322892735</v>
      </c>
      <c r="D110" s="2318">
        <v>-2.7141438522742618</v>
      </c>
      <c r="E110" s="2318">
        <v>-1.5523111957850944</v>
      </c>
      <c r="F110" s="2318">
        <v>-6.357089598409317</v>
      </c>
      <c r="G110" s="2318">
        <v>0</v>
      </c>
      <c r="H110" s="2318">
        <v>0</v>
      </c>
      <c r="I110" s="2318">
        <v>0</v>
      </c>
      <c r="J110" s="2318">
        <v>0</v>
      </c>
      <c r="K110" s="2318">
        <v>0</v>
      </c>
      <c r="L110" s="2318">
        <v>0</v>
      </c>
      <c r="M110" s="2318">
        <v>0</v>
      </c>
      <c r="N110" s="2318">
        <v>-1.54826728198951</v>
      </c>
      <c r="O110" s="2328"/>
      <c r="T110" s="2329"/>
      <c r="AC110" s="2326"/>
      <c r="AD110" s="2326"/>
      <c r="AE110" s="2326"/>
      <c r="AF110" s="2326"/>
      <c r="AG110" s="2326"/>
      <c r="AH110" s="2326"/>
      <c r="AI110" s="2326"/>
      <c r="AJ110" s="2326"/>
      <c r="AK110" s="2326"/>
    </row>
    <row r="111" spans="1:38" s="2325" customFormat="1">
      <c r="A111" s="2309"/>
      <c r="B111" s="2718" t="s">
        <v>1955</v>
      </c>
      <c r="C111" s="2718"/>
      <c r="D111" s="2718"/>
      <c r="E111" s="2718"/>
      <c r="F111" s="2718"/>
      <c r="G111" s="2718"/>
      <c r="H111" s="2718"/>
      <c r="I111" s="2718"/>
      <c r="J111" s="2718"/>
      <c r="K111" s="2718"/>
      <c r="L111" s="2718"/>
      <c r="M111" s="2718"/>
      <c r="N111" s="2718"/>
      <c r="O111" s="2326"/>
      <c r="X111" s="2327"/>
      <c r="Y111" s="2327"/>
      <c r="Z111" s="2327"/>
      <c r="AA111" s="2327"/>
      <c r="AB111" s="2327"/>
      <c r="AC111" s="2327"/>
      <c r="AD111" s="2327"/>
      <c r="AE111" s="2327"/>
      <c r="AF111" s="2327"/>
      <c r="AG111" s="2327"/>
      <c r="AH111" s="2327"/>
      <c r="AI111" s="2327"/>
      <c r="AJ111" s="2309"/>
      <c r="AK111" s="2309"/>
      <c r="AL111" s="2326"/>
    </row>
    <row r="112" spans="1:38">
      <c r="A112" s="2321" t="s">
        <v>1934</v>
      </c>
      <c r="B112" s="2320">
        <v>67047.906000000003</v>
      </c>
      <c r="C112" s="2320">
        <v>60054.326000000001</v>
      </c>
      <c r="D112" s="2320">
        <v>67801.37</v>
      </c>
      <c r="E112" s="2320">
        <v>65440.915999999997</v>
      </c>
      <c r="F112" s="2320">
        <v>66941.630999999994</v>
      </c>
      <c r="G112" s="2320">
        <v>64086.714</v>
      </c>
      <c r="H112" s="2320">
        <v>66760.759000000005</v>
      </c>
      <c r="I112" s="2320">
        <v>63352.91</v>
      </c>
      <c r="J112" s="2320">
        <v>60563.637000000002</v>
      </c>
      <c r="K112" s="2320">
        <v>64974.521000000001</v>
      </c>
      <c r="L112" s="2320">
        <v>63698.080000000002</v>
      </c>
      <c r="M112" s="2320">
        <v>67042.421000000002</v>
      </c>
      <c r="N112" s="2320">
        <v>327286.14899999998</v>
      </c>
      <c r="O112" s="2309"/>
      <c r="X112" s="2324"/>
      <c r="Y112" s="2324"/>
      <c r="Z112" s="2324"/>
      <c r="AA112" s="2324"/>
      <c r="AB112" s="2324"/>
      <c r="AC112" s="2324"/>
      <c r="AD112" s="2324"/>
      <c r="AE112" s="2324"/>
      <c r="AF112" s="2324"/>
      <c r="AG112" s="2324"/>
      <c r="AH112" s="2324"/>
      <c r="AI112" s="2324"/>
      <c r="AJ112" s="2320"/>
      <c r="AK112" s="2320"/>
    </row>
    <row r="113" spans="1:38">
      <c r="A113" s="2323" t="s">
        <v>1935</v>
      </c>
      <c r="B113" s="2322">
        <v>69737.884000000005</v>
      </c>
      <c r="C113" s="2322">
        <v>64550.279000000002</v>
      </c>
      <c r="D113" s="2322">
        <v>68053.728000000003</v>
      </c>
      <c r="E113" s="2322">
        <v>67680.035000000003</v>
      </c>
      <c r="F113" s="2322">
        <v>71515.634000000005</v>
      </c>
      <c r="G113" s="2322"/>
      <c r="H113" s="2322"/>
      <c r="I113" s="2322"/>
      <c r="J113" s="2322"/>
      <c r="K113" s="2322"/>
      <c r="L113" s="2322"/>
      <c r="M113" s="2322"/>
      <c r="N113" s="2322">
        <v>341537.56</v>
      </c>
      <c r="O113" s="2320"/>
    </row>
    <row r="114" spans="1:38" ht="6" customHeight="1">
      <c r="A114" s="2321"/>
      <c r="B114" s="2320"/>
      <c r="C114" s="2320"/>
      <c r="D114" s="2320"/>
      <c r="E114" s="2320"/>
      <c r="F114" s="2320"/>
      <c r="G114" s="2320"/>
      <c r="H114" s="2320"/>
      <c r="I114" s="2320"/>
      <c r="J114" s="2320"/>
      <c r="K114" s="2320"/>
      <c r="L114" s="2320"/>
      <c r="M114" s="2320"/>
      <c r="N114" s="2320"/>
      <c r="O114" s="2320"/>
    </row>
    <row r="115" spans="1:38">
      <c r="A115" s="2319" t="s">
        <v>1946</v>
      </c>
      <c r="B115" s="2318">
        <v>4.0120238803580293</v>
      </c>
      <c r="C115" s="2318">
        <v>7.4864764946325408</v>
      </c>
      <c r="D115" s="2318">
        <v>0.37220191863382013</v>
      </c>
      <c r="E115" s="2318">
        <v>3.4215887198156025</v>
      </c>
      <c r="F115" s="2318">
        <v>6.8328227616683108</v>
      </c>
      <c r="G115" s="2318">
        <v>0</v>
      </c>
      <c r="H115" s="2318">
        <v>0</v>
      </c>
      <c r="I115" s="2318">
        <v>0</v>
      </c>
      <c r="J115" s="2318">
        <v>0</v>
      </c>
      <c r="K115" s="2318">
        <v>0</v>
      </c>
      <c r="L115" s="2318">
        <v>0</v>
      </c>
      <c r="M115" s="2318">
        <v>0</v>
      </c>
      <c r="N115" s="2318">
        <v>4.35441922719437</v>
      </c>
      <c r="O115" s="2309"/>
      <c r="AC115" s="2326"/>
      <c r="AD115" s="2326"/>
      <c r="AE115" s="2326"/>
      <c r="AF115" s="2326"/>
      <c r="AG115" s="2326"/>
      <c r="AH115" s="2326"/>
      <c r="AI115" s="2326"/>
      <c r="AJ115" s="2326"/>
      <c r="AK115" s="2326"/>
    </row>
    <row r="116" spans="1:38" s="2325" customFormat="1">
      <c r="A116" s="2309"/>
      <c r="B116" s="2330" t="s">
        <v>1954</v>
      </c>
      <c r="C116" s="2330"/>
      <c r="D116" s="2330"/>
      <c r="E116" s="2330"/>
      <c r="F116" s="2330"/>
      <c r="G116" s="2330"/>
      <c r="H116" s="2330"/>
      <c r="I116" s="2330"/>
      <c r="J116" s="2330"/>
      <c r="K116" s="2330"/>
      <c r="L116" s="2330"/>
      <c r="M116" s="2330"/>
      <c r="N116" s="2330"/>
      <c r="O116" s="2326"/>
      <c r="P116" s="2329"/>
      <c r="U116" s="2329"/>
      <c r="V116" s="2329"/>
      <c r="W116" s="2329"/>
      <c r="X116" s="2327"/>
      <c r="Y116" s="2327"/>
      <c r="Z116" s="2327"/>
      <c r="AA116" s="2327"/>
      <c r="AB116" s="2327"/>
      <c r="AC116" s="2327"/>
      <c r="AD116" s="2327"/>
      <c r="AE116" s="2327"/>
      <c r="AF116" s="2327"/>
      <c r="AG116" s="2327"/>
      <c r="AH116" s="2327"/>
      <c r="AI116" s="2327"/>
      <c r="AJ116" s="2326"/>
      <c r="AK116" s="2326"/>
      <c r="AL116" s="2326"/>
    </row>
    <row r="117" spans="1:38" s="2325" customFormat="1">
      <c r="A117" s="2321" t="s">
        <v>1934</v>
      </c>
      <c r="B117" s="2320">
        <v>4540.3469999999998</v>
      </c>
      <c r="C117" s="2320">
        <v>5157.125</v>
      </c>
      <c r="D117" s="2320">
        <v>4609.9799999999996</v>
      </c>
      <c r="E117" s="2320">
        <v>4772.942</v>
      </c>
      <c r="F117" s="2320">
        <v>4362.4930000000004</v>
      </c>
      <c r="G117" s="2320">
        <v>4741.4279999999999</v>
      </c>
      <c r="H117" s="2320">
        <v>4408.5659999999998</v>
      </c>
      <c r="I117" s="2320">
        <v>4999.2240000000002</v>
      </c>
      <c r="J117" s="2320">
        <v>4060.5039999999999</v>
      </c>
      <c r="K117" s="2320">
        <v>4156.9579999999996</v>
      </c>
      <c r="L117" s="2320">
        <v>5222.9840000000004</v>
      </c>
      <c r="M117" s="2320">
        <v>4733.2790000000005</v>
      </c>
      <c r="N117" s="2320">
        <v>23442.887000000002</v>
      </c>
      <c r="O117" s="2326"/>
      <c r="X117" s="2324"/>
      <c r="Y117" s="2324"/>
      <c r="Z117" s="2324"/>
      <c r="AA117" s="2324"/>
      <c r="AB117" s="2324"/>
      <c r="AC117" s="2324"/>
      <c r="AD117" s="2324"/>
      <c r="AE117" s="2324"/>
      <c r="AF117" s="2324"/>
      <c r="AG117" s="2324"/>
      <c r="AH117" s="2324"/>
      <c r="AI117" s="2324"/>
      <c r="AJ117" s="2320"/>
      <c r="AK117" s="2320"/>
      <c r="AL117" s="2326"/>
    </row>
    <row r="118" spans="1:38">
      <c r="A118" s="2323" t="s">
        <v>1935</v>
      </c>
      <c r="B118" s="2322">
        <v>5461.2879999999996</v>
      </c>
      <c r="C118" s="2322">
        <v>4648.8379999999997</v>
      </c>
      <c r="D118" s="2322">
        <v>5950.067</v>
      </c>
      <c r="E118" s="2322">
        <v>4196.259</v>
      </c>
      <c r="F118" s="2322">
        <v>5319.9880000000003</v>
      </c>
      <c r="G118" s="2322"/>
      <c r="H118" s="2322"/>
      <c r="I118" s="2322"/>
      <c r="J118" s="2322"/>
      <c r="K118" s="2322"/>
      <c r="L118" s="2322"/>
      <c r="M118" s="2322"/>
      <c r="N118" s="2322">
        <v>25576.44</v>
      </c>
      <c r="O118" s="2309"/>
    </row>
    <row r="119" spans="1:38" ht="6" customHeight="1">
      <c r="A119" s="2321"/>
      <c r="B119" s="2320"/>
      <c r="C119" s="2320"/>
      <c r="D119" s="2320"/>
      <c r="E119" s="2320"/>
      <c r="F119" s="2320"/>
      <c r="G119" s="2320"/>
      <c r="H119" s="2320"/>
      <c r="I119" s="2320"/>
      <c r="J119" s="2320"/>
      <c r="K119" s="2320"/>
      <c r="L119" s="2320"/>
      <c r="M119" s="2320"/>
      <c r="N119" s="2320"/>
      <c r="O119" s="2309"/>
    </row>
    <row r="120" spans="1:38">
      <c r="A120" s="2319" t="s">
        <v>1946</v>
      </c>
      <c r="B120" s="2318">
        <v>20.28349375058778</v>
      </c>
      <c r="C120" s="2318">
        <v>-9.8560147368931297</v>
      </c>
      <c r="D120" s="2318">
        <v>29.069258434960688</v>
      </c>
      <c r="E120" s="2318">
        <v>-12.082338314607625</v>
      </c>
      <c r="F120" s="2318">
        <v>21.94834467356165</v>
      </c>
      <c r="G120" s="2318">
        <v>0</v>
      </c>
      <c r="H120" s="2318">
        <v>0</v>
      </c>
      <c r="I120" s="2318">
        <v>0</v>
      </c>
      <c r="J120" s="2318">
        <v>0</v>
      </c>
      <c r="K120" s="2318">
        <v>0</v>
      </c>
      <c r="L120" s="2318">
        <v>0</v>
      </c>
      <c r="M120" s="2318">
        <v>0</v>
      </c>
      <c r="N120" s="2318">
        <v>9.1010676287438343</v>
      </c>
      <c r="O120" s="2309"/>
      <c r="AC120" s="2326"/>
      <c r="AD120" s="2326"/>
      <c r="AE120" s="2326"/>
      <c r="AF120" s="2326"/>
      <c r="AG120" s="2326"/>
      <c r="AH120" s="2326"/>
      <c r="AI120" s="2326"/>
      <c r="AJ120" s="2326"/>
      <c r="AK120" s="2326"/>
    </row>
    <row r="121" spans="1:38" s="2325" customFormat="1">
      <c r="A121" s="2326"/>
      <c r="B121" s="2718" t="s">
        <v>1953</v>
      </c>
      <c r="C121" s="2718"/>
      <c r="D121" s="2718"/>
      <c r="E121" s="2718"/>
      <c r="F121" s="2718"/>
      <c r="G121" s="2718"/>
      <c r="H121" s="2718"/>
      <c r="I121" s="2718"/>
      <c r="J121" s="2718"/>
      <c r="K121" s="2718"/>
      <c r="L121" s="2718"/>
      <c r="M121" s="2718"/>
      <c r="N121" s="2718"/>
      <c r="O121" s="2326"/>
      <c r="X121" s="2327"/>
      <c r="Y121" s="2327"/>
      <c r="Z121" s="2327"/>
      <c r="AA121" s="2327"/>
      <c r="AB121" s="2327"/>
      <c r="AC121" s="2327"/>
      <c r="AD121" s="2327"/>
      <c r="AE121" s="2327"/>
      <c r="AF121" s="2327"/>
      <c r="AG121" s="2327"/>
      <c r="AH121" s="2327"/>
      <c r="AI121" s="2327"/>
      <c r="AJ121" s="2309"/>
      <c r="AK121" s="2309"/>
      <c r="AL121" s="2326"/>
    </row>
    <row r="122" spans="1:38">
      <c r="A122" s="2321" t="s">
        <v>1934</v>
      </c>
      <c r="B122" s="2320">
        <v>12753.856</v>
      </c>
      <c r="C122" s="2320">
        <v>12383.343000000001</v>
      </c>
      <c r="D122" s="2320">
        <v>12891.611999999999</v>
      </c>
      <c r="E122" s="2320">
        <v>12776.44</v>
      </c>
      <c r="F122" s="2320">
        <v>14240.391</v>
      </c>
      <c r="G122" s="2320">
        <v>13414.143</v>
      </c>
      <c r="H122" s="2320">
        <v>13318.065000000001</v>
      </c>
      <c r="I122" s="2320">
        <v>14887.57</v>
      </c>
      <c r="J122" s="2320">
        <v>13104.837</v>
      </c>
      <c r="K122" s="2320">
        <v>13185</v>
      </c>
      <c r="L122" s="2320">
        <v>14259.402</v>
      </c>
      <c r="M122" s="2320">
        <v>12239.838</v>
      </c>
      <c r="N122" s="2320">
        <v>65045.642000000007</v>
      </c>
      <c r="O122" s="2328"/>
      <c r="T122" s="2329"/>
      <c r="X122" s="2324"/>
      <c r="Y122" s="2324"/>
      <c r="Z122" s="2324"/>
      <c r="AA122" s="2324"/>
      <c r="AB122" s="2324"/>
      <c r="AC122" s="2324"/>
      <c r="AD122" s="2324"/>
      <c r="AE122" s="2324"/>
      <c r="AF122" s="2324"/>
      <c r="AG122" s="2324"/>
      <c r="AH122" s="2324"/>
      <c r="AI122" s="2324"/>
      <c r="AJ122" s="2320"/>
      <c r="AK122" s="2320"/>
    </row>
    <row r="123" spans="1:38">
      <c r="A123" s="2323" t="s">
        <v>1935</v>
      </c>
      <c r="B123" s="2322">
        <v>14900.165000000001</v>
      </c>
      <c r="C123" s="2322">
        <v>13329.936</v>
      </c>
      <c r="D123" s="2322">
        <v>13670.491</v>
      </c>
      <c r="E123" s="2322">
        <v>14196.495000000001</v>
      </c>
      <c r="F123" s="2322">
        <v>14668.971</v>
      </c>
      <c r="G123" s="2322"/>
      <c r="H123" s="2322"/>
      <c r="I123" s="2322"/>
      <c r="J123" s="2322"/>
      <c r="K123" s="2322"/>
      <c r="L123" s="2322"/>
      <c r="M123" s="2322"/>
      <c r="N123" s="2322">
        <v>70766.058000000005</v>
      </c>
      <c r="O123" s="2309"/>
    </row>
    <row r="124" spans="1:38" ht="6" customHeight="1">
      <c r="A124" s="2321"/>
      <c r="B124" s="2320"/>
      <c r="C124" s="2320"/>
      <c r="D124" s="2320"/>
      <c r="E124" s="2320"/>
      <c r="F124" s="2320"/>
      <c r="G124" s="2320"/>
      <c r="H124" s="2320"/>
      <c r="I124" s="2320"/>
      <c r="J124" s="2320"/>
      <c r="K124" s="2320"/>
      <c r="L124" s="2320"/>
      <c r="M124" s="2320"/>
      <c r="N124" s="2320"/>
      <c r="O124" s="2309"/>
    </row>
    <row r="125" spans="1:38">
      <c r="A125" s="2319" t="s">
        <v>1946</v>
      </c>
      <c r="B125" s="2318">
        <v>16.828706549611354</v>
      </c>
      <c r="C125" s="2318">
        <v>7.6440828619541463</v>
      </c>
      <c r="D125" s="2318">
        <v>6.0417502481458598</v>
      </c>
      <c r="E125" s="2318">
        <v>11.114637567272254</v>
      </c>
      <c r="F125" s="2318">
        <v>3.0096083738150128</v>
      </c>
      <c r="G125" s="2318">
        <v>0</v>
      </c>
      <c r="H125" s="2318">
        <v>0</v>
      </c>
      <c r="I125" s="2318">
        <v>0</v>
      </c>
      <c r="J125" s="2318">
        <v>0</v>
      </c>
      <c r="K125" s="2318">
        <v>0</v>
      </c>
      <c r="L125" s="2318">
        <v>0</v>
      </c>
      <c r="M125" s="2318">
        <v>0</v>
      </c>
      <c r="N125" s="2318">
        <v>8.794464662213656</v>
      </c>
      <c r="O125" s="2309"/>
      <c r="AC125" s="2326"/>
      <c r="AD125" s="2326"/>
      <c r="AE125" s="2326"/>
      <c r="AF125" s="2326"/>
      <c r="AG125" s="2326"/>
      <c r="AH125" s="2326"/>
      <c r="AI125" s="2326"/>
      <c r="AJ125" s="2326"/>
      <c r="AK125" s="2326"/>
    </row>
    <row r="126" spans="1:38" s="2325" customFormat="1">
      <c r="A126" s="2326"/>
      <c r="B126" s="2718" t="s">
        <v>1952</v>
      </c>
      <c r="C126" s="2718"/>
      <c r="D126" s="2718"/>
      <c r="E126" s="2718"/>
      <c r="F126" s="2718"/>
      <c r="G126" s="2718"/>
      <c r="H126" s="2718"/>
      <c r="I126" s="2718"/>
      <c r="J126" s="2718"/>
      <c r="K126" s="2718"/>
      <c r="L126" s="2718"/>
      <c r="M126" s="2718"/>
      <c r="N126" s="2718"/>
      <c r="O126" s="2326"/>
      <c r="X126" s="2327"/>
      <c r="Y126" s="2327"/>
      <c r="Z126" s="2327"/>
      <c r="AA126" s="2327"/>
      <c r="AB126" s="2327"/>
      <c r="AC126" s="2327"/>
      <c r="AD126" s="2327"/>
      <c r="AE126" s="2327"/>
      <c r="AF126" s="2327"/>
      <c r="AG126" s="2327"/>
      <c r="AH126" s="2327"/>
      <c r="AI126" s="2327"/>
      <c r="AJ126" s="2326"/>
      <c r="AK126" s="2326"/>
      <c r="AL126" s="2326"/>
    </row>
    <row r="127" spans="1:38" s="2325" customFormat="1">
      <c r="A127" s="2321" t="s">
        <v>1934</v>
      </c>
      <c r="B127" s="2320">
        <v>37030.173000000003</v>
      </c>
      <c r="C127" s="2320">
        <v>33774.169000000002</v>
      </c>
      <c r="D127" s="2320">
        <v>38567.326000000001</v>
      </c>
      <c r="E127" s="2320">
        <v>37766.472999999998</v>
      </c>
      <c r="F127" s="2320">
        <v>41197.43</v>
      </c>
      <c r="G127" s="2320">
        <v>40987.377999999997</v>
      </c>
      <c r="H127" s="2320">
        <v>42409.201000000001</v>
      </c>
      <c r="I127" s="2320">
        <v>39738.161</v>
      </c>
      <c r="J127" s="2320">
        <v>39440.709000000003</v>
      </c>
      <c r="K127" s="2320">
        <v>37145.650999999998</v>
      </c>
      <c r="L127" s="2320">
        <v>35549.966</v>
      </c>
      <c r="M127" s="2320">
        <v>38064.317000000003</v>
      </c>
      <c r="N127" s="2320">
        <v>188335.571</v>
      </c>
      <c r="O127" s="2326"/>
      <c r="X127" s="2324"/>
      <c r="Y127" s="2324"/>
      <c r="Z127" s="2324"/>
      <c r="AA127" s="2324"/>
      <c r="AB127" s="2324"/>
      <c r="AC127" s="2324"/>
      <c r="AD127" s="2324"/>
      <c r="AE127" s="2324"/>
      <c r="AF127" s="2324"/>
      <c r="AG127" s="2324"/>
      <c r="AH127" s="2324"/>
      <c r="AI127" s="2324"/>
      <c r="AJ127" s="2320"/>
      <c r="AK127" s="2320"/>
      <c r="AL127" s="2326"/>
    </row>
    <row r="128" spans="1:38">
      <c r="A128" s="2323" t="s">
        <v>1935</v>
      </c>
      <c r="B128" s="2322">
        <v>37739.892999999996</v>
      </c>
      <c r="C128" s="2322">
        <v>36172.065000000002</v>
      </c>
      <c r="D128" s="2322">
        <v>39091.019999999997</v>
      </c>
      <c r="E128" s="2322">
        <v>39591.546000000002</v>
      </c>
      <c r="F128" s="2322">
        <v>42185.874000000003</v>
      </c>
      <c r="G128" s="2322"/>
      <c r="H128" s="2322"/>
      <c r="I128" s="2322"/>
      <c r="J128" s="2322"/>
      <c r="K128" s="2322"/>
      <c r="L128" s="2322"/>
      <c r="M128" s="2322"/>
      <c r="N128" s="2322">
        <v>194780.39800000002</v>
      </c>
      <c r="O128" s="2309"/>
    </row>
    <row r="129" spans="1:38" ht="6" customHeight="1">
      <c r="A129" s="2321"/>
      <c r="B129" s="2320"/>
      <c r="C129" s="2320"/>
      <c r="D129" s="2320"/>
      <c r="E129" s="2320"/>
      <c r="F129" s="2320"/>
      <c r="G129" s="2320"/>
      <c r="H129" s="2320"/>
      <c r="I129" s="2320"/>
      <c r="J129" s="2320"/>
      <c r="K129" s="2320"/>
      <c r="L129" s="2320"/>
      <c r="M129" s="2320"/>
      <c r="N129" s="2320"/>
      <c r="O129" s="2309"/>
    </row>
    <row r="130" spans="1:38">
      <c r="A130" s="2319" t="s">
        <v>1946</v>
      </c>
      <c r="B130" s="2318">
        <v>1.9165992014133906</v>
      </c>
      <c r="C130" s="2318">
        <v>7.0997927439754278</v>
      </c>
      <c r="D130" s="2318">
        <v>1.3578696122204406</v>
      </c>
      <c r="E130" s="2318">
        <v>4.8325216919250096</v>
      </c>
      <c r="F130" s="2318">
        <v>2.3992855865038223</v>
      </c>
      <c r="G130" s="2318">
        <v>0</v>
      </c>
      <c r="H130" s="2318">
        <v>0</v>
      </c>
      <c r="I130" s="2318">
        <v>0</v>
      </c>
      <c r="J130" s="2318">
        <v>0</v>
      </c>
      <c r="K130" s="2318">
        <v>0</v>
      </c>
      <c r="L130" s="2318">
        <v>0</v>
      </c>
      <c r="M130" s="2318">
        <v>0</v>
      </c>
      <c r="N130" s="2318">
        <v>3.4219913772953703</v>
      </c>
      <c r="O130" s="2309"/>
    </row>
    <row r="131" spans="1:38" ht="15.75">
      <c r="A131" s="2309"/>
      <c r="B131" s="2718" t="s">
        <v>1951</v>
      </c>
      <c r="C131" s="2718"/>
      <c r="D131" s="2718"/>
      <c r="E131" s="2718"/>
      <c r="F131" s="2718"/>
      <c r="G131" s="2718"/>
      <c r="H131" s="2718"/>
      <c r="I131" s="2718"/>
      <c r="J131" s="2718"/>
      <c r="K131" s="2718"/>
      <c r="L131" s="2718"/>
      <c r="M131" s="2718"/>
      <c r="N131" s="2718"/>
      <c r="O131" s="2309"/>
      <c r="X131" s="2327"/>
      <c r="Y131" s="2327"/>
      <c r="Z131" s="2327"/>
      <c r="AA131" s="2327"/>
      <c r="AB131" s="2327"/>
      <c r="AC131" s="2327"/>
      <c r="AD131" s="2327"/>
      <c r="AE131" s="2327"/>
      <c r="AF131" s="2327"/>
      <c r="AG131" s="2327"/>
      <c r="AH131" s="2327"/>
      <c r="AI131" s="2327"/>
      <c r="AJ131" s="2326"/>
      <c r="AK131" s="2326"/>
    </row>
    <row r="132" spans="1:38" s="2325" customFormat="1">
      <c r="A132" s="2321" t="s">
        <v>1934</v>
      </c>
      <c r="B132" s="2320">
        <v>63584.152000000002</v>
      </c>
      <c r="C132" s="2320">
        <v>63165.811999999998</v>
      </c>
      <c r="D132" s="2320">
        <v>72555.202000000005</v>
      </c>
      <c r="E132" s="2320">
        <v>63160.538</v>
      </c>
      <c r="F132" s="2320">
        <v>70623.759999999995</v>
      </c>
      <c r="G132" s="2320">
        <v>69915.490000000005</v>
      </c>
      <c r="H132" s="2320">
        <v>65970.119000000006</v>
      </c>
      <c r="I132" s="2320">
        <v>66355.361000000004</v>
      </c>
      <c r="J132" s="2320">
        <v>66034.616999999998</v>
      </c>
      <c r="K132" s="2320">
        <v>65943.767000000007</v>
      </c>
      <c r="L132" s="2320">
        <v>65446.046000000002</v>
      </c>
      <c r="M132" s="2320">
        <v>59736.12</v>
      </c>
      <c r="N132" s="2320">
        <v>333089.46400000004</v>
      </c>
      <c r="O132" s="2326"/>
      <c r="U132" s="2329"/>
      <c r="X132" s="2324"/>
      <c r="Y132" s="2324"/>
      <c r="Z132" s="2324"/>
      <c r="AA132" s="2324"/>
      <c r="AB132" s="2324"/>
      <c r="AC132" s="2324"/>
      <c r="AD132" s="2324"/>
      <c r="AE132" s="2324"/>
      <c r="AF132" s="2324"/>
      <c r="AG132" s="2324"/>
      <c r="AH132" s="2324"/>
      <c r="AI132" s="2324"/>
      <c r="AJ132" s="2320"/>
      <c r="AK132" s="2320"/>
      <c r="AL132" s="2326"/>
    </row>
    <row r="133" spans="1:38" s="2325" customFormat="1">
      <c r="A133" s="2323" t="s">
        <v>1935</v>
      </c>
      <c r="B133" s="2322">
        <v>67963.850999999995</v>
      </c>
      <c r="C133" s="2322">
        <v>66944.138000000006</v>
      </c>
      <c r="D133" s="2322">
        <v>71484.381999999998</v>
      </c>
      <c r="E133" s="2322">
        <v>70266.744000000006</v>
      </c>
      <c r="F133" s="2322">
        <v>74374.707999999999</v>
      </c>
      <c r="G133" s="2322"/>
      <c r="H133" s="2322"/>
      <c r="I133" s="2322"/>
      <c r="J133" s="2322"/>
      <c r="K133" s="2322"/>
      <c r="L133" s="2322"/>
      <c r="M133" s="2322"/>
      <c r="N133" s="2322">
        <v>351033.82299999997</v>
      </c>
      <c r="O133" s="2328"/>
      <c r="T133" s="2329"/>
      <c r="X133" s="2326"/>
      <c r="Y133" s="2309"/>
      <c r="Z133" s="2309"/>
      <c r="AA133" s="2310"/>
      <c r="AB133" s="2309"/>
      <c r="AC133" s="2326"/>
      <c r="AD133" s="2326"/>
      <c r="AE133" s="2326"/>
      <c r="AF133" s="2326"/>
      <c r="AG133" s="2326"/>
      <c r="AH133" s="2326"/>
      <c r="AI133" s="2326"/>
      <c r="AJ133" s="2326"/>
      <c r="AK133" s="2326"/>
      <c r="AL133" s="2326"/>
    </row>
    <row r="134" spans="1:38" s="2325" customFormat="1" ht="6" customHeight="1">
      <c r="A134" s="2321"/>
      <c r="B134" s="2320"/>
      <c r="C134" s="2320"/>
      <c r="D134" s="2320"/>
      <c r="E134" s="2320"/>
      <c r="F134" s="2320"/>
      <c r="G134" s="2320"/>
      <c r="H134" s="2320"/>
      <c r="I134" s="2320"/>
      <c r="J134" s="2320"/>
      <c r="K134" s="2320"/>
      <c r="L134" s="2320"/>
      <c r="M134" s="2320"/>
      <c r="N134" s="2320"/>
      <c r="O134" s="2328"/>
      <c r="T134" s="2329"/>
      <c r="X134" s="2326"/>
      <c r="Y134" s="2309"/>
      <c r="Z134" s="2309"/>
      <c r="AA134" s="2310"/>
      <c r="AB134" s="2309"/>
      <c r="AC134" s="2309"/>
      <c r="AD134" s="2309"/>
      <c r="AE134" s="2309"/>
      <c r="AF134" s="2309"/>
      <c r="AG134" s="2309"/>
      <c r="AH134" s="2309"/>
      <c r="AI134" s="2309"/>
      <c r="AJ134" s="2309"/>
      <c r="AK134" s="2309"/>
      <c r="AL134" s="2326"/>
    </row>
    <row r="135" spans="1:38">
      <c r="A135" s="2319" t="s">
        <v>1946</v>
      </c>
      <c r="B135" s="2318">
        <v>6.8880355595526339</v>
      </c>
      <c r="C135" s="2318">
        <v>5.9815996666044811</v>
      </c>
      <c r="D135" s="2318">
        <v>-1.4758693663343365</v>
      </c>
      <c r="E135" s="2318">
        <v>11.251021959312638</v>
      </c>
      <c r="F135" s="2318">
        <v>5.3111700651452196</v>
      </c>
      <c r="G135" s="2318">
        <v>0</v>
      </c>
      <c r="H135" s="2318">
        <v>0</v>
      </c>
      <c r="I135" s="2318">
        <v>0</v>
      </c>
      <c r="J135" s="2318">
        <v>0</v>
      </c>
      <c r="K135" s="2318">
        <v>0</v>
      </c>
      <c r="L135" s="2318">
        <v>0</v>
      </c>
      <c r="M135" s="2318">
        <v>0</v>
      </c>
      <c r="N135" s="2318">
        <v>5.3872490545062419</v>
      </c>
      <c r="O135" s="2309"/>
    </row>
    <row r="136" spans="1:38">
      <c r="A136" s="2309"/>
      <c r="B136" s="2718" t="s">
        <v>1950</v>
      </c>
      <c r="C136" s="2718"/>
      <c r="D136" s="2718"/>
      <c r="E136" s="2718"/>
      <c r="F136" s="2718"/>
      <c r="G136" s="2718"/>
      <c r="H136" s="2718"/>
      <c r="I136" s="2718"/>
      <c r="J136" s="2718"/>
      <c r="K136" s="2718"/>
      <c r="L136" s="2718"/>
      <c r="M136" s="2718"/>
      <c r="N136" s="2718"/>
      <c r="O136" s="2309"/>
      <c r="X136" s="2327"/>
      <c r="Y136" s="2327"/>
      <c r="Z136" s="2327"/>
      <c r="AA136" s="2327"/>
      <c r="AB136" s="2327"/>
      <c r="AC136" s="2327"/>
      <c r="AD136" s="2327"/>
      <c r="AE136" s="2327"/>
      <c r="AF136" s="2327"/>
      <c r="AG136" s="2327"/>
      <c r="AH136" s="2327"/>
      <c r="AI136" s="2327"/>
    </row>
    <row r="137" spans="1:38">
      <c r="A137" s="2321" t="s">
        <v>1934</v>
      </c>
      <c r="B137" s="2320">
        <v>290.24299999999999</v>
      </c>
      <c r="C137" s="2320">
        <v>292.63400000000001</v>
      </c>
      <c r="D137" s="2320">
        <v>327.9</v>
      </c>
      <c r="E137" s="2320">
        <v>255.20599999999999</v>
      </c>
      <c r="F137" s="2320">
        <v>287.82600000000002</v>
      </c>
      <c r="G137" s="2320">
        <v>320.37</v>
      </c>
      <c r="H137" s="2320">
        <v>294.16899999999998</v>
      </c>
      <c r="I137" s="2320">
        <v>323.47500000000002</v>
      </c>
      <c r="J137" s="2320">
        <v>322.93</v>
      </c>
      <c r="K137" s="2320">
        <v>305.846</v>
      </c>
      <c r="L137" s="2320">
        <v>347.28699999999998</v>
      </c>
      <c r="M137" s="2320">
        <v>312.51400000000001</v>
      </c>
      <c r="N137" s="2320">
        <v>1453.809</v>
      </c>
      <c r="O137" s="2309"/>
      <c r="X137" s="2324"/>
      <c r="Y137" s="2324"/>
      <c r="Z137" s="2324"/>
      <c r="AA137" s="2324"/>
      <c r="AB137" s="2324"/>
      <c r="AC137" s="2324"/>
      <c r="AD137" s="2324"/>
      <c r="AE137" s="2324"/>
      <c r="AF137" s="2324"/>
      <c r="AG137" s="2324"/>
      <c r="AH137" s="2324"/>
      <c r="AI137" s="2324"/>
      <c r="AJ137" s="2320"/>
      <c r="AK137" s="2320"/>
    </row>
    <row r="138" spans="1:38">
      <c r="A138" s="2323" t="s">
        <v>1935</v>
      </c>
      <c r="B138" s="2322">
        <v>339.40100000000001</v>
      </c>
      <c r="C138" s="2322">
        <v>353.73200000000003</v>
      </c>
      <c r="D138" s="2322">
        <v>395.74599999999998</v>
      </c>
      <c r="E138" s="2322">
        <v>348.14699999999999</v>
      </c>
      <c r="F138" s="2322">
        <v>335.69099999999997</v>
      </c>
      <c r="G138" s="2322"/>
      <c r="H138" s="2322"/>
      <c r="I138" s="2322"/>
      <c r="J138" s="2322"/>
      <c r="K138" s="2322"/>
      <c r="L138" s="2322"/>
      <c r="M138" s="2322"/>
      <c r="N138" s="2322">
        <v>1772.7169999999999</v>
      </c>
      <c r="O138" s="2309"/>
    </row>
    <row r="139" spans="1:38" ht="6" customHeight="1">
      <c r="A139" s="2321"/>
      <c r="B139" s="2320"/>
      <c r="C139" s="2320"/>
      <c r="D139" s="2320"/>
      <c r="E139" s="2320"/>
      <c r="F139" s="2320"/>
      <c r="G139" s="2320"/>
      <c r="H139" s="2320"/>
      <c r="I139" s="2320"/>
      <c r="J139" s="2320"/>
      <c r="K139" s="2320"/>
      <c r="L139" s="2320"/>
      <c r="M139" s="2320"/>
      <c r="N139" s="2320"/>
      <c r="O139" s="2309"/>
    </row>
    <row r="140" spans="1:38">
      <c r="A140" s="2319" t="s">
        <v>1946</v>
      </c>
      <c r="B140" s="2318">
        <v>16.936842576737419</v>
      </c>
      <c r="C140" s="2318">
        <v>20.878640212688893</v>
      </c>
      <c r="D140" s="2318">
        <v>20.691064348886854</v>
      </c>
      <c r="E140" s="2318">
        <v>36.418030924037822</v>
      </c>
      <c r="F140" s="2318">
        <v>16.629838860978495</v>
      </c>
      <c r="G140" s="2318">
        <v>0</v>
      </c>
      <c r="H140" s="2318">
        <v>0</v>
      </c>
      <c r="I140" s="2318">
        <v>0</v>
      </c>
      <c r="J140" s="2318">
        <v>0</v>
      </c>
      <c r="K140" s="2318">
        <v>0</v>
      </c>
      <c r="L140" s="2318">
        <v>0</v>
      </c>
      <c r="M140" s="2318">
        <v>0</v>
      </c>
      <c r="N140" s="2318">
        <v>21.936031486942227</v>
      </c>
      <c r="O140" s="2309"/>
      <c r="AC140" s="2326"/>
      <c r="AD140" s="2326"/>
      <c r="AE140" s="2326"/>
      <c r="AF140" s="2326"/>
      <c r="AG140" s="2326"/>
      <c r="AH140" s="2326"/>
      <c r="AI140" s="2326"/>
      <c r="AJ140" s="2326"/>
      <c r="AK140" s="2326"/>
    </row>
    <row r="141" spans="1:38" s="2325" customFormat="1">
      <c r="A141" s="2326"/>
      <c r="B141" s="2718" t="s">
        <v>1949</v>
      </c>
      <c r="C141" s="2718"/>
      <c r="D141" s="2718"/>
      <c r="E141" s="2718"/>
      <c r="F141" s="2718"/>
      <c r="G141" s="2718"/>
      <c r="H141" s="2718"/>
      <c r="I141" s="2718"/>
      <c r="J141" s="2718"/>
      <c r="K141" s="2718"/>
      <c r="L141" s="2718"/>
      <c r="M141" s="2718"/>
      <c r="N141" s="2718"/>
      <c r="O141" s="2326"/>
      <c r="X141" s="2327"/>
      <c r="Y141" s="2327"/>
      <c r="Z141" s="2327"/>
      <c r="AA141" s="2327"/>
      <c r="AB141" s="2327"/>
      <c r="AC141" s="2327"/>
      <c r="AD141" s="2327"/>
      <c r="AE141" s="2327"/>
      <c r="AF141" s="2327"/>
      <c r="AG141" s="2327"/>
      <c r="AH141" s="2327"/>
      <c r="AI141" s="2327"/>
      <c r="AJ141" s="2309"/>
      <c r="AK141" s="2309"/>
      <c r="AL141" s="2326"/>
    </row>
    <row r="142" spans="1:38">
      <c r="A142" s="2321" t="s">
        <v>1934</v>
      </c>
      <c r="B142" s="2320">
        <v>17381.788</v>
      </c>
      <c r="C142" s="2320">
        <v>16919.001</v>
      </c>
      <c r="D142" s="2320">
        <v>18799.53</v>
      </c>
      <c r="E142" s="2320">
        <v>14941.826999999999</v>
      </c>
      <c r="F142" s="2320">
        <v>16633.550999999999</v>
      </c>
      <c r="G142" s="2320">
        <v>17001.288</v>
      </c>
      <c r="H142" s="2320">
        <v>16409.476999999999</v>
      </c>
      <c r="I142" s="2320">
        <v>18014.845000000001</v>
      </c>
      <c r="J142" s="2320">
        <v>17959.045999999998</v>
      </c>
      <c r="K142" s="2320">
        <v>16871.986000000001</v>
      </c>
      <c r="L142" s="2320">
        <v>19142.169000000002</v>
      </c>
      <c r="M142" s="2320">
        <v>16210.191000000001</v>
      </c>
      <c r="N142" s="2320">
        <v>84675.697000000015</v>
      </c>
      <c r="O142" s="2309"/>
      <c r="X142" s="2324"/>
      <c r="Y142" s="2324"/>
      <c r="Z142" s="2324"/>
      <c r="AA142" s="2324"/>
      <c r="AB142" s="2324"/>
      <c r="AC142" s="2324"/>
      <c r="AD142" s="2324"/>
      <c r="AE142" s="2324"/>
      <c r="AF142" s="2324"/>
      <c r="AG142" s="2324"/>
      <c r="AH142" s="2324"/>
      <c r="AI142" s="2324"/>
      <c r="AJ142" s="2320"/>
      <c r="AK142" s="2320"/>
    </row>
    <row r="143" spans="1:38">
      <c r="A143" s="2323" t="s">
        <v>1935</v>
      </c>
      <c r="B143" s="2322">
        <v>18416.182000000001</v>
      </c>
      <c r="C143" s="2322">
        <v>17768.467000000001</v>
      </c>
      <c r="D143" s="2322">
        <v>16987.111000000001</v>
      </c>
      <c r="E143" s="2322">
        <v>18189.386999999999</v>
      </c>
      <c r="F143" s="2322">
        <v>17094.653999999999</v>
      </c>
      <c r="G143" s="2322"/>
      <c r="H143" s="2322"/>
      <c r="I143" s="2322"/>
      <c r="J143" s="2322"/>
      <c r="K143" s="2322"/>
      <c r="L143" s="2322"/>
      <c r="M143" s="2322"/>
      <c r="N143" s="2322">
        <v>88455.801000000007</v>
      </c>
      <c r="O143" s="2309"/>
    </row>
    <row r="144" spans="1:38" ht="6" customHeight="1">
      <c r="A144" s="2321"/>
      <c r="B144" s="2320"/>
      <c r="C144" s="2320"/>
      <c r="D144" s="2320"/>
      <c r="E144" s="2320"/>
      <c r="F144" s="2320"/>
      <c r="G144" s="2320"/>
      <c r="H144" s="2320"/>
      <c r="I144" s="2320"/>
      <c r="J144" s="2320"/>
      <c r="K144" s="2320"/>
      <c r="L144" s="2320"/>
      <c r="M144" s="2320"/>
      <c r="N144" s="2320"/>
      <c r="O144" s="2309"/>
    </row>
    <row r="145" spans="1:38">
      <c r="A145" s="2319" t="s">
        <v>1946</v>
      </c>
      <c r="B145" s="2318">
        <v>5.9510218396404468</v>
      </c>
      <c r="C145" s="2318">
        <v>5.0207810733033256</v>
      </c>
      <c r="D145" s="2318">
        <v>-9.6407676149350436</v>
      </c>
      <c r="E145" s="2318">
        <v>21.734691480499677</v>
      </c>
      <c r="F145" s="2318">
        <v>2.772126048130076</v>
      </c>
      <c r="G145" s="2318">
        <v>0</v>
      </c>
      <c r="H145" s="2318">
        <v>0</v>
      </c>
      <c r="I145" s="2318">
        <v>0</v>
      </c>
      <c r="J145" s="2318">
        <v>0</v>
      </c>
      <c r="K145" s="2318">
        <v>0</v>
      </c>
      <c r="L145" s="2318">
        <v>0</v>
      </c>
      <c r="M145" s="2318">
        <v>0</v>
      </c>
      <c r="N145" s="2318">
        <v>4.4642136220030153</v>
      </c>
      <c r="O145" s="2328"/>
      <c r="T145" s="2311"/>
      <c r="AC145" s="2326"/>
      <c r="AD145" s="2326"/>
      <c r="AE145" s="2326"/>
      <c r="AF145" s="2326"/>
      <c r="AG145" s="2326"/>
      <c r="AH145" s="2326"/>
      <c r="AI145" s="2326"/>
      <c r="AJ145" s="2326"/>
      <c r="AK145" s="2326"/>
    </row>
    <row r="146" spans="1:38" s="2325" customFormat="1">
      <c r="A146" s="2326"/>
      <c r="B146" s="2718" t="s">
        <v>1948</v>
      </c>
      <c r="C146" s="2718"/>
      <c r="D146" s="2718"/>
      <c r="E146" s="2718"/>
      <c r="F146" s="2718"/>
      <c r="G146" s="2718"/>
      <c r="H146" s="2718"/>
      <c r="I146" s="2718"/>
      <c r="J146" s="2718"/>
      <c r="K146" s="2718"/>
      <c r="L146" s="2718"/>
      <c r="M146" s="2718"/>
      <c r="N146" s="2718"/>
      <c r="O146" s="2326"/>
      <c r="X146" s="2327"/>
      <c r="Y146" s="2327"/>
      <c r="Z146" s="2327"/>
      <c r="AA146" s="2327"/>
      <c r="AB146" s="2327"/>
      <c r="AC146" s="2327"/>
      <c r="AD146" s="2327"/>
      <c r="AE146" s="2327"/>
      <c r="AF146" s="2327"/>
      <c r="AG146" s="2327"/>
      <c r="AH146" s="2327"/>
      <c r="AI146" s="2327"/>
      <c r="AJ146" s="2309"/>
      <c r="AK146" s="2309"/>
      <c r="AL146" s="2326"/>
    </row>
    <row r="147" spans="1:38">
      <c r="A147" s="2321" t="s">
        <v>1934</v>
      </c>
      <c r="B147" s="2320">
        <v>220318.01100000006</v>
      </c>
      <c r="C147" s="2320">
        <v>207970.00899999999</v>
      </c>
      <c r="D147" s="2320">
        <v>233340.69200000001</v>
      </c>
      <c r="E147" s="2320">
        <v>216701.772</v>
      </c>
      <c r="F147" s="2320">
        <v>232531.109</v>
      </c>
      <c r="G147" s="2320">
        <v>227567.18900000001</v>
      </c>
      <c r="H147" s="2320">
        <v>226165.27000000002</v>
      </c>
      <c r="I147" s="2320">
        <v>224523.74799999999</v>
      </c>
      <c r="J147" s="2320">
        <v>216418.291</v>
      </c>
      <c r="K147" s="2320">
        <v>217770.37400000001</v>
      </c>
      <c r="L147" s="2320">
        <v>218290.57</v>
      </c>
      <c r="M147" s="2320">
        <v>215283.476</v>
      </c>
      <c r="N147" s="2320">
        <v>1110861.5930000001</v>
      </c>
      <c r="O147" s="2309"/>
      <c r="X147" s="2324"/>
      <c r="Y147" s="2324"/>
      <c r="Z147" s="2324"/>
      <c r="AA147" s="2324"/>
      <c r="AB147" s="2324"/>
      <c r="AC147" s="2324"/>
      <c r="AD147" s="2324"/>
      <c r="AE147" s="2324"/>
      <c r="AF147" s="2324"/>
      <c r="AG147" s="2324"/>
      <c r="AH147" s="2324"/>
      <c r="AI147" s="2324"/>
      <c r="AJ147" s="2320"/>
      <c r="AK147" s="2320"/>
    </row>
    <row r="148" spans="1:38">
      <c r="A148" s="2323" t="s">
        <v>1935</v>
      </c>
      <c r="B148" s="2322">
        <v>232195.72500000001</v>
      </c>
      <c r="C148" s="2322">
        <v>220818.128</v>
      </c>
      <c r="D148" s="2322">
        <v>233084.46200000003</v>
      </c>
      <c r="E148" s="2322">
        <v>231922.32200000001</v>
      </c>
      <c r="F148" s="2322">
        <v>242675.75000000003</v>
      </c>
      <c r="G148" s="2322"/>
      <c r="H148" s="2322"/>
      <c r="I148" s="2322"/>
      <c r="J148" s="2322"/>
      <c r="K148" s="2322"/>
      <c r="L148" s="2322"/>
      <c r="M148" s="2322"/>
      <c r="N148" s="2322">
        <v>1160696.3870000001</v>
      </c>
      <c r="O148" s="2309"/>
    </row>
    <row r="149" spans="1:38" ht="6" customHeight="1">
      <c r="A149" s="2321"/>
      <c r="B149" s="2320"/>
      <c r="C149" s="2320"/>
      <c r="D149" s="2320"/>
      <c r="E149" s="2320"/>
      <c r="F149" s="2320"/>
      <c r="G149" s="2320"/>
      <c r="H149" s="2320"/>
      <c r="I149" s="2320"/>
      <c r="J149" s="2320"/>
      <c r="K149" s="2320"/>
      <c r="L149" s="2320"/>
      <c r="M149" s="2320"/>
      <c r="N149" s="2320"/>
      <c r="O149" s="2309"/>
    </row>
    <row r="150" spans="1:38">
      <c r="A150" s="2319" t="s">
        <v>1946</v>
      </c>
      <c r="B150" s="2318">
        <v>5.3911679513119566</v>
      </c>
      <c r="C150" s="2318">
        <v>6.1778710602450388</v>
      </c>
      <c r="D150" s="2318">
        <v>-0.10980939406830714</v>
      </c>
      <c r="E150" s="2318">
        <v>7.023731213420831</v>
      </c>
      <c r="F150" s="2318">
        <v>4.3627027126078133</v>
      </c>
      <c r="G150" s="2318">
        <v>0</v>
      </c>
      <c r="H150" s="2318">
        <v>0</v>
      </c>
      <c r="I150" s="2318">
        <v>0</v>
      </c>
      <c r="J150" s="2318">
        <v>0</v>
      </c>
      <c r="K150" s="2318">
        <v>0</v>
      </c>
      <c r="L150" s="2318">
        <v>0</v>
      </c>
      <c r="M150" s="2318">
        <v>0</v>
      </c>
      <c r="N150" s="2318">
        <v>4.486138895613081</v>
      </c>
      <c r="O150" s="2309"/>
      <c r="AC150" s="2326"/>
      <c r="AD150" s="2326"/>
      <c r="AE150" s="2326"/>
      <c r="AF150" s="2326"/>
      <c r="AG150" s="2326"/>
      <c r="AH150" s="2326"/>
      <c r="AI150" s="2326"/>
      <c r="AJ150" s="2326"/>
      <c r="AK150" s="2326"/>
    </row>
    <row r="151" spans="1:38" s="2325" customFormat="1" ht="14.25" customHeight="1">
      <c r="A151" s="2326"/>
      <c r="B151" s="2718" t="s">
        <v>1947</v>
      </c>
      <c r="C151" s="2718"/>
      <c r="D151" s="2718"/>
      <c r="E151" s="2718"/>
      <c r="F151" s="2718"/>
      <c r="G151" s="2718"/>
      <c r="H151" s="2718"/>
      <c r="I151" s="2718"/>
      <c r="J151" s="2718"/>
      <c r="K151" s="2718"/>
      <c r="L151" s="2718"/>
      <c r="M151" s="2718"/>
      <c r="N151" s="2718"/>
      <c r="O151" s="2326"/>
      <c r="X151" s="2327"/>
      <c r="Y151" s="2327"/>
      <c r="Z151" s="2327"/>
      <c r="AA151" s="2327"/>
      <c r="AB151" s="2327"/>
      <c r="AC151" s="2327"/>
      <c r="AD151" s="2327"/>
      <c r="AE151" s="2327"/>
      <c r="AF151" s="2327"/>
      <c r="AG151" s="2327"/>
      <c r="AH151" s="2327"/>
      <c r="AI151" s="2327"/>
      <c r="AJ151" s="2309"/>
      <c r="AK151" s="2309"/>
      <c r="AL151" s="2326"/>
    </row>
    <row r="152" spans="1:38">
      <c r="A152" s="2321" t="s">
        <v>1934</v>
      </c>
      <c r="B152" s="2320">
        <v>202936.223</v>
      </c>
      <c r="C152" s="2320">
        <v>191051.008</v>
      </c>
      <c r="D152" s="2320">
        <v>214541.16200000001</v>
      </c>
      <c r="E152" s="2320">
        <v>201759.94499999998</v>
      </c>
      <c r="F152" s="2320">
        <v>215897.55799999999</v>
      </c>
      <c r="G152" s="2320">
        <v>210565.90099999998</v>
      </c>
      <c r="H152" s="2320">
        <v>209755.79300000003</v>
      </c>
      <c r="I152" s="2320">
        <v>206508.90299999999</v>
      </c>
      <c r="J152" s="2320">
        <v>198459.245</v>
      </c>
      <c r="K152" s="2320">
        <v>200898.38800000001</v>
      </c>
      <c r="L152" s="2320">
        <v>199148.40100000001</v>
      </c>
      <c r="M152" s="2320">
        <v>199073.285</v>
      </c>
      <c r="N152" s="2320">
        <v>1026185.8959999999</v>
      </c>
      <c r="O152" s="2309"/>
      <c r="X152" s="2324"/>
      <c r="Y152" s="2324"/>
      <c r="Z152" s="2324"/>
      <c r="AA152" s="2324"/>
      <c r="AB152" s="2324"/>
      <c r="AC152" s="2324"/>
      <c r="AD152" s="2324"/>
      <c r="AE152" s="2324"/>
      <c r="AF152" s="2324"/>
      <c r="AG152" s="2324"/>
      <c r="AH152" s="2324"/>
      <c r="AI152" s="2324"/>
      <c r="AJ152" s="2320"/>
      <c r="AK152" s="2320"/>
    </row>
    <row r="153" spans="1:38">
      <c r="A153" s="2323" t="s">
        <v>1935</v>
      </c>
      <c r="B153" s="2322">
        <v>213779.54299999998</v>
      </c>
      <c r="C153" s="2322">
        <v>203049.66100000002</v>
      </c>
      <c r="D153" s="2322">
        <v>216097.351</v>
      </c>
      <c r="E153" s="2322">
        <v>213732.93500000003</v>
      </c>
      <c r="F153" s="2322">
        <v>225581.09600000005</v>
      </c>
      <c r="G153" s="2322"/>
      <c r="H153" s="2322"/>
      <c r="I153" s="2322"/>
      <c r="J153" s="2322"/>
      <c r="K153" s="2322"/>
      <c r="L153" s="2322"/>
      <c r="M153" s="2322"/>
      <c r="N153" s="2322">
        <v>1072240.5860000001</v>
      </c>
      <c r="O153" s="2309"/>
    </row>
    <row r="154" spans="1:38" ht="6" customHeight="1">
      <c r="A154" s="2321"/>
      <c r="B154" s="2320"/>
      <c r="C154" s="2320"/>
      <c r="D154" s="2320"/>
      <c r="E154" s="2320"/>
      <c r="F154" s="2320"/>
      <c r="G154" s="2320"/>
      <c r="H154" s="2320"/>
      <c r="I154" s="2320"/>
      <c r="J154" s="2320"/>
      <c r="K154" s="2320"/>
      <c r="L154" s="2320"/>
      <c r="M154" s="2320"/>
      <c r="N154" s="2320"/>
      <c r="O154" s="2309"/>
    </row>
    <row r="155" spans="1:38">
      <c r="A155" s="2319" t="s">
        <v>1946</v>
      </c>
      <c r="B155" s="2318">
        <v>5.3432156367668142</v>
      </c>
      <c r="C155" s="2318">
        <v>6.28034006499459</v>
      </c>
      <c r="D155" s="2318">
        <v>0.72535684317770688</v>
      </c>
      <c r="E155" s="2318">
        <v>5.9342750118216259</v>
      </c>
      <c r="F155" s="2318">
        <v>4.4852466557310748</v>
      </c>
      <c r="G155" s="2318">
        <v>0</v>
      </c>
      <c r="H155" s="2318">
        <v>0</v>
      </c>
      <c r="I155" s="2318">
        <v>0</v>
      </c>
      <c r="J155" s="2318">
        <v>0</v>
      </c>
      <c r="K155" s="2318">
        <v>0</v>
      </c>
      <c r="L155" s="2318">
        <v>0</v>
      </c>
      <c r="M155" s="2318">
        <v>0</v>
      </c>
      <c r="N155" s="2318">
        <v>4.4879480588768672</v>
      </c>
      <c r="O155" s="2309"/>
    </row>
    <row r="156" spans="1:38" ht="6" customHeight="1">
      <c r="A156" s="2319"/>
      <c r="B156" s="2318"/>
      <c r="C156" s="2318"/>
      <c r="D156" s="2318"/>
      <c r="E156" s="2318"/>
      <c r="F156" s="2318"/>
      <c r="G156" s="2318"/>
      <c r="H156" s="2318"/>
      <c r="I156" s="2318"/>
      <c r="J156" s="2318"/>
      <c r="K156" s="2318"/>
      <c r="L156" s="2318"/>
      <c r="M156" s="2318"/>
      <c r="N156" s="2318"/>
      <c r="O156" s="2309"/>
    </row>
    <row r="157" spans="1:38" ht="13.5">
      <c r="A157" s="2315" t="s">
        <v>1945</v>
      </c>
    </row>
    <row r="158" spans="1:38" ht="13.5">
      <c r="A158" s="2315" t="s">
        <v>1944</v>
      </c>
      <c r="N158" s="2316"/>
    </row>
    <row r="159" spans="1:38" ht="13.5">
      <c r="A159" s="2315" t="s">
        <v>1943</v>
      </c>
      <c r="B159" s="2317"/>
      <c r="C159" s="2317"/>
      <c r="D159" s="2317"/>
      <c r="E159" s="2317"/>
      <c r="F159" s="2317"/>
      <c r="G159" s="2317"/>
      <c r="H159" s="2317"/>
      <c r="I159" s="2317"/>
      <c r="J159" s="2317"/>
      <c r="K159" s="2317"/>
      <c r="L159" s="2317"/>
      <c r="M159" s="2317"/>
      <c r="N159" s="2316" t="s">
        <v>241</v>
      </c>
    </row>
    <row r="160" spans="1:38">
      <c r="A160" s="2315"/>
      <c r="B160" s="2314"/>
      <c r="C160" s="2314"/>
      <c r="D160" s="2314"/>
      <c r="E160" s="2314"/>
      <c r="F160" s="2314"/>
      <c r="G160" s="2314"/>
      <c r="H160" s="2314"/>
      <c r="I160" s="2314"/>
      <c r="J160" s="2314"/>
      <c r="K160" s="2314"/>
      <c r="L160" s="2314"/>
      <c r="M160" s="2314"/>
    </row>
    <row r="161" spans="1:14" ht="15">
      <c r="A161" s="2518" t="s">
        <v>1019</v>
      </c>
    </row>
    <row r="165" spans="1:14">
      <c r="A165" s="2313"/>
      <c r="B165" s="2312"/>
      <c r="C165" s="2312"/>
      <c r="D165" s="2312"/>
      <c r="E165" s="2312"/>
      <c r="F165" s="2312"/>
      <c r="G165" s="2312"/>
      <c r="H165" s="2312"/>
      <c r="I165" s="2312"/>
      <c r="J165" s="2312"/>
      <c r="K165" s="2312"/>
      <c r="L165" s="2312"/>
      <c r="M165" s="2312"/>
      <c r="N165" s="2312"/>
    </row>
  </sheetData>
  <mergeCells count="34">
    <mergeCell ref="B136:N136"/>
    <mergeCell ref="B146:N146"/>
    <mergeCell ref="B151:N151"/>
    <mergeCell ref="B101:N101"/>
    <mergeCell ref="B106:N106"/>
    <mergeCell ref="B111:N111"/>
    <mergeCell ref="B121:N121"/>
    <mergeCell ref="B126:N126"/>
    <mergeCell ref="B131:N131"/>
    <mergeCell ref="B141:N141"/>
    <mergeCell ref="B26:N26"/>
    <mergeCell ref="B31:N31"/>
    <mergeCell ref="B96:N96"/>
    <mergeCell ref="B41:N41"/>
    <mergeCell ref="B46:N46"/>
    <mergeCell ref="B51:N51"/>
    <mergeCell ref="B56:N56"/>
    <mergeCell ref="B61:N61"/>
    <mergeCell ref="B66:N66"/>
    <mergeCell ref="B71:N71"/>
    <mergeCell ref="B36:N36"/>
    <mergeCell ref="B76:N76"/>
    <mergeCell ref="B81:N81"/>
    <mergeCell ref="B86:N86"/>
    <mergeCell ref="B91:N91"/>
    <mergeCell ref="B13:N13"/>
    <mergeCell ref="B15:N15"/>
    <mergeCell ref="B16:N16"/>
    <mergeCell ref="B21:N21"/>
    <mergeCell ref="X4:AI4"/>
    <mergeCell ref="B7:M7"/>
    <mergeCell ref="B9:M9"/>
    <mergeCell ref="B10:M10"/>
    <mergeCell ref="B11:M11"/>
  </mergeCells>
  <hyperlinks>
    <hyperlink ref="A161" location="Inhaltsverzeichnis!A1" display="Zurück zum Inhaltsverzeichnis"/>
  </hyperlinks>
  <pageMargins left="0.70866141732283472" right="0.70866141732283472" top="0.78740157480314965" bottom="0.78740157480314965" header="0.31496062992125984" footer="0.31496062992125984"/>
  <pageSetup paperSize="9" scale="94" fitToHeight="0" orientation="landscape" r:id="rId1"/>
  <rowBreaks count="1" manualBreakCount="1">
    <brk id="89" max="1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pageSetUpPr fitToPage="1"/>
  </sheetPr>
  <dimension ref="A1:DB111"/>
  <sheetViews>
    <sheetView showZeros="0" zoomScaleNormal="100" workbookViewId="0">
      <pane ySplit="15" topLeftCell="A16" activePane="bottomLeft" state="frozen"/>
      <selection activeCell="B6" sqref="B6:R6"/>
      <selection pane="bottomLeft"/>
    </sheetView>
  </sheetViews>
  <sheetFormatPr baseColWidth="10" defaultColWidth="9.7109375" defaultRowHeight="14.25"/>
  <cols>
    <col min="1" max="1" width="18.5703125" style="2366" customWidth="1"/>
    <col min="2" max="13" width="8.85546875" style="2252" customWidth="1"/>
    <col min="14" max="14" width="11.140625" style="2252" customWidth="1"/>
    <col min="15" max="15" width="6.140625" style="2366" customWidth="1"/>
    <col min="16" max="29" width="5.85546875" style="2366" customWidth="1"/>
    <col min="30" max="31" width="5.7109375" style="2366" customWidth="1"/>
    <col min="32" max="36" width="6.7109375" style="2367" bestFit="1" customWidth="1"/>
    <col min="37" max="37" width="7.140625" style="2367" bestFit="1" customWidth="1"/>
    <col min="38" max="43" width="6.85546875" style="2367" customWidth="1"/>
    <col min="44" max="45" width="5.7109375" style="2367" customWidth="1"/>
    <col min="46" max="160" width="5.7109375" style="2366" customWidth="1"/>
    <col min="161" max="16384" width="9.7109375" style="2366"/>
  </cols>
  <sheetData>
    <row r="1" spans="1:45">
      <c r="A1" s="2382"/>
    </row>
    <row r="2" spans="1:45" ht="15">
      <c r="A2" s="2249"/>
      <c r="B2" s="2249"/>
      <c r="C2" s="2249"/>
      <c r="D2" s="2249"/>
      <c r="E2" s="2249"/>
      <c r="F2" s="2249"/>
      <c r="G2" s="2249"/>
      <c r="H2" s="2249"/>
      <c r="I2" s="2249"/>
      <c r="J2" s="2249"/>
      <c r="K2" s="2249"/>
      <c r="L2" s="2249"/>
      <c r="M2" s="2250"/>
      <c r="N2" s="2251"/>
    </row>
    <row r="3" spans="1:45">
      <c r="A3" s="2249"/>
      <c r="B3" s="2249"/>
      <c r="C3" s="2249"/>
      <c r="D3" s="2249"/>
      <c r="E3" s="2249"/>
      <c r="F3" s="2249"/>
      <c r="G3" s="2249"/>
      <c r="H3" s="2249"/>
      <c r="I3" s="2249"/>
      <c r="J3" s="2249"/>
      <c r="K3" s="2249"/>
      <c r="L3" s="2249"/>
      <c r="N3" s="2254"/>
    </row>
    <row r="4" spans="1:45">
      <c r="A4" s="2249"/>
      <c r="B4" s="2249"/>
      <c r="C4" s="2249"/>
      <c r="D4" s="2249"/>
      <c r="E4" s="2249"/>
      <c r="F4" s="2249"/>
      <c r="G4" s="2249"/>
      <c r="H4" s="2249"/>
      <c r="I4" s="2249"/>
      <c r="J4" s="2249"/>
      <c r="K4" s="2249"/>
      <c r="L4" s="2249"/>
      <c r="M4" s="2249"/>
      <c r="N4" s="2254"/>
    </row>
    <row r="5" spans="1:45">
      <c r="A5" s="2249"/>
      <c r="B5" s="2249"/>
      <c r="C5" s="2249"/>
      <c r="D5" s="2249"/>
      <c r="E5" s="2249"/>
      <c r="F5" s="2249"/>
      <c r="G5" s="2249"/>
      <c r="H5" s="2249"/>
      <c r="I5" s="2249"/>
      <c r="J5" s="2249"/>
      <c r="K5" s="2249"/>
      <c r="L5" s="2249"/>
      <c r="M5" s="2249"/>
      <c r="N5" s="2254"/>
    </row>
    <row r="6" spans="1:45" ht="22.5">
      <c r="A6" s="2249"/>
      <c r="B6" s="2728" t="s">
        <v>1990</v>
      </c>
      <c r="C6" s="2728"/>
      <c r="D6" s="2728"/>
      <c r="E6" s="2728"/>
      <c r="F6" s="2728"/>
      <c r="G6" s="2728"/>
      <c r="H6" s="2728"/>
      <c r="I6" s="2728"/>
      <c r="J6" s="2728"/>
      <c r="K6" s="2728"/>
      <c r="L6" s="2728"/>
      <c r="M6" s="2728"/>
      <c r="N6" s="2254"/>
      <c r="AF6" s="2713"/>
      <c r="AG6" s="2713"/>
      <c r="AH6" s="2713"/>
      <c r="AI6" s="2713"/>
      <c r="AJ6" s="2713"/>
      <c r="AK6" s="2713"/>
      <c r="AL6" s="2713"/>
      <c r="AM6" s="2713"/>
      <c r="AN6" s="2713"/>
      <c r="AO6" s="2713"/>
      <c r="AP6" s="2713"/>
      <c r="AQ6" s="2713"/>
      <c r="AR6" s="2256"/>
    </row>
    <row r="7" spans="1:45" ht="14.25" customHeight="1">
      <c r="A7" s="2249"/>
      <c r="B7" s="2249"/>
      <c r="C7" s="2249"/>
      <c r="D7" s="2249"/>
      <c r="E7" s="2249"/>
      <c r="F7" s="2249"/>
      <c r="G7" s="2249"/>
      <c r="H7" s="2249"/>
      <c r="I7" s="2249"/>
      <c r="J7" s="2249"/>
      <c r="K7" s="2249"/>
      <c r="L7" s="2249"/>
      <c r="M7" s="2249"/>
      <c r="N7" s="2254"/>
      <c r="AF7" s="2257"/>
      <c r="AG7" s="2257"/>
      <c r="AH7" s="2257"/>
      <c r="AI7" s="2257"/>
      <c r="AJ7" s="2257"/>
      <c r="AK7" s="2257"/>
      <c r="AL7" s="2257"/>
      <c r="AM7" s="2257"/>
      <c r="AN7" s="2257"/>
      <c r="AO7" s="2257"/>
      <c r="AP7" s="2257"/>
      <c r="AQ7" s="2257"/>
      <c r="AR7" s="2258"/>
    </row>
    <row r="8" spans="1:45" ht="14.25" customHeight="1">
      <c r="A8" s="2249"/>
      <c r="B8" s="2725" t="s">
        <v>1989</v>
      </c>
      <c r="C8" s="2725"/>
      <c r="D8" s="2725"/>
      <c r="E8" s="2725"/>
      <c r="F8" s="2725"/>
      <c r="G8" s="2725"/>
      <c r="H8" s="2725"/>
      <c r="I8" s="2725"/>
      <c r="J8" s="2725"/>
      <c r="K8" s="2725"/>
      <c r="L8" s="2725"/>
      <c r="M8" s="2725"/>
      <c r="N8" s="2249"/>
      <c r="Q8" s="2252"/>
      <c r="R8" s="2252"/>
      <c r="S8" s="2252"/>
      <c r="T8" s="2252"/>
      <c r="AF8" s="2259"/>
      <c r="AG8" s="2259"/>
      <c r="AH8" s="2259"/>
      <c r="AI8" s="2259"/>
      <c r="AJ8" s="2259"/>
      <c r="AK8" s="2259"/>
      <c r="AL8" s="2259"/>
      <c r="AM8" s="2259"/>
      <c r="AN8" s="2259"/>
      <c r="AO8" s="2259"/>
      <c r="AP8" s="2259"/>
      <c r="AQ8" s="2259"/>
      <c r="AR8" s="2260"/>
    </row>
    <row r="9" spans="1:45" ht="15" customHeight="1">
      <c r="A9" s="2249"/>
      <c r="B9" s="2725" t="s">
        <v>1977</v>
      </c>
      <c r="C9" s="2725"/>
      <c r="D9" s="2725"/>
      <c r="E9" s="2725"/>
      <c r="F9" s="2725"/>
      <c r="G9" s="2725"/>
      <c r="H9" s="2725"/>
      <c r="I9" s="2725"/>
      <c r="J9" s="2725"/>
      <c r="K9" s="2725"/>
      <c r="L9" s="2725"/>
      <c r="M9" s="2725"/>
      <c r="N9" s="2381"/>
      <c r="AF9" s="2259"/>
      <c r="AG9" s="2259"/>
      <c r="AH9" s="2259"/>
      <c r="AI9" s="2259"/>
      <c r="AJ9" s="2259"/>
      <c r="AK9" s="2259"/>
      <c r="AL9" s="2259"/>
      <c r="AM9" s="2259"/>
      <c r="AN9" s="2259"/>
      <c r="AO9" s="2259"/>
      <c r="AP9" s="2259"/>
      <c r="AQ9" s="2259"/>
      <c r="AR9" s="2258"/>
    </row>
    <row r="10" spans="1:45" ht="15" customHeight="1">
      <c r="A10" s="2249"/>
      <c r="B10" s="2726" t="s">
        <v>1976</v>
      </c>
      <c r="C10" s="2726"/>
      <c r="D10" s="2726"/>
      <c r="E10" s="2726"/>
      <c r="F10" s="2726"/>
      <c r="G10" s="2726"/>
      <c r="H10" s="2726"/>
      <c r="I10" s="2726"/>
      <c r="J10" s="2726"/>
      <c r="K10" s="2726"/>
      <c r="L10" s="2726"/>
      <c r="M10" s="2726"/>
      <c r="N10" s="2381"/>
      <c r="AF10" s="2257"/>
      <c r="AG10" s="2257"/>
      <c r="AH10" s="2257"/>
      <c r="AI10" s="2257"/>
      <c r="AJ10" s="2257"/>
      <c r="AK10" s="2257"/>
      <c r="AL10" s="2257"/>
      <c r="AM10" s="2257"/>
      <c r="AN10" s="2257"/>
      <c r="AO10" s="2257"/>
      <c r="AP10" s="2257"/>
      <c r="AQ10" s="2257"/>
      <c r="AR10" s="2260"/>
    </row>
    <row r="11" spans="1:45">
      <c r="A11" s="2249" t="s">
        <v>2152</v>
      </c>
      <c r="B11" s="2249"/>
      <c r="C11" s="2249"/>
      <c r="D11" s="2249"/>
      <c r="E11" s="2249"/>
      <c r="F11" s="2249"/>
      <c r="G11" s="2249"/>
      <c r="H11" s="2249"/>
      <c r="I11" s="2249"/>
      <c r="J11" s="2249"/>
      <c r="K11" s="2249"/>
      <c r="L11" s="2249"/>
      <c r="M11" s="2249"/>
      <c r="N11" s="2254"/>
    </row>
    <row r="12" spans="1:45" ht="18.75">
      <c r="A12" s="2380" t="s">
        <v>1922</v>
      </c>
      <c r="B12" s="2727" t="s">
        <v>128</v>
      </c>
      <c r="C12" s="2727"/>
      <c r="D12" s="2727"/>
      <c r="E12" s="2727"/>
      <c r="F12" s="2727"/>
      <c r="G12" s="2727"/>
      <c r="H12" s="2727"/>
      <c r="I12" s="2727"/>
      <c r="J12" s="2727"/>
      <c r="K12" s="2727"/>
      <c r="L12" s="2727"/>
      <c r="M12" s="2727"/>
      <c r="N12" s="2379"/>
    </row>
    <row r="13" spans="1:45" s="2377" customFormat="1" ht="18.75" customHeight="1">
      <c r="A13" s="2263" t="s">
        <v>1988</v>
      </c>
      <c r="B13" s="2264" t="s">
        <v>732</v>
      </c>
      <c r="C13" s="2264" t="s">
        <v>298</v>
      </c>
      <c r="D13" s="2264" t="s">
        <v>299</v>
      </c>
      <c r="E13" s="2264" t="s">
        <v>300</v>
      </c>
      <c r="F13" s="2264" t="s">
        <v>9</v>
      </c>
      <c r="G13" s="2264" t="s">
        <v>301</v>
      </c>
      <c r="H13" s="2264" t="s">
        <v>1925</v>
      </c>
      <c r="I13" s="2264" t="s">
        <v>1926</v>
      </c>
      <c r="J13" s="2264" t="s">
        <v>1927</v>
      </c>
      <c r="K13" s="2264" t="s">
        <v>1928</v>
      </c>
      <c r="L13" s="2264" t="s">
        <v>1929</v>
      </c>
      <c r="M13" s="2264" t="s">
        <v>1930</v>
      </c>
      <c r="N13" s="2265" t="s">
        <v>1931</v>
      </c>
      <c r="AF13" s="2378"/>
      <c r="AG13" s="2378"/>
      <c r="AH13" s="2378"/>
      <c r="AI13" s="2378"/>
      <c r="AJ13" s="2378"/>
      <c r="AK13" s="2378"/>
      <c r="AL13" s="2378"/>
      <c r="AM13" s="2378"/>
      <c r="AN13" s="2378"/>
      <c r="AO13" s="2378"/>
      <c r="AP13" s="2378"/>
      <c r="AQ13" s="2378"/>
      <c r="AR13" s="2378"/>
      <c r="AS13" s="2378"/>
    </row>
    <row r="14" spans="1:45">
      <c r="A14" s="2268"/>
      <c r="B14" s="2715" t="s">
        <v>1932</v>
      </c>
      <c r="C14" s="2715"/>
      <c r="D14" s="2715"/>
      <c r="E14" s="2715"/>
      <c r="F14" s="2715"/>
      <c r="G14" s="2715"/>
      <c r="H14" s="2715"/>
      <c r="I14" s="2715"/>
      <c r="J14" s="2715"/>
      <c r="K14" s="2715"/>
      <c r="L14" s="2715"/>
      <c r="M14" s="2715"/>
      <c r="N14" s="2269"/>
    </row>
    <row r="15" spans="1:45" ht="8.25" customHeight="1">
      <c r="A15" s="2249"/>
      <c r="B15" s="2270"/>
      <c r="C15" s="2270"/>
      <c r="D15" s="2270"/>
      <c r="E15" s="2270"/>
      <c r="F15" s="2270"/>
      <c r="G15" s="2270"/>
      <c r="H15" s="2270"/>
      <c r="I15" s="2270"/>
      <c r="J15" s="2270"/>
      <c r="K15" s="2270"/>
      <c r="L15" s="2270"/>
      <c r="M15" s="2270"/>
      <c r="N15" s="2270"/>
    </row>
    <row r="16" spans="1:45">
      <c r="A16" s="2249"/>
      <c r="B16" s="2711" t="s">
        <v>1987</v>
      </c>
      <c r="C16" s="2711"/>
      <c r="D16" s="2711"/>
      <c r="E16" s="2711"/>
      <c r="F16" s="2711"/>
      <c r="G16" s="2711"/>
      <c r="H16" s="2711"/>
      <c r="I16" s="2711"/>
      <c r="J16" s="2711"/>
      <c r="K16" s="2711"/>
      <c r="L16" s="2711"/>
      <c r="M16" s="2711"/>
      <c r="N16" s="2271"/>
      <c r="P16" s="2375"/>
      <c r="X16" s="2375"/>
      <c r="AF16" s="2272"/>
      <c r="AG16" s="2272"/>
      <c r="AH16" s="2272"/>
      <c r="AI16" s="2272"/>
      <c r="AJ16" s="2272"/>
      <c r="AK16" s="2272"/>
      <c r="AL16" s="2272"/>
      <c r="AM16" s="2272"/>
      <c r="AN16" s="2272"/>
      <c r="AO16" s="2272"/>
      <c r="AP16" s="2272"/>
      <c r="AQ16" s="2272"/>
    </row>
    <row r="17" spans="1:45">
      <c r="A17" s="2273" t="s">
        <v>1934</v>
      </c>
      <c r="B17" s="2274">
        <v>22335.356</v>
      </c>
      <c r="C17" s="2274">
        <v>22988.848000000002</v>
      </c>
      <c r="D17" s="2274">
        <v>26602.411</v>
      </c>
      <c r="E17" s="2274">
        <v>23142.572</v>
      </c>
      <c r="F17" s="2274">
        <v>25760.064999999999</v>
      </c>
      <c r="G17" s="2274">
        <v>24581.931</v>
      </c>
      <c r="H17" s="2274">
        <v>24117.137999999999</v>
      </c>
      <c r="I17" s="2274">
        <v>24096.927</v>
      </c>
      <c r="J17" s="2274">
        <v>23895.307000000001</v>
      </c>
      <c r="K17" s="2274">
        <v>23706.945</v>
      </c>
      <c r="L17" s="2274">
        <v>22109.423999999999</v>
      </c>
      <c r="M17" s="2274">
        <v>19904.784</v>
      </c>
      <c r="N17" s="2274">
        <v>120829.25199999999</v>
      </c>
      <c r="AF17" s="2275"/>
      <c r="AG17" s="2275"/>
      <c r="AH17" s="2275"/>
      <c r="AI17" s="2275"/>
      <c r="AJ17" s="2275"/>
      <c r="AK17" s="2275"/>
      <c r="AL17" s="2275"/>
      <c r="AM17" s="2275"/>
      <c r="AN17" s="2275"/>
      <c r="AO17" s="2275"/>
      <c r="AP17" s="2275"/>
      <c r="AQ17" s="2275"/>
    </row>
    <row r="18" spans="1:45" ht="15.75">
      <c r="A18" s="2276" t="s">
        <v>1935</v>
      </c>
      <c r="B18" s="2277">
        <v>23566.733</v>
      </c>
      <c r="C18" s="2277">
        <v>24753.897000000001</v>
      </c>
      <c r="D18" s="2277">
        <v>26633.244999999999</v>
      </c>
      <c r="E18" s="2277">
        <v>24811.603999999999</v>
      </c>
      <c r="F18" s="2277">
        <v>26586.99</v>
      </c>
      <c r="G18" s="2277"/>
      <c r="H18" s="2277"/>
      <c r="I18" s="2277"/>
      <c r="J18" s="2277"/>
      <c r="K18" s="2277"/>
      <c r="L18" s="2277"/>
      <c r="M18" s="2277"/>
      <c r="N18" s="2277">
        <v>126352.469</v>
      </c>
      <c r="AG18" s="2374"/>
      <c r="AH18" s="2373"/>
      <c r="AI18" s="2373"/>
      <c r="AJ18" s="2373"/>
      <c r="AK18" s="2373"/>
      <c r="AL18" s="2373"/>
      <c r="AM18" s="2373"/>
      <c r="AN18" s="2373"/>
      <c r="AO18" s="2373"/>
      <c r="AP18" s="2373"/>
      <c r="AQ18" s="2373"/>
      <c r="AR18" s="2373"/>
      <c r="AS18" s="2373"/>
    </row>
    <row r="19" spans="1:45" ht="5.25" customHeight="1">
      <c r="A19" s="2273"/>
      <c r="B19" s="2274"/>
      <c r="C19" s="2274"/>
      <c r="D19" s="2274"/>
      <c r="E19" s="2274"/>
      <c r="F19" s="2274"/>
      <c r="G19" s="2274"/>
      <c r="H19" s="2274"/>
      <c r="I19" s="2274"/>
      <c r="J19" s="2274"/>
      <c r="K19" s="2274"/>
      <c r="L19" s="2274"/>
      <c r="M19" s="2274"/>
      <c r="N19" s="2274"/>
    </row>
    <row r="20" spans="1:45">
      <c r="A20" s="2278" t="s">
        <v>1936</v>
      </c>
      <c r="B20" s="2279">
        <v>5.5131290497451602</v>
      </c>
      <c r="C20" s="2279">
        <v>7.6778488421864353</v>
      </c>
      <c r="D20" s="2279">
        <v>0.11590678754643591</v>
      </c>
      <c r="E20" s="2279">
        <v>7.2119555250816489</v>
      </c>
      <c r="F20" s="2279">
        <v>3.2101044776090504</v>
      </c>
      <c r="G20" s="2279" t="s">
        <v>134</v>
      </c>
      <c r="H20" s="2279" t="s">
        <v>134</v>
      </c>
      <c r="I20" s="2279" t="s">
        <v>134</v>
      </c>
      <c r="J20" s="2279" t="s">
        <v>134</v>
      </c>
      <c r="K20" s="2279" t="s">
        <v>134</v>
      </c>
      <c r="L20" s="2279" t="s">
        <v>134</v>
      </c>
      <c r="M20" s="2279" t="s">
        <v>134</v>
      </c>
      <c r="N20" s="2279">
        <v>4.5710926026422953</v>
      </c>
    </row>
    <row r="21" spans="1:45" s="2368" customFormat="1">
      <c r="A21" s="2249"/>
      <c r="B21" s="2711" t="s">
        <v>1986</v>
      </c>
      <c r="C21" s="2711"/>
      <c r="D21" s="2711"/>
      <c r="E21" s="2711"/>
      <c r="F21" s="2711"/>
      <c r="G21" s="2711"/>
      <c r="H21" s="2711"/>
      <c r="I21" s="2711"/>
      <c r="J21" s="2711"/>
      <c r="K21" s="2711"/>
      <c r="L21" s="2711"/>
      <c r="M21" s="2711"/>
      <c r="N21" s="2271"/>
      <c r="AF21" s="2272"/>
      <c r="AG21" s="2272"/>
      <c r="AH21" s="2272"/>
      <c r="AI21" s="2272"/>
      <c r="AJ21" s="2272"/>
      <c r="AK21" s="2272"/>
      <c r="AL21" s="2272"/>
      <c r="AM21" s="2272"/>
      <c r="AN21" s="2272"/>
      <c r="AO21" s="2272"/>
      <c r="AP21" s="2272"/>
      <c r="AQ21" s="2272"/>
      <c r="AR21" s="2369"/>
      <c r="AS21" s="2369"/>
    </row>
    <row r="22" spans="1:45" s="2368" customFormat="1">
      <c r="A22" s="2273" t="s">
        <v>1934</v>
      </c>
      <c r="B22" s="2274">
        <v>4377.9889999999996</v>
      </c>
      <c r="C22" s="2274">
        <v>4747.1459999999997</v>
      </c>
      <c r="D22" s="2274">
        <v>4925.6570000000002</v>
      </c>
      <c r="E22" s="2274">
        <v>4394.6260000000002</v>
      </c>
      <c r="F22" s="2274">
        <v>4776.9059999999999</v>
      </c>
      <c r="G22" s="2274">
        <v>4824.7430000000004</v>
      </c>
      <c r="H22" s="2274">
        <v>4084.2339999999999</v>
      </c>
      <c r="I22" s="2274">
        <v>4526.5039999999999</v>
      </c>
      <c r="J22" s="2274">
        <v>4954.1220000000003</v>
      </c>
      <c r="K22" s="2274">
        <v>4540.982</v>
      </c>
      <c r="L22" s="2274">
        <v>4719.5169999999998</v>
      </c>
      <c r="M22" s="2274">
        <v>3811.37</v>
      </c>
      <c r="N22" s="2274">
        <v>23222.323999999997</v>
      </c>
      <c r="AF22" s="2275"/>
      <c r="AG22" s="2275"/>
      <c r="AH22" s="2275"/>
      <c r="AI22" s="2275"/>
      <c r="AJ22" s="2275"/>
      <c r="AK22" s="2275"/>
      <c r="AL22" s="2275"/>
      <c r="AM22" s="2275"/>
      <c r="AN22" s="2275"/>
      <c r="AO22" s="2275"/>
      <c r="AP22" s="2275"/>
      <c r="AQ22" s="2275"/>
      <c r="AR22" s="2369"/>
      <c r="AS22" s="2369"/>
    </row>
    <row r="23" spans="1:45" s="2368" customFormat="1" ht="15.75">
      <c r="A23" s="2276" t="s">
        <v>1935</v>
      </c>
      <c r="B23" s="2277">
        <v>4561.6390000000001</v>
      </c>
      <c r="C23" s="2277">
        <v>4280.3869999999997</v>
      </c>
      <c r="D23" s="2277">
        <v>4017.98</v>
      </c>
      <c r="E23" s="2277">
        <v>4228.9369999999999</v>
      </c>
      <c r="F23" s="2277">
        <v>4321.2539999999999</v>
      </c>
      <c r="G23" s="2277"/>
      <c r="H23" s="2277"/>
      <c r="I23" s="2277"/>
      <c r="J23" s="2277"/>
      <c r="K23" s="2277"/>
      <c r="L23" s="2277"/>
      <c r="M23" s="2277"/>
      <c r="N23" s="2277">
        <v>21410.197</v>
      </c>
      <c r="AF23" s="2369"/>
      <c r="AG23" s="2374"/>
      <c r="AH23" s="2373"/>
      <c r="AI23" s="2373"/>
      <c r="AJ23" s="2373"/>
      <c r="AK23" s="2373"/>
      <c r="AL23" s="2373"/>
      <c r="AM23" s="2373"/>
      <c r="AN23" s="2373"/>
      <c r="AO23" s="2373"/>
      <c r="AP23" s="2373"/>
      <c r="AQ23" s="2373"/>
      <c r="AR23" s="2373"/>
      <c r="AS23" s="2373"/>
    </row>
    <row r="24" spans="1:45" s="2368" customFormat="1" ht="5.25" customHeight="1">
      <c r="A24" s="2273"/>
      <c r="B24" s="2274"/>
      <c r="C24" s="2274"/>
      <c r="D24" s="2274"/>
      <c r="E24" s="2274"/>
      <c r="F24" s="2274"/>
      <c r="G24" s="2274"/>
      <c r="H24" s="2274"/>
      <c r="I24" s="2274"/>
      <c r="J24" s="2274"/>
      <c r="K24" s="2274"/>
      <c r="L24" s="2274"/>
      <c r="M24" s="2274"/>
      <c r="N24" s="2274"/>
      <c r="AF24" s="2369"/>
      <c r="AG24" s="2369"/>
      <c r="AH24" s="2369"/>
      <c r="AI24" s="2369"/>
      <c r="AJ24" s="2369"/>
      <c r="AK24" s="2369"/>
      <c r="AL24" s="2369"/>
      <c r="AM24" s="2369"/>
      <c r="AN24" s="2369"/>
      <c r="AO24" s="2369"/>
      <c r="AP24" s="2369"/>
      <c r="AQ24" s="2369"/>
      <c r="AR24" s="2369"/>
      <c r="AS24" s="2369"/>
    </row>
    <row r="25" spans="1:45" s="2368" customFormat="1">
      <c r="A25" s="2278" t="s">
        <v>1936</v>
      </c>
      <c r="B25" s="2279">
        <v>4.1948483653111168</v>
      </c>
      <c r="C25" s="2279">
        <v>-9.8324129908791491</v>
      </c>
      <c r="D25" s="2279">
        <v>-18.427531596292638</v>
      </c>
      <c r="E25" s="2279">
        <v>-3.7702639542022496</v>
      </c>
      <c r="F25" s="2279">
        <v>-9.5386427951481636</v>
      </c>
      <c r="G25" s="2279" t="s">
        <v>134</v>
      </c>
      <c r="H25" s="2279" t="s">
        <v>134</v>
      </c>
      <c r="I25" s="2279" t="s">
        <v>134</v>
      </c>
      <c r="J25" s="2279" t="s">
        <v>134</v>
      </c>
      <c r="K25" s="2279" t="s">
        <v>134</v>
      </c>
      <c r="L25" s="2279" t="s">
        <v>134</v>
      </c>
      <c r="M25" s="2279" t="s">
        <v>134</v>
      </c>
      <c r="N25" s="2279">
        <v>-7.8033835028741976</v>
      </c>
      <c r="AF25" s="2369"/>
      <c r="AG25" s="2369"/>
      <c r="AH25" s="2369"/>
      <c r="AI25" s="2369"/>
      <c r="AJ25" s="2369"/>
      <c r="AK25" s="2369"/>
      <c r="AL25" s="2369"/>
      <c r="AM25" s="2369"/>
      <c r="AN25" s="2369"/>
      <c r="AO25" s="2369"/>
      <c r="AP25" s="2369"/>
      <c r="AQ25" s="2369"/>
      <c r="AR25" s="2369"/>
      <c r="AS25" s="2369"/>
    </row>
    <row r="26" spans="1:45" s="2368" customFormat="1">
      <c r="A26" s="2249"/>
      <c r="B26" s="2711" t="s">
        <v>1985</v>
      </c>
      <c r="C26" s="2711"/>
      <c r="D26" s="2711"/>
      <c r="E26" s="2711"/>
      <c r="F26" s="2711"/>
      <c r="G26" s="2711"/>
      <c r="H26" s="2711"/>
      <c r="I26" s="2711"/>
      <c r="J26" s="2711"/>
      <c r="K26" s="2711"/>
      <c r="L26" s="2711"/>
      <c r="M26" s="2711"/>
      <c r="N26" s="2271"/>
      <c r="P26" s="2375"/>
      <c r="Q26" s="2366"/>
      <c r="R26" s="2366"/>
      <c r="S26" s="2366"/>
      <c r="T26" s="2366"/>
      <c r="U26" s="2366"/>
      <c r="V26" s="2366"/>
      <c r="X26" s="2375"/>
      <c r="AF26" s="2272"/>
      <c r="AG26" s="2272"/>
      <c r="AH26" s="2272"/>
      <c r="AI26" s="2272"/>
      <c r="AJ26" s="2272"/>
      <c r="AK26" s="2272"/>
      <c r="AL26" s="2272"/>
      <c r="AM26" s="2272"/>
      <c r="AN26" s="2272"/>
      <c r="AO26" s="2272"/>
      <c r="AP26" s="2272"/>
      <c r="AQ26" s="2272"/>
      <c r="AR26" s="2369"/>
      <c r="AS26" s="2369"/>
    </row>
    <row r="27" spans="1:45" s="2368" customFormat="1">
      <c r="A27" s="2273" t="s">
        <v>1934</v>
      </c>
      <c r="B27" s="2274">
        <v>9034.0769999999993</v>
      </c>
      <c r="C27" s="2274">
        <v>9129.0300000000007</v>
      </c>
      <c r="D27" s="2274">
        <v>10055.359</v>
      </c>
      <c r="E27" s="2274">
        <v>9178.3649999999998</v>
      </c>
      <c r="F27" s="2274">
        <v>10370.753000000001</v>
      </c>
      <c r="G27" s="2274">
        <v>9913.4830000000002</v>
      </c>
      <c r="H27" s="2274">
        <v>9369.0910000000003</v>
      </c>
      <c r="I27" s="2274">
        <v>9689.4230000000007</v>
      </c>
      <c r="J27" s="2274">
        <v>8960.4920000000002</v>
      </c>
      <c r="K27" s="2274">
        <v>8864.6679999999997</v>
      </c>
      <c r="L27" s="2274">
        <v>9056.4</v>
      </c>
      <c r="M27" s="2274">
        <v>7420.8860000000004</v>
      </c>
      <c r="N27" s="2274">
        <v>47767.584000000003</v>
      </c>
      <c r="AF27" s="2275"/>
      <c r="AG27" s="2275"/>
      <c r="AH27" s="2275"/>
      <c r="AI27" s="2275"/>
      <c r="AJ27" s="2275"/>
      <c r="AK27" s="2275"/>
      <c r="AL27" s="2275"/>
      <c r="AM27" s="2275"/>
      <c r="AN27" s="2275"/>
      <c r="AO27" s="2275"/>
      <c r="AP27" s="2275"/>
      <c r="AQ27" s="2275"/>
      <c r="AR27" s="2369"/>
      <c r="AS27" s="2369"/>
    </row>
    <row r="28" spans="1:45" s="2368" customFormat="1" ht="15.75">
      <c r="A28" s="2276" t="s">
        <v>1935</v>
      </c>
      <c r="B28" s="2277">
        <v>9872.4410000000007</v>
      </c>
      <c r="C28" s="2277">
        <v>9057.51</v>
      </c>
      <c r="D28" s="2277">
        <v>9775.9060000000009</v>
      </c>
      <c r="E28" s="2277">
        <v>10524.651</v>
      </c>
      <c r="F28" s="2277">
        <v>10890.092000000001</v>
      </c>
      <c r="G28" s="2277"/>
      <c r="H28" s="2277"/>
      <c r="I28" s="2277"/>
      <c r="J28" s="2277"/>
      <c r="K28" s="2277"/>
      <c r="L28" s="2277"/>
      <c r="M28" s="2277"/>
      <c r="N28" s="2277">
        <v>50120.600000000006</v>
      </c>
      <c r="AF28" s="2369"/>
      <c r="AG28" s="2374"/>
      <c r="AH28" s="2373"/>
      <c r="AI28" s="2373"/>
      <c r="AJ28" s="2373"/>
      <c r="AK28" s="2373"/>
      <c r="AL28" s="2373"/>
      <c r="AM28" s="2373"/>
      <c r="AN28" s="2373"/>
      <c r="AO28" s="2373"/>
      <c r="AP28" s="2373"/>
      <c r="AQ28" s="2373"/>
      <c r="AR28" s="2373"/>
      <c r="AS28" s="2373"/>
    </row>
    <row r="29" spans="1:45" s="2368" customFormat="1" ht="5.25" customHeight="1">
      <c r="A29" s="2273"/>
      <c r="B29" s="2274"/>
      <c r="C29" s="2274"/>
      <c r="D29" s="2274"/>
      <c r="E29" s="2274"/>
      <c r="F29" s="2274"/>
      <c r="G29" s="2274"/>
      <c r="H29" s="2274"/>
      <c r="I29" s="2274"/>
      <c r="J29" s="2274"/>
      <c r="K29" s="2274"/>
      <c r="L29" s="2274"/>
      <c r="M29" s="2274"/>
      <c r="N29" s="2274"/>
      <c r="AF29" s="2369"/>
      <c r="AG29" s="2369"/>
      <c r="AH29" s="2369"/>
      <c r="AI29" s="2369"/>
      <c r="AJ29" s="2369"/>
      <c r="AK29" s="2369"/>
      <c r="AL29" s="2369"/>
      <c r="AM29" s="2369"/>
      <c r="AN29" s="2369"/>
      <c r="AO29" s="2369"/>
      <c r="AP29" s="2369"/>
      <c r="AQ29" s="2369"/>
      <c r="AR29" s="2369"/>
      <c r="AS29" s="2369"/>
    </row>
    <row r="30" spans="1:45" s="2368" customFormat="1">
      <c r="A30" s="2278" t="s">
        <v>1936</v>
      </c>
      <c r="B30" s="2279">
        <v>9.2800183128835556</v>
      </c>
      <c r="C30" s="2279">
        <v>-0.78343482275774079</v>
      </c>
      <c r="D30" s="2279">
        <v>-2.779144931573299</v>
      </c>
      <c r="E30" s="2279">
        <v>14.668037281149765</v>
      </c>
      <c r="F30" s="2279">
        <v>5.007727018472039</v>
      </c>
      <c r="G30" s="2279" t="s">
        <v>134</v>
      </c>
      <c r="H30" s="2279" t="s">
        <v>134</v>
      </c>
      <c r="I30" s="2279" t="s">
        <v>134</v>
      </c>
      <c r="J30" s="2279" t="s">
        <v>134</v>
      </c>
      <c r="K30" s="2279" t="s">
        <v>134</v>
      </c>
      <c r="L30" s="2279" t="s">
        <v>134</v>
      </c>
      <c r="M30" s="2279" t="s">
        <v>134</v>
      </c>
      <c r="N30" s="2279">
        <v>4.9259682047139108</v>
      </c>
      <c r="AF30" s="2369"/>
      <c r="AG30" s="2369"/>
      <c r="AH30" s="2369"/>
      <c r="AI30" s="2369"/>
      <c r="AJ30" s="2369"/>
      <c r="AK30" s="2369"/>
      <c r="AL30" s="2369"/>
      <c r="AM30" s="2369"/>
      <c r="AN30" s="2369"/>
      <c r="AO30" s="2369"/>
      <c r="AP30" s="2369"/>
      <c r="AQ30" s="2369"/>
      <c r="AR30" s="2369"/>
      <c r="AS30" s="2369"/>
    </row>
    <row r="31" spans="1:45">
      <c r="A31" s="2249"/>
      <c r="B31" s="2711" t="s">
        <v>1984</v>
      </c>
      <c r="C31" s="2711"/>
      <c r="D31" s="2711"/>
      <c r="E31" s="2711"/>
      <c r="F31" s="2711"/>
      <c r="G31" s="2711"/>
      <c r="H31" s="2711"/>
      <c r="I31" s="2711"/>
      <c r="J31" s="2711"/>
      <c r="K31" s="2711"/>
      <c r="L31" s="2711"/>
      <c r="M31" s="2711"/>
      <c r="N31" s="2271"/>
      <c r="AF31" s="2272"/>
      <c r="AG31" s="2272"/>
      <c r="AH31" s="2272"/>
      <c r="AI31" s="2272"/>
      <c r="AJ31" s="2272"/>
      <c r="AK31" s="2272"/>
      <c r="AL31" s="2272"/>
      <c r="AM31" s="2272"/>
      <c r="AN31" s="2272"/>
      <c r="AO31" s="2272"/>
      <c r="AP31" s="2272"/>
      <c r="AQ31" s="2272"/>
    </row>
    <row r="32" spans="1:45" ht="14.25" customHeight="1">
      <c r="A32" s="2273" t="s">
        <v>1934</v>
      </c>
      <c r="B32" s="2274">
        <v>5821.7820000000002</v>
      </c>
      <c r="C32" s="2274">
        <v>6033.5739999999996</v>
      </c>
      <c r="D32" s="2274">
        <v>6861.6289999999999</v>
      </c>
      <c r="E32" s="2274">
        <v>6100.3010000000004</v>
      </c>
      <c r="F32" s="2274">
        <v>6758.741</v>
      </c>
      <c r="G32" s="2274">
        <v>6435.6480000000001</v>
      </c>
      <c r="H32" s="2274">
        <v>6571.0339999999997</v>
      </c>
      <c r="I32" s="2274">
        <v>6813.1639999999998</v>
      </c>
      <c r="J32" s="2274">
        <v>6225.2920000000004</v>
      </c>
      <c r="K32" s="2274">
        <v>6246.2510000000002</v>
      </c>
      <c r="L32" s="2274">
        <v>6205.2389999999996</v>
      </c>
      <c r="M32" s="2274">
        <v>5768.942</v>
      </c>
      <c r="N32" s="2274">
        <v>31576.027000000002</v>
      </c>
      <c r="AF32" s="2275"/>
      <c r="AG32" s="2275"/>
      <c r="AH32" s="2275"/>
      <c r="AI32" s="2275"/>
      <c r="AJ32" s="2275"/>
      <c r="AK32" s="2275"/>
      <c r="AL32" s="2275"/>
      <c r="AM32" s="2275"/>
      <c r="AN32" s="2275"/>
      <c r="AO32" s="2275"/>
      <c r="AP32" s="2275"/>
      <c r="AQ32" s="2275"/>
    </row>
    <row r="33" spans="1:106" ht="14.25" customHeight="1">
      <c r="A33" s="2276" t="s">
        <v>1935</v>
      </c>
      <c r="B33" s="2277">
        <v>6765.9979999999996</v>
      </c>
      <c r="C33" s="2277">
        <v>6064.2780000000002</v>
      </c>
      <c r="D33" s="2277">
        <v>6871.75</v>
      </c>
      <c r="E33" s="2277">
        <v>6494.7060000000001</v>
      </c>
      <c r="F33" s="2277">
        <v>6706.1239999999998</v>
      </c>
      <c r="G33" s="2277"/>
      <c r="H33" s="2277"/>
      <c r="I33" s="2277"/>
      <c r="J33" s="2277"/>
      <c r="K33" s="2277"/>
      <c r="L33" s="2277"/>
      <c r="M33" s="2277"/>
      <c r="N33" s="2277">
        <v>32902.856</v>
      </c>
      <c r="AG33" s="2374"/>
      <c r="AH33" s="2373"/>
      <c r="AI33" s="2373"/>
      <c r="AJ33" s="2373"/>
      <c r="AK33" s="2373"/>
      <c r="AL33" s="2373"/>
      <c r="AM33" s="2373"/>
      <c r="AN33" s="2373"/>
      <c r="AO33" s="2373"/>
      <c r="AP33" s="2373"/>
      <c r="AQ33" s="2373"/>
      <c r="AR33" s="2373"/>
      <c r="AS33" s="2373"/>
    </row>
    <row r="34" spans="1:106" ht="5.25" customHeight="1">
      <c r="A34" s="2273"/>
      <c r="B34" s="2274"/>
      <c r="C34" s="2274"/>
      <c r="D34" s="2274"/>
      <c r="E34" s="2274"/>
      <c r="F34" s="2274"/>
      <c r="G34" s="2274"/>
      <c r="H34" s="2274"/>
      <c r="I34" s="2274"/>
      <c r="J34" s="2274"/>
      <c r="K34" s="2274"/>
      <c r="L34" s="2274"/>
      <c r="M34" s="2274"/>
      <c r="N34" s="2274"/>
    </row>
    <row r="35" spans="1:106">
      <c r="A35" s="2278" t="s">
        <v>1936</v>
      </c>
      <c r="B35" s="2279">
        <v>16.218676686966276</v>
      </c>
      <c r="C35" s="2279">
        <v>0.5088857781474303</v>
      </c>
      <c r="D35" s="2279">
        <v>0.14750141693758678</v>
      </c>
      <c r="E35" s="2279">
        <v>6.4653367104344426</v>
      </c>
      <c r="F35" s="2279">
        <v>-0.77850297858728368</v>
      </c>
      <c r="G35" s="2279" t="s">
        <v>134</v>
      </c>
      <c r="H35" s="2279" t="s">
        <v>134</v>
      </c>
      <c r="I35" s="2279" t="s">
        <v>134</v>
      </c>
      <c r="J35" s="2279" t="s">
        <v>134</v>
      </c>
      <c r="K35" s="2279" t="s">
        <v>134</v>
      </c>
      <c r="L35" s="2279" t="s">
        <v>134</v>
      </c>
      <c r="M35" s="2279" t="s">
        <v>134</v>
      </c>
      <c r="N35" s="2279">
        <v>4.2020137618960121</v>
      </c>
    </row>
    <row r="36" spans="1:106" s="2368" customFormat="1">
      <c r="A36" s="2249"/>
      <c r="B36" s="2711" t="s">
        <v>1983</v>
      </c>
      <c r="C36" s="2711"/>
      <c r="D36" s="2711"/>
      <c r="E36" s="2711"/>
      <c r="F36" s="2711"/>
      <c r="G36" s="2711"/>
      <c r="H36" s="2711"/>
      <c r="I36" s="2711"/>
      <c r="J36" s="2711"/>
      <c r="K36" s="2711"/>
      <c r="L36" s="2711"/>
      <c r="M36" s="2711"/>
      <c r="N36" s="2271"/>
      <c r="P36" s="2375"/>
      <c r="X36" s="2375"/>
      <c r="AF36" s="2272"/>
      <c r="AG36" s="2272"/>
      <c r="AH36" s="2272"/>
      <c r="AI36" s="2272"/>
      <c r="AJ36" s="2272"/>
      <c r="AK36" s="2272"/>
      <c r="AL36" s="2272"/>
      <c r="AM36" s="2272"/>
      <c r="AN36" s="2272"/>
      <c r="AO36" s="2272"/>
      <c r="AP36" s="2272"/>
      <c r="AQ36" s="2272"/>
      <c r="AR36" s="2369"/>
      <c r="AS36" s="2369"/>
    </row>
    <row r="37" spans="1:106" s="2368" customFormat="1">
      <c r="A37" s="2273" t="s">
        <v>1934</v>
      </c>
      <c r="B37" s="2274">
        <v>37156.523000000001</v>
      </c>
      <c r="C37" s="2274">
        <v>34206.356</v>
      </c>
      <c r="D37" s="2274">
        <v>41969.500999999997</v>
      </c>
      <c r="E37" s="2274">
        <v>37960.815999999999</v>
      </c>
      <c r="F37" s="2274">
        <v>41224.483</v>
      </c>
      <c r="G37" s="2274">
        <v>40638.910000000003</v>
      </c>
      <c r="H37" s="2274">
        <v>41915.313000000002</v>
      </c>
      <c r="I37" s="2274">
        <v>38588.449000000001</v>
      </c>
      <c r="J37" s="2274">
        <v>37271.561000000002</v>
      </c>
      <c r="K37" s="2274">
        <v>37395.502</v>
      </c>
      <c r="L37" s="2274">
        <v>38320.76</v>
      </c>
      <c r="M37" s="2274">
        <v>39278.523000000001</v>
      </c>
      <c r="N37" s="2274">
        <v>192517.679</v>
      </c>
      <c r="AF37" s="2275"/>
      <c r="AG37" s="2275"/>
      <c r="AH37" s="2275"/>
      <c r="AI37" s="2275"/>
      <c r="AJ37" s="2275"/>
      <c r="AK37" s="2275"/>
      <c r="AL37" s="2275"/>
      <c r="AM37" s="2275"/>
      <c r="AN37" s="2275"/>
      <c r="AO37" s="2275"/>
      <c r="AP37" s="2275"/>
      <c r="AQ37" s="2275"/>
      <c r="AR37" s="2369"/>
      <c r="AS37" s="2369"/>
    </row>
    <row r="38" spans="1:106" s="2368" customFormat="1" ht="15.75">
      <c r="A38" s="2276" t="s">
        <v>1935</v>
      </c>
      <c r="B38" s="2277">
        <v>41357.078000000001</v>
      </c>
      <c r="C38" s="2277">
        <v>38268.821000000004</v>
      </c>
      <c r="D38" s="2277">
        <v>40768.525999999998</v>
      </c>
      <c r="E38" s="2277">
        <v>40733.519</v>
      </c>
      <c r="F38" s="2277">
        <v>44014.415999999997</v>
      </c>
      <c r="G38" s="2277"/>
      <c r="H38" s="2277"/>
      <c r="I38" s="2277"/>
      <c r="J38" s="2277"/>
      <c r="K38" s="2277"/>
      <c r="L38" s="2277"/>
      <c r="M38" s="2277"/>
      <c r="N38" s="2277">
        <v>205142.36000000002</v>
      </c>
      <c r="AF38" s="2369"/>
      <c r="AG38" s="2374"/>
      <c r="AH38" s="2373"/>
      <c r="AI38" s="2373"/>
      <c r="AJ38" s="2373"/>
      <c r="AK38" s="2373"/>
      <c r="AL38" s="2373"/>
      <c r="AM38" s="2373"/>
      <c r="AN38" s="2373"/>
      <c r="AO38" s="2373"/>
      <c r="AP38" s="2373"/>
      <c r="AQ38" s="2373"/>
      <c r="AR38" s="2373"/>
      <c r="AS38" s="2373"/>
    </row>
    <row r="39" spans="1:106" s="2368" customFormat="1" ht="5.25" customHeight="1">
      <c r="A39" s="2273"/>
      <c r="B39" s="2274"/>
      <c r="C39" s="2274"/>
      <c r="D39" s="2274"/>
      <c r="E39" s="2274"/>
      <c r="F39" s="2274"/>
      <c r="G39" s="2274"/>
      <c r="H39" s="2274"/>
      <c r="I39" s="2274"/>
      <c r="J39" s="2274"/>
      <c r="K39" s="2274"/>
      <c r="L39" s="2274"/>
      <c r="M39" s="2274"/>
      <c r="N39" s="2274"/>
      <c r="AF39" s="2369"/>
      <c r="AG39" s="2369"/>
      <c r="AH39" s="2369"/>
      <c r="AI39" s="2369"/>
      <c r="AJ39" s="2369"/>
      <c r="AK39" s="2369"/>
      <c r="AL39" s="2369"/>
      <c r="AM39" s="2369"/>
      <c r="AN39" s="2369"/>
      <c r="AO39" s="2369"/>
      <c r="AP39" s="2369"/>
      <c r="AQ39" s="2369"/>
      <c r="AR39" s="2369"/>
      <c r="AS39" s="2369"/>
    </row>
    <row r="40" spans="1:106" s="2368" customFormat="1">
      <c r="A40" s="2278" t="s">
        <v>1936</v>
      </c>
      <c r="B40" s="2279">
        <v>11.305027114619961</v>
      </c>
      <c r="C40" s="2279">
        <v>11.876345437087792</v>
      </c>
      <c r="D40" s="2279">
        <v>-2.8615422423059016</v>
      </c>
      <c r="E40" s="2279">
        <v>7.304118541603529</v>
      </c>
      <c r="F40" s="2279">
        <v>6.7676603730845954</v>
      </c>
      <c r="G40" s="2279" t="s">
        <v>134</v>
      </c>
      <c r="H40" s="2279" t="s">
        <v>134</v>
      </c>
      <c r="I40" s="2279" t="s">
        <v>134</v>
      </c>
      <c r="J40" s="2279" t="s">
        <v>134</v>
      </c>
      <c r="K40" s="2279" t="s">
        <v>134</v>
      </c>
      <c r="L40" s="2279" t="s">
        <v>134</v>
      </c>
      <c r="M40" s="2279" t="s">
        <v>134</v>
      </c>
      <c r="N40" s="2279">
        <v>6.5576735942261166</v>
      </c>
      <c r="AF40" s="2369"/>
      <c r="AG40" s="2369"/>
      <c r="AH40" s="2369"/>
      <c r="AI40" s="2369"/>
      <c r="AJ40" s="2369"/>
      <c r="AK40" s="2369"/>
      <c r="AL40" s="2369"/>
      <c r="AM40" s="2369"/>
      <c r="AN40" s="2369"/>
      <c r="AO40" s="2369"/>
      <c r="AP40" s="2369"/>
      <c r="AQ40" s="2369"/>
      <c r="AR40" s="2369"/>
      <c r="AS40" s="2369"/>
    </row>
    <row r="41" spans="1:106" s="2368" customFormat="1">
      <c r="A41" s="2249"/>
      <c r="B41" s="2711" t="s">
        <v>1982</v>
      </c>
      <c r="C41" s="2711"/>
      <c r="D41" s="2711"/>
      <c r="E41" s="2711"/>
      <c r="F41" s="2711"/>
      <c r="G41" s="2711"/>
      <c r="H41" s="2711"/>
      <c r="I41" s="2711"/>
      <c r="J41" s="2711"/>
      <c r="K41" s="2711"/>
      <c r="L41" s="2711"/>
      <c r="M41" s="2711"/>
      <c r="N41" s="2271"/>
      <c r="AF41" s="2272"/>
      <c r="AG41" s="2272"/>
      <c r="AH41" s="2272"/>
      <c r="AI41" s="2272"/>
      <c r="AJ41" s="2272"/>
      <c r="AK41" s="2272"/>
      <c r="AL41" s="2272"/>
      <c r="AM41" s="2272"/>
      <c r="AN41" s="2272"/>
      <c r="AO41" s="2272"/>
      <c r="AP41" s="2272"/>
      <c r="AQ41" s="2272"/>
      <c r="AR41" s="2369"/>
      <c r="AS41" s="2369"/>
      <c r="CM41" s="2376"/>
      <c r="DB41" s="2376"/>
    </row>
    <row r="42" spans="1:106" s="2368" customFormat="1">
      <c r="A42" s="2273" t="s">
        <v>1934</v>
      </c>
      <c r="B42" s="2274">
        <v>75134.551999999996</v>
      </c>
      <c r="C42" s="2274">
        <v>67353.925000000003</v>
      </c>
      <c r="D42" s="2274">
        <v>73543.313999999998</v>
      </c>
      <c r="E42" s="2274">
        <v>75431.357999999993</v>
      </c>
      <c r="F42" s="2274">
        <v>78233.351999999999</v>
      </c>
      <c r="G42" s="2274">
        <v>77584.370999999999</v>
      </c>
      <c r="H42" s="2274">
        <v>78058.732999999993</v>
      </c>
      <c r="I42" s="2274">
        <v>76140.84</v>
      </c>
      <c r="J42" s="2274">
        <v>71670.296000000002</v>
      </c>
      <c r="K42" s="2274">
        <v>72646.548999999999</v>
      </c>
      <c r="L42" s="2274">
        <v>70234.043999999994</v>
      </c>
      <c r="M42" s="2274">
        <v>74913.159</v>
      </c>
      <c r="N42" s="2274">
        <v>369696.50100000005</v>
      </c>
      <c r="AF42" s="2275"/>
      <c r="AG42" s="2275"/>
      <c r="AH42" s="2275"/>
      <c r="AI42" s="2275"/>
      <c r="AJ42" s="2275"/>
      <c r="AK42" s="2275"/>
      <c r="AL42" s="2275"/>
      <c r="AM42" s="2275"/>
      <c r="AN42" s="2275"/>
      <c r="AO42" s="2275"/>
      <c r="AP42" s="2275"/>
      <c r="AQ42" s="2275"/>
      <c r="AR42" s="2369"/>
      <c r="AS42" s="2369"/>
      <c r="CM42" s="2376"/>
      <c r="DB42" s="2376"/>
    </row>
    <row r="43" spans="1:106" s="2368" customFormat="1" ht="15.75">
      <c r="A43" s="2276" t="s">
        <v>1935</v>
      </c>
      <c r="B43" s="2277">
        <v>77371.293000000005</v>
      </c>
      <c r="C43" s="2277">
        <v>73577.898000000001</v>
      </c>
      <c r="D43" s="2277">
        <v>79953.176999999996</v>
      </c>
      <c r="E43" s="2277">
        <v>77480.191999999995</v>
      </c>
      <c r="F43" s="2277">
        <v>82246.600000000006</v>
      </c>
      <c r="G43" s="2277"/>
      <c r="H43" s="2277"/>
      <c r="I43" s="2277"/>
      <c r="J43" s="2277"/>
      <c r="K43" s="2277"/>
      <c r="L43" s="2277"/>
      <c r="M43" s="2277"/>
      <c r="N43" s="2277">
        <v>390629.16000000003</v>
      </c>
      <c r="Q43" s="2286"/>
      <c r="R43" s="2286"/>
      <c r="S43" s="2286"/>
      <c r="T43" s="2286"/>
      <c r="U43" s="2286"/>
      <c r="V43" s="2286"/>
      <c r="W43" s="2286"/>
      <c r="X43" s="2286"/>
      <c r="Y43" s="2286"/>
      <c r="Z43" s="2286"/>
      <c r="AA43" s="2286"/>
      <c r="AB43" s="2286"/>
      <c r="AF43" s="2369"/>
      <c r="AG43" s="2374"/>
      <c r="AH43" s="2373"/>
      <c r="AI43" s="2373"/>
      <c r="AJ43" s="2373"/>
      <c r="AK43" s="2373"/>
      <c r="AL43" s="2373"/>
      <c r="AM43" s="2373"/>
      <c r="AN43" s="2373"/>
      <c r="AO43" s="2373"/>
      <c r="AP43" s="2373"/>
      <c r="AQ43" s="2373"/>
      <c r="AR43" s="2373"/>
      <c r="AS43" s="2373"/>
    </row>
    <row r="44" spans="1:106" s="2368" customFormat="1" ht="5.25" customHeight="1">
      <c r="A44" s="2273"/>
      <c r="B44" s="2274"/>
      <c r="C44" s="2274"/>
      <c r="D44" s="2274"/>
      <c r="E44" s="2274"/>
      <c r="F44" s="2274"/>
      <c r="G44" s="2274"/>
      <c r="H44" s="2274"/>
      <c r="I44" s="2274"/>
      <c r="J44" s="2274"/>
      <c r="K44" s="2274"/>
      <c r="L44" s="2274"/>
      <c r="M44" s="2274"/>
      <c r="N44" s="2274"/>
      <c r="Q44" s="2286"/>
      <c r="R44" s="2286"/>
      <c r="S44" s="2286"/>
      <c r="T44" s="2286"/>
      <c r="U44" s="2286"/>
      <c r="V44" s="2286"/>
      <c r="W44" s="2286"/>
      <c r="X44" s="2286"/>
      <c r="Y44" s="2286"/>
      <c r="Z44" s="2286"/>
      <c r="AA44" s="2286"/>
      <c r="AB44" s="2286"/>
      <c r="AF44" s="2369"/>
      <c r="AG44" s="2369"/>
      <c r="AH44" s="2369"/>
      <c r="AI44" s="2369"/>
      <c r="AJ44" s="2369"/>
      <c r="AK44" s="2369"/>
      <c r="AL44" s="2369"/>
      <c r="AM44" s="2369"/>
      <c r="AN44" s="2369"/>
      <c r="AO44" s="2369"/>
      <c r="AP44" s="2369"/>
      <c r="AQ44" s="2369"/>
      <c r="AR44" s="2369"/>
      <c r="AS44" s="2369"/>
    </row>
    <row r="45" spans="1:106" s="2368" customFormat="1">
      <c r="A45" s="2278" t="s">
        <v>1936</v>
      </c>
      <c r="B45" s="2279">
        <v>2.9769805508390021</v>
      </c>
      <c r="C45" s="2279">
        <v>9.2406982963502031</v>
      </c>
      <c r="D45" s="2279">
        <v>8.7157657866763998</v>
      </c>
      <c r="E45" s="2279">
        <v>2.7161568534932172</v>
      </c>
      <c r="F45" s="2279">
        <v>5.1298428322488405</v>
      </c>
      <c r="G45" s="2279" t="s">
        <v>134</v>
      </c>
      <c r="H45" s="2279" t="s">
        <v>134</v>
      </c>
      <c r="I45" s="2279" t="s">
        <v>134</v>
      </c>
      <c r="J45" s="2279" t="s">
        <v>134</v>
      </c>
      <c r="K45" s="2279" t="s">
        <v>134</v>
      </c>
      <c r="L45" s="2279" t="s">
        <v>134</v>
      </c>
      <c r="M45" s="2279" t="s">
        <v>134</v>
      </c>
      <c r="N45" s="2279">
        <v>5.6621198586891524</v>
      </c>
      <c r="AF45" s="2369"/>
      <c r="AG45" s="2369"/>
      <c r="AH45" s="2369"/>
      <c r="AI45" s="2369"/>
      <c r="AJ45" s="2369"/>
      <c r="AK45" s="2369"/>
      <c r="AL45" s="2369"/>
      <c r="AM45" s="2369"/>
      <c r="AN45" s="2369"/>
      <c r="AO45" s="2369"/>
      <c r="AP45" s="2369"/>
      <c r="AQ45" s="2369"/>
      <c r="AR45" s="2369"/>
      <c r="AS45" s="2369"/>
    </row>
    <row r="46" spans="1:106" s="2368" customFormat="1">
      <c r="A46" s="2249"/>
      <c r="B46" s="2711" t="s">
        <v>1981</v>
      </c>
      <c r="C46" s="2711"/>
      <c r="D46" s="2711"/>
      <c r="E46" s="2711"/>
      <c r="F46" s="2711"/>
      <c r="G46" s="2711"/>
      <c r="H46" s="2711"/>
      <c r="I46" s="2711"/>
      <c r="J46" s="2711"/>
      <c r="K46" s="2711"/>
      <c r="L46" s="2711"/>
      <c r="M46" s="2711"/>
      <c r="N46" s="2271"/>
      <c r="P46" s="2375"/>
      <c r="AF46" s="2272"/>
      <c r="AG46" s="2272"/>
      <c r="AH46" s="2272"/>
      <c r="AI46" s="2272"/>
      <c r="AJ46" s="2272"/>
      <c r="AK46" s="2272"/>
      <c r="AL46" s="2272"/>
      <c r="AM46" s="2272"/>
      <c r="AN46" s="2272"/>
      <c r="AO46" s="2272"/>
      <c r="AP46" s="2272"/>
      <c r="AQ46" s="2272"/>
      <c r="AR46" s="2369"/>
      <c r="AS46" s="2369"/>
    </row>
    <row r="47" spans="1:106" s="2368" customFormat="1">
      <c r="A47" s="2273" t="s">
        <v>1934</v>
      </c>
      <c r="B47" s="2274">
        <v>47197.034</v>
      </c>
      <c r="C47" s="2274">
        <v>44569.553</v>
      </c>
      <c r="D47" s="2274">
        <v>48542.595999999998</v>
      </c>
      <c r="E47" s="2274">
        <v>43866.404999999999</v>
      </c>
      <c r="F47" s="2274">
        <v>46800.728000000003</v>
      </c>
      <c r="G47" s="2274">
        <v>44861.004999999997</v>
      </c>
      <c r="H47" s="2274">
        <v>43621.286</v>
      </c>
      <c r="I47" s="2274">
        <v>44642.544999999998</v>
      </c>
      <c r="J47" s="2274">
        <v>43583.345999999998</v>
      </c>
      <c r="K47" s="2274">
        <v>45452.514000000003</v>
      </c>
      <c r="L47" s="2274">
        <v>46516.120999999999</v>
      </c>
      <c r="M47" s="2274">
        <v>45297.067999999999</v>
      </c>
      <c r="N47" s="2274">
        <v>230976.31599999999</v>
      </c>
      <c r="AF47" s="2275"/>
      <c r="AG47" s="2275"/>
      <c r="AH47" s="2275"/>
      <c r="AI47" s="2275"/>
      <c r="AJ47" s="2275"/>
      <c r="AK47" s="2275"/>
      <c r="AL47" s="2275"/>
      <c r="AM47" s="2275"/>
      <c r="AN47" s="2275"/>
      <c r="AO47" s="2275"/>
      <c r="AP47" s="2275"/>
      <c r="AQ47" s="2275"/>
      <c r="AR47" s="2369"/>
      <c r="AS47" s="2369"/>
    </row>
    <row r="48" spans="1:106" s="2368" customFormat="1" ht="15.75">
      <c r="A48" s="2276" t="s">
        <v>1935</v>
      </c>
      <c r="B48" s="2277">
        <v>48155.483999999997</v>
      </c>
      <c r="C48" s="2277">
        <v>44900.107000000004</v>
      </c>
      <c r="D48" s="2277">
        <v>45867.783000000003</v>
      </c>
      <c r="E48" s="2277">
        <v>47563.794999999998</v>
      </c>
      <c r="F48" s="2277">
        <v>48897.478999999999</v>
      </c>
      <c r="G48" s="2277"/>
      <c r="H48" s="2277"/>
      <c r="I48" s="2277"/>
      <c r="J48" s="2277"/>
      <c r="K48" s="2277"/>
      <c r="L48" s="2277"/>
      <c r="M48" s="2277"/>
      <c r="N48" s="2277">
        <v>235384.64799999999</v>
      </c>
      <c r="AF48" s="2369"/>
      <c r="AG48" s="2374"/>
      <c r="AH48" s="2373"/>
      <c r="AI48" s="2373"/>
      <c r="AJ48" s="2373"/>
      <c r="AK48" s="2373"/>
      <c r="AL48" s="2373"/>
      <c r="AM48" s="2373"/>
      <c r="AN48" s="2373"/>
      <c r="AO48" s="2373"/>
      <c r="AP48" s="2373"/>
      <c r="AQ48" s="2373"/>
      <c r="AR48" s="2373"/>
      <c r="AS48" s="2373"/>
    </row>
    <row r="49" spans="1:45" s="2368" customFormat="1" ht="5.25" customHeight="1">
      <c r="A49" s="2273"/>
      <c r="B49" s="2274"/>
      <c r="C49" s="2274"/>
      <c r="D49" s="2274"/>
      <c r="E49" s="2274"/>
      <c r="F49" s="2274"/>
      <c r="G49" s="2274"/>
      <c r="H49" s="2274"/>
      <c r="I49" s="2274"/>
      <c r="J49" s="2274"/>
      <c r="K49" s="2274"/>
      <c r="L49" s="2274"/>
      <c r="M49" s="2274"/>
      <c r="N49" s="2274"/>
      <c r="AF49" s="2369"/>
      <c r="AG49" s="2369"/>
      <c r="AH49" s="2369"/>
      <c r="AI49" s="2369"/>
      <c r="AJ49" s="2369"/>
      <c r="AK49" s="2369"/>
      <c r="AL49" s="2369"/>
      <c r="AM49" s="2369"/>
      <c r="AN49" s="2369"/>
      <c r="AO49" s="2369"/>
      <c r="AP49" s="2369"/>
      <c r="AQ49" s="2369"/>
      <c r="AR49" s="2369"/>
      <c r="AS49" s="2369"/>
    </row>
    <row r="50" spans="1:45" s="2368" customFormat="1">
      <c r="A50" s="2278" t="s">
        <v>1936</v>
      </c>
      <c r="B50" s="2279">
        <v>2.0307420165428027</v>
      </c>
      <c r="C50" s="2279">
        <v>0.74165877319883577</v>
      </c>
      <c r="D50" s="2279">
        <v>-5.5102388838042202</v>
      </c>
      <c r="E50" s="2279">
        <v>8.4287508857860587</v>
      </c>
      <c r="F50" s="2279">
        <v>4.4801674879929294</v>
      </c>
      <c r="G50" s="2279" t="s">
        <v>134</v>
      </c>
      <c r="H50" s="2279" t="s">
        <v>134</v>
      </c>
      <c r="I50" s="2279" t="s">
        <v>134</v>
      </c>
      <c r="J50" s="2279" t="s">
        <v>134</v>
      </c>
      <c r="K50" s="2279" t="s">
        <v>134</v>
      </c>
      <c r="L50" s="2279" t="s">
        <v>134</v>
      </c>
      <c r="M50" s="2279" t="s">
        <v>134</v>
      </c>
      <c r="N50" s="2279">
        <v>1.9085645127355804</v>
      </c>
      <c r="AF50" s="2369"/>
      <c r="AG50" s="2369"/>
      <c r="AH50" s="2369"/>
      <c r="AI50" s="2369"/>
      <c r="AJ50" s="2369"/>
      <c r="AK50" s="2369"/>
      <c r="AL50" s="2369"/>
      <c r="AM50" s="2369"/>
      <c r="AN50" s="2369"/>
      <c r="AO50" s="2369"/>
      <c r="AP50" s="2369"/>
      <c r="AQ50" s="2369"/>
      <c r="AR50" s="2369"/>
      <c r="AS50" s="2369"/>
    </row>
    <row r="51" spans="1:45" s="2368" customFormat="1">
      <c r="A51" s="2372"/>
      <c r="B51" s="2724" t="s">
        <v>68</v>
      </c>
      <c r="C51" s="2724"/>
      <c r="D51" s="2724"/>
      <c r="E51" s="2724"/>
      <c r="F51" s="2724"/>
      <c r="G51" s="2724"/>
      <c r="H51" s="2724"/>
      <c r="I51" s="2724"/>
      <c r="J51" s="2724"/>
      <c r="K51" s="2724"/>
      <c r="L51" s="2724"/>
      <c r="M51" s="2724"/>
      <c r="N51" s="2371"/>
      <c r="AF51" s="2272"/>
      <c r="AG51" s="2272"/>
      <c r="AH51" s="2272"/>
      <c r="AI51" s="2272"/>
      <c r="AJ51" s="2272"/>
      <c r="AK51" s="2272"/>
      <c r="AL51" s="2272"/>
      <c r="AM51" s="2272"/>
      <c r="AN51" s="2272"/>
      <c r="AO51" s="2272"/>
      <c r="AP51" s="2272"/>
      <c r="AQ51" s="2272"/>
      <c r="AR51" s="2369"/>
      <c r="AS51" s="2369"/>
    </row>
    <row r="52" spans="1:45" s="2368" customFormat="1">
      <c r="A52" s="2273" t="s">
        <v>1934</v>
      </c>
      <c r="B52" s="2274">
        <v>201057.31299999997</v>
      </c>
      <c r="C52" s="2274">
        <v>189028.43200000003</v>
      </c>
      <c r="D52" s="2274">
        <v>212500.46699999998</v>
      </c>
      <c r="E52" s="2274">
        <v>200074.443</v>
      </c>
      <c r="F52" s="2274">
        <v>213925.02799999999</v>
      </c>
      <c r="G52" s="2274">
        <v>208840.09100000001</v>
      </c>
      <c r="H52" s="2274">
        <v>207736.829</v>
      </c>
      <c r="I52" s="2274">
        <v>204497.85200000001</v>
      </c>
      <c r="J52" s="2274">
        <v>196560.416</v>
      </c>
      <c r="K52" s="2274">
        <v>198853.41099999999</v>
      </c>
      <c r="L52" s="2274">
        <v>197161.505</v>
      </c>
      <c r="M52" s="2274">
        <v>196394.73199999999</v>
      </c>
      <c r="N52" s="2274">
        <v>1016585.683</v>
      </c>
      <c r="AF52" s="2275"/>
      <c r="AG52" s="2275"/>
      <c r="AH52" s="2275"/>
      <c r="AI52" s="2275"/>
      <c r="AJ52" s="2275"/>
      <c r="AK52" s="2275"/>
      <c r="AL52" s="2275"/>
      <c r="AM52" s="2275"/>
      <c r="AN52" s="2275"/>
      <c r="AO52" s="2275"/>
      <c r="AP52" s="2275"/>
      <c r="AQ52" s="2275"/>
      <c r="AR52" s="2369"/>
      <c r="AS52" s="2369"/>
    </row>
    <row r="53" spans="1:45" s="2368" customFormat="1">
      <c r="A53" s="2276" t="s">
        <v>1935</v>
      </c>
      <c r="B53" s="2277">
        <v>211650.666</v>
      </c>
      <c r="C53" s="2277">
        <v>200902.89800000004</v>
      </c>
      <c r="D53" s="2277">
        <v>213888.367</v>
      </c>
      <c r="E53" s="2277">
        <v>211837.40399999998</v>
      </c>
      <c r="F53" s="2277">
        <v>223662.95500000002</v>
      </c>
      <c r="G53" s="2277"/>
      <c r="H53" s="2277"/>
      <c r="I53" s="2277"/>
      <c r="J53" s="2277"/>
      <c r="K53" s="2277"/>
      <c r="L53" s="2277"/>
      <c r="M53" s="2277"/>
      <c r="N53" s="2277">
        <v>1061942.29</v>
      </c>
      <c r="AF53" s="2369"/>
      <c r="AG53" s="2369"/>
      <c r="AH53" s="2369"/>
      <c r="AI53" s="2369"/>
      <c r="AJ53" s="2369"/>
      <c r="AK53" s="2369"/>
      <c r="AL53" s="2369"/>
      <c r="AM53" s="2369"/>
      <c r="AN53" s="2369"/>
      <c r="AO53" s="2369"/>
      <c r="AP53" s="2369"/>
      <c r="AQ53" s="2369"/>
      <c r="AR53" s="2369"/>
      <c r="AS53" s="2369"/>
    </row>
    <row r="54" spans="1:45" s="2368" customFormat="1" ht="5.25" customHeight="1">
      <c r="A54" s="2273"/>
      <c r="B54" s="2274"/>
      <c r="C54" s="2274"/>
      <c r="D54" s="2274"/>
      <c r="E54" s="2274"/>
      <c r="F54" s="2274"/>
      <c r="G54" s="2274"/>
      <c r="H54" s="2274"/>
      <c r="I54" s="2274"/>
      <c r="J54" s="2274"/>
      <c r="K54" s="2274"/>
      <c r="L54" s="2274"/>
      <c r="M54" s="2274"/>
      <c r="N54" s="2274"/>
      <c r="AF54" s="2369"/>
      <c r="AG54" s="2369"/>
      <c r="AH54" s="2369"/>
      <c r="AI54" s="2369"/>
      <c r="AJ54" s="2369"/>
      <c r="AK54" s="2369"/>
      <c r="AL54" s="2369"/>
      <c r="AM54" s="2369"/>
      <c r="AN54" s="2369"/>
      <c r="AO54" s="2369"/>
      <c r="AP54" s="2369"/>
      <c r="AQ54" s="2369"/>
      <c r="AR54" s="2369"/>
      <c r="AS54" s="2369"/>
    </row>
    <row r="55" spans="1:45" s="2368" customFormat="1">
      <c r="A55" s="2278" t="s">
        <v>1946</v>
      </c>
      <c r="B55" s="2279">
        <v>5.268822527236324</v>
      </c>
      <c r="C55" s="2279">
        <v>6.281841241745056</v>
      </c>
      <c r="D55" s="2279">
        <v>0.65312797641993825</v>
      </c>
      <c r="E55" s="2279">
        <v>5.8792921392763731</v>
      </c>
      <c r="F55" s="2279">
        <v>4.5520279188651074</v>
      </c>
      <c r="G55" s="2279" t="s">
        <v>134</v>
      </c>
      <c r="H55" s="2279" t="s">
        <v>134</v>
      </c>
      <c r="I55" s="2279" t="s">
        <v>134</v>
      </c>
      <c r="J55" s="2279" t="s">
        <v>134</v>
      </c>
      <c r="K55" s="2279" t="s">
        <v>134</v>
      </c>
      <c r="L55" s="2279" t="s">
        <v>134</v>
      </c>
      <c r="M55" s="2279" t="s">
        <v>134</v>
      </c>
      <c r="N55" s="2279">
        <v>4.4616610049189518</v>
      </c>
      <c r="AF55" s="2369"/>
      <c r="AG55" s="2369"/>
      <c r="AH55" s="2369"/>
      <c r="AI55" s="2369"/>
      <c r="AJ55" s="2369"/>
      <c r="AK55" s="2369"/>
      <c r="AL55" s="2369"/>
      <c r="AM55" s="2369"/>
      <c r="AN55" s="2369"/>
      <c r="AO55" s="2369"/>
      <c r="AP55" s="2369"/>
      <c r="AQ55" s="2369"/>
      <c r="AR55" s="2369"/>
      <c r="AS55" s="2369"/>
    </row>
    <row r="56" spans="1:45" s="2368" customFormat="1" ht="5.25" customHeight="1">
      <c r="A56" s="2300"/>
      <c r="B56" s="2293"/>
      <c r="C56" s="2301"/>
      <c r="D56" s="2293"/>
      <c r="E56" s="2301"/>
      <c r="F56" s="2301"/>
      <c r="G56" s="2301"/>
      <c r="H56" s="2301"/>
      <c r="I56" s="2301"/>
      <c r="J56" s="2293"/>
      <c r="K56" s="2281"/>
      <c r="L56" s="2280"/>
      <c r="M56" s="2280"/>
      <c r="N56" s="2280"/>
      <c r="Q56" s="2286"/>
      <c r="R56" s="2286"/>
      <c r="S56" s="2286"/>
      <c r="T56" s="2286"/>
      <c r="U56" s="2286"/>
      <c r="V56" s="2286"/>
      <c r="W56" s="2286"/>
      <c r="X56" s="2286"/>
      <c r="Y56" s="2286"/>
      <c r="Z56" s="2286"/>
      <c r="AA56" s="2286"/>
      <c r="AB56" s="2286"/>
      <c r="AF56" s="2369"/>
      <c r="AG56" s="2369"/>
      <c r="AH56" s="2369"/>
      <c r="AI56" s="2369"/>
      <c r="AJ56" s="2369"/>
      <c r="AK56" s="2369"/>
      <c r="AL56" s="2369"/>
      <c r="AM56" s="2369"/>
      <c r="AN56" s="2369"/>
      <c r="AO56" s="2369"/>
      <c r="AP56" s="2369"/>
      <c r="AQ56" s="2369"/>
      <c r="AR56" s="2369"/>
      <c r="AS56" s="2369"/>
    </row>
    <row r="57" spans="1:45" s="2368" customFormat="1" ht="15">
      <c r="A57" s="2273" t="s">
        <v>1980</v>
      </c>
      <c r="B57" s="2301"/>
      <c r="C57" s="2293"/>
      <c r="D57" s="2293"/>
      <c r="E57" s="2293"/>
      <c r="F57" s="2293"/>
      <c r="G57" s="2301"/>
      <c r="H57" s="2301"/>
      <c r="I57" s="2293"/>
      <c r="J57" s="2293"/>
      <c r="K57" s="2281"/>
      <c r="L57" s="2280"/>
      <c r="M57" s="2280"/>
      <c r="AF57" s="2369"/>
      <c r="AG57" s="2369"/>
      <c r="AH57" s="2369"/>
      <c r="AI57" s="2369"/>
      <c r="AJ57" s="2369"/>
      <c r="AK57" s="2369"/>
      <c r="AL57" s="2369"/>
      <c r="AM57" s="2369"/>
      <c r="AN57" s="2369"/>
      <c r="AO57" s="2369"/>
      <c r="AP57" s="2369"/>
      <c r="AQ57" s="2369"/>
      <c r="AR57" s="2369"/>
      <c r="AS57" s="2369"/>
    </row>
    <row r="58" spans="1:45" s="2368" customFormat="1" ht="15">
      <c r="A58" s="2283"/>
      <c r="B58" s="2301"/>
      <c r="C58" s="2301"/>
      <c r="D58" s="2293"/>
      <c r="E58" s="2293"/>
      <c r="F58" s="2293"/>
      <c r="G58" s="2301"/>
      <c r="H58" s="2301"/>
      <c r="I58" s="2293"/>
      <c r="J58" s="2293"/>
      <c r="K58" s="2281"/>
      <c r="L58" s="2280"/>
      <c r="M58" s="2280"/>
      <c r="N58" s="2370" t="s">
        <v>241</v>
      </c>
      <c r="AF58" s="2369"/>
      <c r="AG58" s="2369"/>
      <c r="AH58" s="2369"/>
      <c r="AI58" s="2369"/>
      <c r="AJ58" s="2369"/>
      <c r="AK58" s="2369"/>
      <c r="AL58" s="2369"/>
      <c r="AM58" s="2369"/>
      <c r="AN58" s="2369"/>
      <c r="AO58" s="2369"/>
      <c r="AP58" s="2369"/>
      <c r="AQ58" s="2369"/>
      <c r="AR58" s="2369"/>
      <c r="AS58" s="2369"/>
    </row>
    <row r="59" spans="1:45" s="2368" customFormat="1" ht="15">
      <c r="A59" s="2283"/>
      <c r="B59" s="2293"/>
      <c r="C59" s="2301"/>
      <c r="D59" s="2293"/>
      <c r="E59" s="2301"/>
      <c r="F59" s="2293"/>
      <c r="G59" s="2293"/>
      <c r="H59" s="2293"/>
      <c r="I59" s="2293"/>
      <c r="J59" s="2293"/>
      <c r="K59" s="2281"/>
      <c r="L59" s="2280"/>
      <c r="M59" s="2280"/>
      <c r="N59" s="2280"/>
      <c r="AF59" s="2369"/>
      <c r="AG59" s="2369"/>
      <c r="AH59" s="2369"/>
      <c r="AI59" s="2369"/>
      <c r="AJ59" s="2369"/>
      <c r="AK59" s="2369"/>
      <c r="AL59" s="2369"/>
      <c r="AM59" s="2369"/>
      <c r="AN59" s="2369"/>
      <c r="AO59" s="2369"/>
      <c r="AP59" s="2369"/>
      <c r="AQ59" s="2369"/>
      <c r="AR59" s="2369"/>
      <c r="AS59" s="2369"/>
    </row>
    <row r="60" spans="1:45" s="2368" customFormat="1" ht="15">
      <c r="A60" s="2518" t="s">
        <v>1019</v>
      </c>
      <c r="B60" s="2293"/>
      <c r="C60" s="2301"/>
      <c r="D60" s="2293"/>
      <c r="E60" s="2301"/>
      <c r="F60" s="2293"/>
      <c r="G60" s="2293"/>
      <c r="H60" s="2293"/>
      <c r="I60" s="2293"/>
      <c r="J60" s="2293"/>
      <c r="K60" s="2281"/>
      <c r="L60" s="2280"/>
      <c r="M60" s="2280"/>
      <c r="N60" s="2280"/>
      <c r="AF60" s="2369"/>
      <c r="AG60" s="2369"/>
      <c r="AH60" s="2369"/>
      <c r="AI60" s="2369"/>
      <c r="AJ60" s="2369"/>
      <c r="AK60" s="2369"/>
      <c r="AL60" s="2369"/>
      <c r="AM60" s="2369"/>
      <c r="AN60" s="2369"/>
      <c r="AO60" s="2369"/>
      <c r="AP60" s="2369"/>
      <c r="AQ60" s="2369"/>
      <c r="AR60" s="2369"/>
      <c r="AS60" s="2369"/>
    </row>
    <row r="61" spans="1:45" s="2368" customFormat="1">
      <c r="A61" s="2292"/>
      <c r="B61" s="2293"/>
      <c r="C61" s="2293"/>
      <c r="D61" s="2293"/>
      <c r="E61" s="2293"/>
      <c r="F61" s="2293"/>
      <c r="G61" s="2293"/>
      <c r="H61" s="2293"/>
      <c r="I61" s="2293"/>
      <c r="J61" s="2293"/>
      <c r="K61" s="2281"/>
      <c r="L61" s="2280"/>
      <c r="M61" s="2280"/>
      <c r="N61" s="2280"/>
      <c r="AF61" s="2369"/>
      <c r="AG61" s="2369"/>
      <c r="AH61" s="2369"/>
      <c r="AI61" s="2369"/>
      <c r="AJ61" s="2369"/>
      <c r="AK61" s="2369"/>
      <c r="AL61" s="2369"/>
      <c r="AM61" s="2369"/>
      <c r="AN61" s="2369"/>
      <c r="AO61" s="2369"/>
      <c r="AP61" s="2369"/>
      <c r="AQ61" s="2369"/>
      <c r="AR61" s="2369"/>
      <c r="AS61" s="2369"/>
    </row>
    <row r="62" spans="1:45" s="2368" customFormat="1" ht="15">
      <c r="A62" s="2304"/>
      <c r="B62" s="2296"/>
      <c r="C62" s="2296"/>
      <c r="D62" s="2296"/>
      <c r="E62" s="2296"/>
      <c r="F62" s="2296"/>
      <c r="G62" s="2296"/>
      <c r="H62" s="2296"/>
      <c r="I62" s="2296"/>
      <c r="J62" s="2301"/>
      <c r="K62" s="2281"/>
      <c r="L62" s="2280"/>
      <c r="M62" s="2280"/>
      <c r="N62" s="2280"/>
      <c r="AF62" s="2369"/>
      <c r="AG62" s="2369"/>
      <c r="AH62" s="2369"/>
      <c r="AI62" s="2369"/>
      <c r="AJ62" s="2369"/>
      <c r="AK62" s="2369"/>
      <c r="AL62" s="2369"/>
      <c r="AM62" s="2369"/>
      <c r="AN62" s="2369"/>
      <c r="AO62" s="2369"/>
      <c r="AP62" s="2369"/>
      <c r="AQ62" s="2369"/>
      <c r="AR62" s="2369"/>
      <c r="AS62" s="2369"/>
    </row>
    <row r="63" spans="1:45" s="2368" customFormat="1">
      <c r="A63" s="2305"/>
      <c r="B63" s="2296"/>
      <c r="C63" s="2296"/>
      <c r="D63" s="2296"/>
      <c r="E63" s="2296"/>
      <c r="F63" s="2296"/>
      <c r="G63" s="2296"/>
      <c r="H63" s="2296"/>
      <c r="I63" s="2296"/>
      <c r="J63" s="2293"/>
      <c r="K63" s="2281"/>
      <c r="L63" s="2280"/>
      <c r="M63" s="2280"/>
      <c r="N63" s="2280"/>
      <c r="AF63" s="2369"/>
      <c r="AG63" s="2369"/>
      <c r="AH63" s="2369"/>
      <c r="AI63" s="2369"/>
      <c r="AJ63" s="2369"/>
      <c r="AK63" s="2369"/>
      <c r="AL63" s="2369"/>
      <c r="AM63" s="2369"/>
      <c r="AN63" s="2369"/>
      <c r="AO63" s="2369"/>
      <c r="AP63" s="2369"/>
      <c r="AQ63" s="2369"/>
      <c r="AR63" s="2369"/>
      <c r="AS63" s="2369"/>
    </row>
    <row r="64" spans="1:45" s="2368" customFormat="1" ht="15">
      <c r="A64" s="2295"/>
      <c r="B64" s="2297"/>
      <c r="C64" s="2297"/>
      <c r="D64" s="2297"/>
      <c r="E64" s="2297"/>
      <c r="F64" s="2297"/>
      <c r="G64" s="2297"/>
      <c r="H64" s="2297"/>
      <c r="I64" s="2297"/>
      <c r="J64" s="2297"/>
      <c r="K64" s="2281"/>
      <c r="L64" s="2280"/>
      <c r="M64" s="2280"/>
      <c r="N64" s="2280"/>
      <c r="AF64" s="2369"/>
      <c r="AG64" s="2369"/>
      <c r="AH64" s="2369"/>
      <c r="AI64" s="2369"/>
      <c r="AJ64" s="2369"/>
      <c r="AK64" s="2369"/>
      <c r="AL64" s="2369"/>
      <c r="AM64" s="2369"/>
      <c r="AN64" s="2369"/>
      <c r="AO64" s="2369"/>
      <c r="AP64" s="2369"/>
      <c r="AQ64" s="2369"/>
      <c r="AR64" s="2369"/>
      <c r="AS64" s="2369"/>
    </row>
    <row r="65" spans="1:45" s="2368" customFormat="1" ht="15">
      <c r="A65" s="2298"/>
      <c r="B65" s="2299"/>
      <c r="C65" s="2299"/>
      <c r="D65" s="2299"/>
      <c r="E65" s="2299"/>
      <c r="F65" s="2299"/>
      <c r="G65" s="2299"/>
      <c r="H65" s="2299"/>
      <c r="I65" s="2297"/>
      <c r="J65" s="2299"/>
      <c r="K65" s="2281"/>
      <c r="L65" s="2280"/>
      <c r="M65" s="2280"/>
      <c r="N65" s="2280"/>
      <c r="AF65" s="2369"/>
      <c r="AG65" s="2369"/>
      <c r="AH65" s="2369"/>
      <c r="AI65" s="2369"/>
      <c r="AJ65" s="2369"/>
      <c r="AK65" s="2369"/>
      <c r="AL65" s="2369"/>
      <c r="AM65" s="2369"/>
      <c r="AN65" s="2369"/>
      <c r="AO65" s="2369"/>
      <c r="AP65" s="2369"/>
      <c r="AQ65" s="2369"/>
      <c r="AR65" s="2369"/>
      <c r="AS65" s="2369"/>
    </row>
    <row r="66" spans="1:45" s="2368" customFormat="1">
      <c r="A66" s="2281"/>
      <c r="B66" s="2292"/>
      <c r="C66" s="2292"/>
      <c r="D66" s="2292"/>
      <c r="E66" s="2292"/>
      <c r="F66" s="2292"/>
      <c r="G66" s="2292"/>
      <c r="H66" s="2292"/>
      <c r="I66" s="2292"/>
      <c r="J66" s="2292"/>
      <c r="K66" s="2281"/>
      <c r="L66" s="2280"/>
      <c r="M66" s="2280"/>
      <c r="N66" s="2280"/>
      <c r="AF66" s="2369"/>
      <c r="AG66" s="2369"/>
      <c r="AH66" s="2369"/>
      <c r="AI66" s="2369"/>
      <c r="AJ66" s="2369"/>
      <c r="AK66" s="2369"/>
      <c r="AL66" s="2369"/>
      <c r="AM66" s="2369"/>
      <c r="AN66" s="2369"/>
      <c r="AO66" s="2369"/>
      <c r="AP66" s="2369"/>
      <c r="AQ66" s="2369"/>
      <c r="AR66" s="2369"/>
      <c r="AS66" s="2369"/>
    </row>
    <row r="67" spans="1:45" s="2368" customFormat="1" ht="15">
      <c r="A67" s="2300"/>
      <c r="B67" s="2296"/>
      <c r="C67" s="2296"/>
      <c r="D67" s="2301"/>
      <c r="E67" s="2293"/>
      <c r="F67" s="2301"/>
      <c r="G67" s="2293"/>
      <c r="H67" s="2301"/>
      <c r="I67" s="2301"/>
      <c r="J67" s="2293"/>
      <c r="K67" s="2281"/>
      <c r="L67" s="2280"/>
      <c r="M67" s="2280"/>
      <c r="N67" s="2280"/>
      <c r="AF67" s="2369"/>
      <c r="AG67" s="2369"/>
      <c r="AH67" s="2369"/>
      <c r="AI67" s="2369"/>
      <c r="AJ67" s="2369"/>
      <c r="AK67" s="2369"/>
      <c r="AL67" s="2369"/>
      <c r="AM67" s="2369"/>
      <c r="AN67" s="2369"/>
      <c r="AO67" s="2369"/>
      <c r="AP67" s="2369"/>
      <c r="AQ67" s="2369"/>
      <c r="AR67" s="2369"/>
      <c r="AS67" s="2369"/>
    </row>
    <row r="68" spans="1:45" s="2368" customFormat="1" ht="15">
      <c r="A68" s="2300"/>
      <c r="B68" s="2296"/>
      <c r="C68" s="2296"/>
      <c r="D68" s="2301"/>
      <c r="E68" s="2293"/>
      <c r="F68" s="2301"/>
      <c r="G68" s="2293"/>
      <c r="H68" s="2301"/>
      <c r="I68" s="2301"/>
      <c r="J68" s="2293"/>
      <c r="K68" s="2281"/>
      <c r="L68" s="2280"/>
      <c r="M68" s="2280"/>
      <c r="N68" s="2280"/>
      <c r="AF68" s="2369"/>
      <c r="AG68" s="2369"/>
      <c r="AH68" s="2369"/>
      <c r="AI68" s="2369"/>
      <c r="AJ68" s="2369"/>
      <c r="AK68" s="2369"/>
      <c r="AL68" s="2369"/>
      <c r="AM68" s="2369"/>
      <c r="AN68" s="2369"/>
      <c r="AO68" s="2369"/>
      <c r="AP68" s="2369"/>
      <c r="AQ68" s="2369"/>
      <c r="AR68" s="2369"/>
      <c r="AS68" s="2369"/>
    </row>
    <row r="69" spans="1:45" s="2368" customFormat="1" ht="15">
      <c r="A69" s="2300"/>
      <c r="B69" s="2296"/>
      <c r="C69" s="2296"/>
      <c r="D69" s="2301"/>
      <c r="E69" s="2301"/>
      <c r="F69" s="2301"/>
      <c r="G69" s="2293"/>
      <c r="H69" s="2301"/>
      <c r="I69" s="2301"/>
      <c r="J69" s="2293"/>
      <c r="K69" s="2281"/>
      <c r="L69" s="2280"/>
      <c r="M69" s="2280"/>
      <c r="N69" s="2280"/>
      <c r="AF69" s="2369"/>
      <c r="AG69" s="2369"/>
      <c r="AH69" s="2369"/>
      <c r="AI69" s="2369"/>
      <c r="AJ69" s="2369"/>
      <c r="AK69" s="2369"/>
      <c r="AL69" s="2369"/>
      <c r="AM69" s="2369"/>
      <c r="AN69" s="2369"/>
      <c r="AO69" s="2369"/>
      <c r="AP69" s="2369"/>
      <c r="AQ69" s="2369"/>
      <c r="AR69" s="2369"/>
      <c r="AS69" s="2369"/>
    </row>
    <row r="70" spans="1:45" s="2368" customFormat="1" ht="15">
      <c r="A70" s="2300"/>
      <c r="B70" s="2296"/>
      <c r="C70" s="2296"/>
      <c r="D70" s="2301"/>
      <c r="E70" s="2301"/>
      <c r="F70" s="2301"/>
      <c r="G70" s="2293"/>
      <c r="H70" s="2301"/>
      <c r="I70" s="2301"/>
      <c r="J70" s="2293"/>
      <c r="K70" s="2281"/>
      <c r="L70" s="2280"/>
      <c r="M70" s="2280"/>
      <c r="N70" s="2280"/>
      <c r="AF70" s="2369"/>
      <c r="AG70" s="2369"/>
      <c r="AH70" s="2369"/>
      <c r="AI70" s="2369"/>
      <c r="AJ70" s="2369"/>
      <c r="AK70" s="2369"/>
      <c r="AL70" s="2369"/>
      <c r="AM70" s="2369"/>
      <c r="AN70" s="2369"/>
      <c r="AO70" s="2369"/>
      <c r="AP70" s="2369"/>
      <c r="AQ70" s="2369"/>
      <c r="AR70" s="2369"/>
      <c r="AS70" s="2369"/>
    </row>
    <row r="71" spans="1:45" s="2368" customFormat="1" ht="15">
      <c r="A71" s="2300"/>
      <c r="B71" s="2302"/>
      <c r="C71" s="2302"/>
      <c r="D71" s="2301"/>
      <c r="E71" s="2301"/>
      <c r="F71" s="2301"/>
      <c r="G71" s="2293"/>
      <c r="H71" s="2301"/>
      <c r="I71" s="2302"/>
      <c r="J71" s="2293"/>
      <c r="K71" s="2281"/>
      <c r="L71" s="2280"/>
      <c r="M71" s="2280"/>
      <c r="N71" s="2280"/>
      <c r="AF71" s="2369"/>
      <c r="AG71" s="2369"/>
      <c r="AH71" s="2369"/>
      <c r="AI71" s="2369"/>
      <c r="AJ71" s="2369"/>
      <c r="AK71" s="2369"/>
      <c r="AL71" s="2369"/>
      <c r="AM71" s="2369"/>
      <c r="AN71" s="2369"/>
      <c r="AO71" s="2369"/>
      <c r="AP71" s="2369"/>
      <c r="AQ71" s="2369"/>
      <c r="AR71" s="2369"/>
      <c r="AS71" s="2369"/>
    </row>
    <row r="72" spans="1:45" s="2368" customFormat="1" ht="15">
      <c r="A72" s="2300"/>
      <c r="B72" s="2302"/>
      <c r="C72" s="2302"/>
      <c r="D72" s="2301"/>
      <c r="E72" s="2301"/>
      <c r="F72" s="2302"/>
      <c r="G72" s="2293"/>
      <c r="H72" s="2301"/>
      <c r="I72" s="2302"/>
      <c r="J72" s="2293"/>
      <c r="K72" s="2281"/>
      <c r="L72" s="2280"/>
      <c r="M72" s="2280"/>
      <c r="N72" s="2280"/>
      <c r="AF72" s="2369"/>
      <c r="AG72" s="2369"/>
      <c r="AH72" s="2369"/>
      <c r="AI72" s="2369"/>
      <c r="AJ72" s="2369"/>
      <c r="AK72" s="2369"/>
      <c r="AL72" s="2369"/>
      <c r="AM72" s="2369"/>
      <c r="AN72" s="2369"/>
      <c r="AO72" s="2369"/>
      <c r="AP72" s="2369"/>
      <c r="AQ72" s="2369"/>
      <c r="AR72" s="2369"/>
      <c r="AS72" s="2369"/>
    </row>
    <row r="73" spans="1:45" s="2368" customFormat="1" ht="15">
      <c r="A73" s="2292"/>
      <c r="B73" s="2293"/>
      <c r="C73" s="2303"/>
      <c r="D73" s="2303"/>
      <c r="E73" s="2293"/>
      <c r="F73" s="2293"/>
      <c r="G73" s="2293"/>
      <c r="H73" s="2293"/>
      <c r="I73" s="2293"/>
      <c r="J73" s="2293"/>
      <c r="K73" s="2281"/>
      <c r="L73" s="2280"/>
      <c r="M73" s="2280"/>
      <c r="N73" s="2280"/>
      <c r="AF73" s="2369"/>
      <c r="AG73" s="2369"/>
      <c r="AH73" s="2369"/>
      <c r="AI73" s="2369"/>
      <c r="AJ73" s="2369"/>
      <c r="AK73" s="2369"/>
      <c r="AL73" s="2369"/>
      <c r="AM73" s="2369"/>
      <c r="AN73" s="2369"/>
      <c r="AO73" s="2369"/>
      <c r="AP73" s="2369"/>
      <c r="AQ73" s="2369"/>
      <c r="AR73" s="2369"/>
      <c r="AS73" s="2369"/>
    </row>
    <row r="74" spans="1:45" s="2368" customFormat="1" ht="15">
      <c r="A74" s="2304"/>
      <c r="B74" s="2296"/>
      <c r="C74" s="2296"/>
      <c r="D74" s="2296"/>
      <c r="E74" s="2296"/>
      <c r="F74" s="2296"/>
      <c r="G74" s="2296"/>
      <c r="H74" s="2296"/>
      <c r="I74" s="2296"/>
      <c r="J74" s="2301"/>
      <c r="K74" s="2281"/>
      <c r="L74" s="2280"/>
      <c r="M74" s="2280"/>
      <c r="N74" s="2280"/>
      <c r="AF74" s="2369"/>
      <c r="AG74" s="2369"/>
      <c r="AH74" s="2369"/>
      <c r="AI74" s="2369"/>
      <c r="AJ74" s="2369"/>
      <c r="AK74" s="2369"/>
      <c r="AL74" s="2369"/>
      <c r="AM74" s="2369"/>
      <c r="AN74" s="2369"/>
      <c r="AO74" s="2369"/>
      <c r="AP74" s="2369"/>
      <c r="AQ74" s="2369"/>
      <c r="AR74" s="2369"/>
      <c r="AS74" s="2369"/>
    </row>
    <row r="75" spans="1:45" s="2368" customFormat="1">
      <c r="A75" s="2305"/>
      <c r="B75" s="2296"/>
      <c r="C75" s="2296"/>
      <c r="D75" s="2296"/>
      <c r="E75" s="2296"/>
      <c r="F75" s="2296"/>
      <c r="G75" s="2296"/>
      <c r="H75" s="2296"/>
      <c r="I75" s="2296"/>
      <c r="J75" s="2293"/>
      <c r="K75" s="2281"/>
      <c r="L75" s="2280"/>
      <c r="M75" s="2280"/>
      <c r="N75" s="2280"/>
      <c r="AF75" s="2369"/>
      <c r="AG75" s="2369"/>
      <c r="AH75" s="2369"/>
      <c r="AI75" s="2369"/>
      <c r="AJ75" s="2369"/>
      <c r="AK75" s="2369"/>
      <c r="AL75" s="2369"/>
      <c r="AM75" s="2369"/>
      <c r="AN75" s="2369"/>
      <c r="AO75" s="2369"/>
      <c r="AP75" s="2369"/>
      <c r="AQ75" s="2369"/>
      <c r="AR75" s="2369"/>
      <c r="AS75" s="2369"/>
    </row>
    <row r="76" spans="1:45" s="2368" customFormat="1" ht="15">
      <c r="A76" s="2281"/>
      <c r="B76" s="2306"/>
      <c r="C76" s="2306"/>
      <c r="D76" s="2306"/>
      <c r="E76" s="2306"/>
      <c r="F76" s="2306"/>
      <c r="G76" s="2306"/>
      <c r="H76" s="2306"/>
      <c r="I76" s="2306"/>
      <c r="J76" s="2307"/>
      <c r="K76" s="2281"/>
      <c r="L76" s="2280"/>
      <c r="M76" s="2280"/>
      <c r="N76" s="2280"/>
      <c r="AF76" s="2369"/>
      <c r="AG76" s="2369"/>
      <c r="AH76" s="2369"/>
      <c r="AI76" s="2369"/>
      <c r="AJ76" s="2369"/>
      <c r="AK76" s="2369"/>
      <c r="AL76" s="2369"/>
      <c r="AM76" s="2369"/>
      <c r="AN76" s="2369"/>
      <c r="AO76" s="2369"/>
      <c r="AP76" s="2369"/>
      <c r="AQ76" s="2369"/>
      <c r="AR76" s="2369"/>
      <c r="AS76" s="2369"/>
    </row>
    <row r="77" spans="1:45" s="2368" customFormat="1">
      <c r="A77" s="2281"/>
      <c r="B77" s="2281"/>
      <c r="C77" s="2281"/>
      <c r="D77" s="2281"/>
      <c r="E77" s="2281"/>
      <c r="F77" s="2281"/>
      <c r="G77" s="2281"/>
      <c r="H77" s="2281"/>
      <c r="I77" s="2281"/>
      <c r="J77" s="2281"/>
      <c r="K77" s="2281"/>
      <c r="L77" s="2280"/>
      <c r="M77" s="2280"/>
      <c r="N77" s="2280"/>
      <c r="AF77" s="2369"/>
      <c r="AG77" s="2369"/>
      <c r="AH77" s="2369"/>
      <c r="AI77" s="2369"/>
      <c r="AJ77" s="2369"/>
      <c r="AK77" s="2369"/>
      <c r="AL77" s="2369"/>
      <c r="AM77" s="2369"/>
      <c r="AN77" s="2369"/>
      <c r="AO77" s="2369"/>
      <c r="AP77" s="2369"/>
      <c r="AQ77" s="2369"/>
      <c r="AR77" s="2369"/>
      <c r="AS77" s="2369"/>
    </row>
    <row r="78" spans="1:45" s="2368" customFormat="1">
      <c r="A78" s="2281"/>
      <c r="B78" s="2281"/>
      <c r="C78" s="2281"/>
      <c r="D78" s="2281"/>
      <c r="E78" s="2281"/>
      <c r="F78" s="2281"/>
      <c r="G78" s="2281"/>
      <c r="H78" s="2281"/>
      <c r="I78" s="2281"/>
      <c r="J78" s="2281"/>
      <c r="K78" s="2281"/>
      <c r="L78" s="2280"/>
      <c r="M78" s="2280"/>
      <c r="N78" s="2280"/>
      <c r="AF78" s="2369"/>
      <c r="AG78" s="2369"/>
      <c r="AH78" s="2369"/>
      <c r="AI78" s="2369"/>
      <c r="AJ78" s="2369"/>
      <c r="AK78" s="2369"/>
      <c r="AL78" s="2369"/>
      <c r="AM78" s="2369"/>
      <c r="AN78" s="2369"/>
      <c r="AO78" s="2369"/>
      <c r="AP78" s="2369"/>
      <c r="AQ78" s="2369"/>
      <c r="AR78" s="2369"/>
      <c r="AS78" s="2369"/>
    </row>
    <row r="79" spans="1:45" s="2368" customFormat="1">
      <c r="A79" s="2281"/>
      <c r="B79" s="2281"/>
      <c r="C79" s="2281"/>
      <c r="D79" s="2281"/>
      <c r="E79" s="2281"/>
      <c r="F79" s="2281"/>
      <c r="G79" s="2281"/>
      <c r="H79" s="2281"/>
      <c r="I79" s="2281"/>
      <c r="J79" s="2281"/>
      <c r="K79" s="2281"/>
      <c r="L79" s="2280"/>
      <c r="M79" s="2280"/>
      <c r="N79" s="2280"/>
      <c r="AF79" s="2369"/>
      <c r="AG79" s="2369"/>
      <c r="AH79" s="2369"/>
      <c r="AI79" s="2369"/>
      <c r="AJ79" s="2369"/>
      <c r="AK79" s="2369"/>
      <c r="AL79" s="2369"/>
      <c r="AM79" s="2369"/>
      <c r="AN79" s="2369"/>
      <c r="AO79" s="2369"/>
      <c r="AP79" s="2369"/>
      <c r="AQ79" s="2369"/>
      <c r="AR79" s="2369"/>
      <c r="AS79" s="2369"/>
    </row>
    <row r="80" spans="1:45" s="2368" customFormat="1">
      <c r="A80" s="2281"/>
      <c r="B80" s="2281"/>
      <c r="C80" s="2281"/>
      <c r="D80" s="2281"/>
      <c r="E80" s="2281"/>
      <c r="F80" s="2281"/>
      <c r="G80" s="2281"/>
      <c r="H80" s="2281"/>
      <c r="I80" s="2281"/>
      <c r="J80" s="2281"/>
      <c r="K80" s="2281"/>
      <c r="L80" s="2280"/>
      <c r="M80" s="2280"/>
      <c r="N80" s="2280"/>
      <c r="AF80" s="2369"/>
      <c r="AG80" s="2369"/>
      <c r="AH80" s="2369"/>
      <c r="AI80" s="2369"/>
      <c r="AJ80" s="2369"/>
      <c r="AK80" s="2369"/>
      <c r="AL80" s="2369"/>
      <c r="AM80" s="2369"/>
      <c r="AN80" s="2369"/>
      <c r="AO80" s="2369"/>
      <c r="AP80" s="2369"/>
      <c r="AQ80" s="2369"/>
      <c r="AR80" s="2369"/>
      <c r="AS80" s="2369"/>
    </row>
    <row r="81" spans="1:45" s="2368" customFormat="1">
      <c r="A81" s="2281"/>
      <c r="B81" s="2281"/>
      <c r="C81" s="2281"/>
      <c r="D81" s="2281"/>
      <c r="E81" s="2281"/>
      <c r="F81" s="2281"/>
      <c r="G81" s="2281"/>
      <c r="H81" s="2281"/>
      <c r="I81" s="2281"/>
      <c r="J81" s="2281"/>
      <c r="K81" s="2281"/>
      <c r="L81" s="2280"/>
      <c r="M81" s="2280"/>
      <c r="N81" s="2280"/>
      <c r="AF81" s="2369"/>
      <c r="AG81" s="2369"/>
      <c r="AH81" s="2369"/>
      <c r="AI81" s="2369"/>
      <c r="AJ81" s="2369"/>
      <c r="AK81" s="2369"/>
      <c r="AL81" s="2369"/>
      <c r="AM81" s="2369"/>
      <c r="AN81" s="2369"/>
      <c r="AO81" s="2369"/>
      <c r="AP81" s="2369"/>
      <c r="AQ81" s="2369"/>
      <c r="AR81" s="2369"/>
      <c r="AS81" s="2369"/>
    </row>
    <row r="82" spans="1:45" s="2368" customFormat="1">
      <c r="A82" s="2281"/>
      <c r="B82" s="2281"/>
      <c r="C82" s="2281"/>
      <c r="D82" s="2281"/>
      <c r="E82" s="2281"/>
      <c r="F82" s="2281"/>
      <c r="G82" s="2281"/>
      <c r="H82" s="2281"/>
      <c r="I82" s="2281"/>
      <c r="J82" s="2281"/>
      <c r="K82" s="2281"/>
      <c r="L82" s="2280"/>
      <c r="M82" s="2280"/>
      <c r="N82" s="2280"/>
      <c r="AF82" s="2369"/>
      <c r="AG82" s="2369"/>
      <c r="AH82" s="2369"/>
      <c r="AI82" s="2369"/>
      <c r="AJ82" s="2369"/>
      <c r="AK82" s="2369"/>
      <c r="AL82" s="2369"/>
      <c r="AM82" s="2369"/>
      <c r="AN82" s="2369"/>
      <c r="AO82" s="2369"/>
      <c r="AP82" s="2369"/>
      <c r="AQ82" s="2369"/>
      <c r="AR82" s="2369"/>
      <c r="AS82" s="2369"/>
    </row>
    <row r="83" spans="1:45" s="2368" customFormat="1">
      <c r="A83" s="2281"/>
      <c r="B83" s="2281"/>
      <c r="C83" s="2281"/>
      <c r="D83" s="2281"/>
      <c r="E83" s="2281"/>
      <c r="F83" s="2281"/>
      <c r="G83" s="2281"/>
      <c r="H83" s="2281"/>
      <c r="I83" s="2281"/>
      <c r="J83" s="2281"/>
      <c r="K83" s="2281"/>
      <c r="L83" s="2280"/>
      <c r="M83" s="2280"/>
      <c r="N83" s="2280"/>
      <c r="AF83" s="2369"/>
      <c r="AG83" s="2369"/>
      <c r="AH83" s="2369"/>
      <c r="AI83" s="2369"/>
      <c r="AJ83" s="2369"/>
      <c r="AK83" s="2369"/>
      <c r="AL83" s="2369"/>
      <c r="AM83" s="2369"/>
      <c r="AN83" s="2369"/>
      <c r="AO83" s="2369"/>
      <c r="AP83" s="2369"/>
      <c r="AQ83" s="2369"/>
      <c r="AR83" s="2369"/>
      <c r="AS83" s="2369"/>
    </row>
    <row r="84" spans="1:45" s="2368" customFormat="1">
      <c r="A84" s="2281"/>
      <c r="B84" s="2281"/>
      <c r="C84" s="2281"/>
      <c r="D84" s="2281"/>
      <c r="E84" s="2281"/>
      <c r="F84" s="2281"/>
      <c r="G84" s="2281"/>
      <c r="H84" s="2281"/>
      <c r="I84" s="2281"/>
      <c r="J84" s="2281"/>
      <c r="K84" s="2281"/>
      <c r="L84" s="2280"/>
      <c r="M84" s="2280"/>
      <c r="N84" s="2280"/>
      <c r="AF84" s="2369"/>
      <c r="AG84" s="2369"/>
      <c r="AH84" s="2369"/>
      <c r="AI84" s="2369"/>
      <c r="AJ84" s="2369"/>
      <c r="AK84" s="2369"/>
      <c r="AL84" s="2369"/>
      <c r="AM84" s="2369"/>
      <c r="AN84" s="2369"/>
      <c r="AO84" s="2369"/>
      <c r="AP84" s="2369"/>
      <c r="AQ84" s="2369"/>
      <c r="AR84" s="2369"/>
      <c r="AS84" s="2369"/>
    </row>
    <row r="85" spans="1:45" s="2368" customFormat="1">
      <c r="A85" s="2281"/>
      <c r="B85" s="2281"/>
      <c r="C85" s="2281"/>
      <c r="D85" s="2281"/>
      <c r="E85" s="2281"/>
      <c r="F85" s="2281"/>
      <c r="G85" s="2281"/>
      <c r="H85" s="2281"/>
      <c r="I85" s="2281"/>
      <c r="J85" s="2281"/>
      <c r="K85" s="2281"/>
      <c r="L85" s="2280"/>
      <c r="M85" s="2280"/>
      <c r="N85" s="2280"/>
      <c r="AF85" s="2369"/>
      <c r="AG85" s="2369"/>
      <c r="AH85" s="2369"/>
      <c r="AI85" s="2369"/>
      <c r="AJ85" s="2369"/>
      <c r="AK85" s="2369"/>
      <c r="AL85" s="2369"/>
      <c r="AM85" s="2369"/>
      <c r="AN85" s="2369"/>
      <c r="AO85" s="2369"/>
      <c r="AP85" s="2369"/>
      <c r="AQ85" s="2369"/>
      <c r="AR85" s="2369"/>
      <c r="AS85" s="2369"/>
    </row>
    <row r="86" spans="1:45" s="2368" customFormat="1">
      <c r="B86" s="2280"/>
      <c r="C86" s="2280"/>
      <c r="D86" s="2280"/>
      <c r="E86" s="2280"/>
      <c r="F86" s="2280"/>
      <c r="G86" s="2280"/>
      <c r="H86" s="2280"/>
      <c r="I86" s="2280"/>
      <c r="J86" s="2280"/>
      <c r="K86" s="2280"/>
      <c r="L86" s="2280"/>
      <c r="M86" s="2280"/>
      <c r="N86" s="2280"/>
      <c r="AF86" s="2369"/>
      <c r="AG86" s="2369"/>
      <c r="AH86" s="2369"/>
      <c r="AI86" s="2369"/>
      <c r="AJ86" s="2369"/>
      <c r="AK86" s="2369"/>
      <c r="AL86" s="2369"/>
      <c r="AM86" s="2369"/>
      <c r="AN86" s="2369"/>
      <c r="AO86" s="2369"/>
      <c r="AP86" s="2369"/>
      <c r="AQ86" s="2369"/>
      <c r="AR86" s="2369"/>
      <c r="AS86" s="2369"/>
    </row>
    <row r="87" spans="1:45" s="2368" customFormat="1">
      <c r="B87" s="2280"/>
      <c r="C87" s="2280"/>
      <c r="D87" s="2280"/>
      <c r="E87" s="2280"/>
      <c r="F87" s="2280"/>
      <c r="G87" s="2280"/>
      <c r="H87" s="2280"/>
      <c r="I87" s="2280"/>
      <c r="J87" s="2280"/>
      <c r="K87" s="2280"/>
      <c r="L87" s="2280"/>
      <c r="M87" s="2280"/>
      <c r="N87" s="2280"/>
      <c r="AF87" s="2369"/>
      <c r="AG87" s="2369"/>
      <c r="AH87" s="2369"/>
      <c r="AI87" s="2369"/>
      <c r="AJ87" s="2369"/>
      <c r="AK87" s="2369"/>
      <c r="AL87" s="2369"/>
      <c r="AM87" s="2369"/>
      <c r="AN87" s="2369"/>
      <c r="AO87" s="2369"/>
      <c r="AP87" s="2369"/>
      <c r="AQ87" s="2369"/>
      <c r="AR87" s="2369"/>
      <c r="AS87" s="2369"/>
    </row>
    <row r="88" spans="1:45" s="2368" customFormat="1">
      <c r="B88" s="2280"/>
      <c r="C88" s="2280"/>
      <c r="D88" s="2280"/>
      <c r="E88" s="2280"/>
      <c r="F88" s="2280"/>
      <c r="G88" s="2280"/>
      <c r="H88" s="2280"/>
      <c r="I88" s="2280"/>
      <c r="J88" s="2280"/>
      <c r="K88" s="2280"/>
      <c r="L88" s="2280"/>
      <c r="M88" s="2280"/>
      <c r="N88" s="2280"/>
      <c r="AF88" s="2369"/>
      <c r="AG88" s="2369"/>
      <c r="AH88" s="2369"/>
      <c r="AI88" s="2369"/>
      <c r="AJ88" s="2369"/>
      <c r="AK88" s="2369"/>
      <c r="AL88" s="2369"/>
      <c r="AM88" s="2369"/>
      <c r="AN88" s="2369"/>
      <c r="AO88" s="2369"/>
      <c r="AP88" s="2369"/>
      <c r="AQ88" s="2369"/>
      <c r="AR88" s="2369"/>
      <c r="AS88" s="2369"/>
    </row>
    <row r="89" spans="1:45" s="2368" customFormat="1">
      <c r="B89" s="2280"/>
      <c r="C89" s="2280"/>
      <c r="D89" s="2280"/>
      <c r="E89" s="2280"/>
      <c r="F89" s="2280"/>
      <c r="G89" s="2280"/>
      <c r="H89" s="2280"/>
      <c r="I89" s="2280"/>
      <c r="J89" s="2280"/>
      <c r="K89" s="2280"/>
      <c r="L89" s="2280"/>
      <c r="M89" s="2280"/>
      <c r="N89" s="2280"/>
      <c r="AF89" s="2369"/>
      <c r="AG89" s="2369"/>
      <c r="AH89" s="2369"/>
      <c r="AI89" s="2369"/>
      <c r="AJ89" s="2369"/>
      <c r="AK89" s="2369"/>
      <c r="AL89" s="2369"/>
      <c r="AM89" s="2369"/>
      <c r="AN89" s="2369"/>
      <c r="AO89" s="2369"/>
      <c r="AP89" s="2369"/>
      <c r="AQ89" s="2369"/>
      <c r="AR89" s="2369"/>
      <c r="AS89" s="2369"/>
    </row>
    <row r="90" spans="1:45" s="2368" customFormat="1">
      <c r="B90" s="2280"/>
      <c r="C90" s="2280"/>
      <c r="D90" s="2280"/>
      <c r="E90" s="2280"/>
      <c r="F90" s="2280"/>
      <c r="G90" s="2280"/>
      <c r="H90" s="2280"/>
      <c r="I90" s="2280"/>
      <c r="J90" s="2280"/>
      <c r="K90" s="2280"/>
      <c r="L90" s="2280"/>
      <c r="M90" s="2280"/>
      <c r="N90" s="2280"/>
      <c r="AF90" s="2369"/>
      <c r="AG90" s="2369"/>
      <c r="AH90" s="2369"/>
      <c r="AI90" s="2369"/>
      <c r="AJ90" s="2369"/>
      <c r="AK90" s="2369"/>
      <c r="AL90" s="2369"/>
      <c r="AM90" s="2369"/>
      <c r="AN90" s="2369"/>
      <c r="AO90" s="2369"/>
      <c r="AP90" s="2369"/>
      <c r="AQ90" s="2369"/>
      <c r="AR90" s="2369"/>
      <c r="AS90" s="2369"/>
    </row>
    <row r="91" spans="1:45" s="2368" customFormat="1">
      <c r="B91" s="2280"/>
      <c r="C91" s="2280"/>
      <c r="D91" s="2280"/>
      <c r="E91" s="2280"/>
      <c r="F91" s="2280"/>
      <c r="G91" s="2280"/>
      <c r="H91" s="2280"/>
      <c r="I91" s="2280"/>
      <c r="J91" s="2280"/>
      <c r="K91" s="2280"/>
      <c r="L91" s="2280"/>
      <c r="M91" s="2280"/>
      <c r="N91" s="2280"/>
      <c r="AF91" s="2369"/>
      <c r="AG91" s="2369"/>
      <c r="AH91" s="2369"/>
      <c r="AI91" s="2369"/>
      <c r="AJ91" s="2369"/>
      <c r="AK91" s="2369"/>
      <c r="AL91" s="2369"/>
      <c r="AM91" s="2369"/>
      <c r="AN91" s="2369"/>
      <c r="AO91" s="2369"/>
      <c r="AP91" s="2369"/>
      <c r="AQ91" s="2369"/>
      <c r="AR91" s="2369"/>
      <c r="AS91" s="2369"/>
    </row>
    <row r="92" spans="1:45" s="2368" customFormat="1">
      <c r="B92" s="2280"/>
      <c r="C92" s="2280"/>
      <c r="D92" s="2280"/>
      <c r="E92" s="2280"/>
      <c r="F92" s="2280"/>
      <c r="G92" s="2280"/>
      <c r="H92" s="2280"/>
      <c r="I92" s="2280"/>
      <c r="J92" s="2280"/>
      <c r="K92" s="2280"/>
      <c r="L92" s="2280"/>
      <c r="M92" s="2280"/>
      <c r="N92" s="2280"/>
      <c r="AF92" s="2369"/>
      <c r="AG92" s="2369"/>
      <c r="AH92" s="2369"/>
      <c r="AI92" s="2369"/>
      <c r="AJ92" s="2369"/>
      <c r="AK92" s="2369"/>
      <c r="AL92" s="2369"/>
      <c r="AM92" s="2369"/>
      <c r="AN92" s="2369"/>
      <c r="AO92" s="2369"/>
      <c r="AP92" s="2369"/>
      <c r="AQ92" s="2369"/>
      <c r="AR92" s="2369"/>
      <c r="AS92" s="2369"/>
    </row>
    <row r="93" spans="1:45" s="2368" customFormat="1">
      <c r="B93" s="2280"/>
      <c r="C93" s="2280"/>
      <c r="D93" s="2280"/>
      <c r="E93" s="2280"/>
      <c r="F93" s="2280"/>
      <c r="G93" s="2280"/>
      <c r="H93" s="2280"/>
      <c r="I93" s="2280"/>
      <c r="J93" s="2280"/>
      <c r="K93" s="2280"/>
      <c r="L93" s="2280"/>
      <c r="M93" s="2280"/>
      <c r="N93" s="2280"/>
      <c r="AF93" s="2369"/>
      <c r="AG93" s="2369"/>
      <c r="AH93" s="2369"/>
      <c r="AI93" s="2369"/>
      <c r="AJ93" s="2369"/>
      <c r="AK93" s="2369"/>
      <c r="AL93" s="2369"/>
      <c r="AM93" s="2369"/>
      <c r="AN93" s="2369"/>
      <c r="AO93" s="2369"/>
      <c r="AP93" s="2369"/>
      <c r="AQ93" s="2369"/>
      <c r="AR93" s="2369"/>
      <c r="AS93" s="2369"/>
    </row>
    <row r="94" spans="1:45" s="2368" customFormat="1">
      <c r="B94" s="2280"/>
      <c r="C94" s="2280"/>
      <c r="D94" s="2280"/>
      <c r="E94" s="2280"/>
      <c r="F94" s="2280"/>
      <c r="G94" s="2280"/>
      <c r="H94" s="2280"/>
      <c r="I94" s="2280"/>
      <c r="J94" s="2280"/>
      <c r="K94" s="2280"/>
      <c r="L94" s="2280"/>
      <c r="M94" s="2280"/>
      <c r="N94" s="2280"/>
      <c r="AF94" s="2369"/>
      <c r="AG94" s="2369"/>
      <c r="AH94" s="2369"/>
      <c r="AI94" s="2369"/>
      <c r="AJ94" s="2369"/>
      <c r="AK94" s="2369"/>
      <c r="AL94" s="2369"/>
      <c r="AM94" s="2369"/>
      <c r="AN94" s="2369"/>
      <c r="AO94" s="2369"/>
      <c r="AP94" s="2369"/>
      <c r="AQ94" s="2369"/>
      <c r="AR94" s="2369"/>
      <c r="AS94" s="2369"/>
    </row>
    <row r="95" spans="1:45" s="2368" customFormat="1">
      <c r="B95" s="2280"/>
      <c r="C95" s="2280"/>
      <c r="D95" s="2280"/>
      <c r="E95" s="2280"/>
      <c r="F95" s="2280"/>
      <c r="G95" s="2280"/>
      <c r="H95" s="2280"/>
      <c r="I95" s="2280"/>
      <c r="J95" s="2280"/>
      <c r="K95" s="2280"/>
      <c r="L95" s="2280"/>
      <c r="M95" s="2280"/>
      <c r="N95" s="2280"/>
      <c r="AF95" s="2369"/>
      <c r="AG95" s="2369"/>
      <c r="AH95" s="2369"/>
      <c r="AI95" s="2369"/>
      <c r="AJ95" s="2369"/>
      <c r="AK95" s="2369"/>
      <c r="AL95" s="2369"/>
      <c r="AM95" s="2369"/>
      <c r="AN95" s="2369"/>
      <c r="AO95" s="2369"/>
      <c r="AP95" s="2369"/>
      <c r="AQ95" s="2369"/>
      <c r="AR95" s="2369"/>
      <c r="AS95" s="2369"/>
    </row>
    <row r="96" spans="1:45" s="2368" customFormat="1">
      <c r="B96" s="2280"/>
      <c r="C96" s="2280"/>
      <c r="D96" s="2280"/>
      <c r="E96" s="2280"/>
      <c r="F96" s="2280"/>
      <c r="G96" s="2280"/>
      <c r="H96" s="2280"/>
      <c r="I96" s="2280"/>
      <c r="J96" s="2280"/>
      <c r="K96" s="2280"/>
      <c r="L96" s="2280"/>
      <c r="M96" s="2280"/>
      <c r="N96" s="2280"/>
      <c r="AF96" s="2369"/>
      <c r="AG96" s="2369"/>
      <c r="AH96" s="2369"/>
      <c r="AI96" s="2369"/>
      <c r="AJ96" s="2369"/>
      <c r="AK96" s="2369"/>
      <c r="AL96" s="2369"/>
      <c r="AM96" s="2369"/>
      <c r="AN96" s="2369"/>
      <c r="AO96" s="2369"/>
      <c r="AP96" s="2369"/>
      <c r="AQ96" s="2369"/>
      <c r="AR96" s="2369"/>
      <c r="AS96" s="2369"/>
    </row>
    <row r="97" spans="2:45" s="2368" customFormat="1">
      <c r="B97" s="2280"/>
      <c r="C97" s="2280"/>
      <c r="D97" s="2280"/>
      <c r="E97" s="2280"/>
      <c r="F97" s="2280"/>
      <c r="G97" s="2280"/>
      <c r="H97" s="2280"/>
      <c r="I97" s="2280"/>
      <c r="J97" s="2280"/>
      <c r="K97" s="2280"/>
      <c r="L97" s="2280"/>
      <c r="M97" s="2280"/>
      <c r="N97" s="2280"/>
      <c r="AF97" s="2369"/>
      <c r="AG97" s="2369"/>
      <c r="AH97" s="2369"/>
      <c r="AI97" s="2369"/>
      <c r="AJ97" s="2369"/>
      <c r="AK97" s="2369"/>
      <c r="AL97" s="2369"/>
      <c r="AM97" s="2369"/>
      <c r="AN97" s="2369"/>
      <c r="AO97" s="2369"/>
      <c r="AP97" s="2369"/>
      <c r="AQ97" s="2369"/>
      <c r="AR97" s="2369"/>
      <c r="AS97" s="2369"/>
    </row>
    <row r="98" spans="2:45" s="2368" customFormat="1">
      <c r="B98" s="2280"/>
      <c r="C98" s="2280"/>
      <c r="D98" s="2280"/>
      <c r="E98" s="2280"/>
      <c r="F98" s="2280"/>
      <c r="G98" s="2280"/>
      <c r="H98" s="2280"/>
      <c r="I98" s="2280"/>
      <c r="J98" s="2280"/>
      <c r="K98" s="2280"/>
      <c r="L98" s="2280"/>
      <c r="M98" s="2280"/>
      <c r="N98" s="2280"/>
      <c r="AF98" s="2369"/>
      <c r="AG98" s="2369"/>
      <c r="AH98" s="2369"/>
      <c r="AI98" s="2369"/>
      <c r="AJ98" s="2369"/>
      <c r="AK98" s="2369"/>
      <c r="AL98" s="2369"/>
      <c r="AM98" s="2369"/>
      <c r="AN98" s="2369"/>
      <c r="AO98" s="2369"/>
      <c r="AP98" s="2369"/>
      <c r="AQ98" s="2369"/>
      <c r="AR98" s="2369"/>
      <c r="AS98" s="2369"/>
    </row>
    <row r="99" spans="2:45" s="2368" customFormat="1">
      <c r="B99" s="2280"/>
      <c r="C99" s="2280"/>
      <c r="D99" s="2280"/>
      <c r="E99" s="2280"/>
      <c r="F99" s="2280"/>
      <c r="G99" s="2280"/>
      <c r="H99" s="2280"/>
      <c r="I99" s="2280"/>
      <c r="J99" s="2280"/>
      <c r="K99" s="2280"/>
      <c r="L99" s="2280"/>
      <c r="M99" s="2280"/>
      <c r="N99" s="2280"/>
      <c r="AF99" s="2369"/>
      <c r="AG99" s="2369"/>
      <c r="AH99" s="2369"/>
      <c r="AI99" s="2369"/>
      <c r="AJ99" s="2369"/>
      <c r="AK99" s="2369"/>
      <c r="AL99" s="2369"/>
      <c r="AM99" s="2369"/>
      <c r="AN99" s="2369"/>
      <c r="AO99" s="2369"/>
      <c r="AP99" s="2369"/>
      <c r="AQ99" s="2369"/>
      <c r="AR99" s="2369"/>
      <c r="AS99" s="2369"/>
    </row>
    <row r="100" spans="2:45" s="2368" customFormat="1">
      <c r="B100" s="2280"/>
      <c r="C100" s="2280"/>
      <c r="D100" s="2280"/>
      <c r="E100" s="2280"/>
      <c r="F100" s="2280"/>
      <c r="G100" s="2280"/>
      <c r="H100" s="2280"/>
      <c r="I100" s="2280"/>
      <c r="J100" s="2280"/>
      <c r="K100" s="2280"/>
      <c r="L100" s="2280"/>
      <c r="M100" s="2280"/>
      <c r="N100" s="2280"/>
      <c r="AF100" s="2369"/>
      <c r="AG100" s="2369"/>
      <c r="AH100" s="2369"/>
      <c r="AI100" s="2369"/>
      <c r="AJ100" s="2369"/>
      <c r="AK100" s="2369"/>
      <c r="AL100" s="2369"/>
      <c r="AM100" s="2369"/>
      <c r="AN100" s="2369"/>
      <c r="AO100" s="2369"/>
      <c r="AP100" s="2369"/>
      <c r="AQ100" s="2369"/>
      <c r="AR100" s="2369"/>
      <c r="AS100" s="2369"/>
    </row>
    <row r="101" spans="2:45" s="2368" customFormat="1">
      <c r="B101" s="2280"/>
      <c r="C101" s="2280"/>
      <c r="D101" s="2280"/>
      <c r="E101" s="2280"/>
      <c r="F101" s="2280"/>
      <c r="G101" s="2280"/>
      <c r="H101" s="2280"/>
      <c r="I101" s="2280"/>
      <c r="J101" s="2280"/>
      <c r="K101" s="2280"/>
      <c r="L101" s="2280"/>
      <c r="M101" s="2280"/>
      <c r="N101" s="2280"/>
      <c r="AF101" s="2369"/>
      <c r="AG101" s="2369"/>
      <c r="AH101" s="2369"/>
      <c r="AI101" s="2369"/>
      <c r="AJ101" s="2369"/>
      <c r="AK101" s="2369"/>
      <c r="AL101" s="2369"/>
      <c r="AM101" s="2369"/>
      <c r="AN101" s="2369"/>
      <c r="AO101" s="2369"/>
      <c r="AP101" s="2369"/>
      <c r="AQ101" s="2369"/>
      <c r="AR101" s="2369"/>
      <c r="AS101" s="2369"/>
    </row>
    <row r="102" spans="2:45" s="2368" customFormat="1">
      <c r="B102" s="2280"/>
      <c r="C102" s="2280"/>
      <c r="D102" s="2280"/>
      <c r="E102" s="2280"/>
      <c r="F102" s="2280"/>
      <c r="G102" s="2280"/>
      <c r="H102" s="2280"/>
      <c r="I102" s="2280"/>
      <c r="J102" s="2280"/>
      <c r="K102" s="2280"/>
      <c r="L102" s="2280"/>
      <c r="M102" s="2280"/>
      <c r="N102" s="2280"/>
      <c r="AF102" s="2369"/>
      <c r="AG102" s="2369"/>
      <c r="AH102" s="2369"/>
      <c r="AI102" s="2369"/>
      <c r="AJ102" s="2369"/>
      <c r="AK102" s="2369"/>
      <c r="AL102" s="2369"/>
      <c r="AM102" s="2369"/>
      <c r="AN102" s="2369"/>
      <c r="AO102" s="2369"/>
      <c r="AP102" s="2369"/>
      <c r="AQ102" s="2369"/>
      <c r="AR102" s="2369"/>
      <c r="AS102" s="2369"/>
    </row>
    <row r="103" spans="2:45" s="2368" customFormat="1">
      <c r="B103" s="2280"/>
      <c r="C103" s="2280"/>
      <c r="D103" s="2280"/>
      <c r="E103" s="2280"/>
      <c r="F103" s="2280"/>
      <c r="G103" s="2280"/>
      <c r="H103" s="2280"/>
      <c r="I103" s="2280"/>
      <c r="J103" s="2280"/>
      <c r="K103" s="2280"/>
      <c r="L103" s="2280"/>
      <c r="M103" s="2280"/>
      <c r="N103" s="2280"/>
      <c r="AF103" s="2369"/>
      <c r="AG103" s="2369"/>
      <c r="AH103" s="2369"/>
      <c r="AI103" s="2369"/>
      <c r="AJ103" s="2369"/>
      <c r="AK103" s="2369"/>
      <c r="AL103" s="2369"/>
      <c r="AM103" s="2369"/>
      <c r="AN103" s="2369"/>
      <c r="AO103" s="2369"/>
      <c r="AP103" s="2369"/>
      <c r="AQ103" s="2369"/>
      <c r="AR103" s="2369"/>
      <c r="AS103" s="2369"/>
    </row>
    <row r="104" spans="2:45" s="2368" customFormat="1">
      <c r="B104" s="2280"/>
      <c r="C104" s="2280"/>
      <c r="D104" s="2280"/>
      <c r="E104" s="2280"/>
      <c r="F104" s="2280"/>
      <c r="G104" s="2280"/>
      <c r="H104" s="2280"/>
      <c r="I104" s="2280"/>
      <c r="J104" s="2280"/>
      <c r="K104" s="2280"/>
      <c r="L104" s="2280"/>
      <c r="M104" s="2280"/>
      <c r="N104" s="2280"/>
      <c r="AF104" s="2369"/>
      <c r="AG104" s="2369"/>
      <c r="AH104" s="2369"/>
      <c r="AI104" s="2369"/>
      <c r="AJ104" s="2369"/>
      <c r="AK104" s="2369"/>
      <c r="AL104" s="2369"/>
      <c r="AM104" s="2369"/>
      <c r="AN104" s="2369"/>
      <c r="AO104" s="2369"/>
      <c r="AP104" s="2369"/>
      <c r="AQ104" s="2369"/>
      <c r="AR104" s="2369"/>
      <c r="AS104" s="2369"/>
    </row>
    <row r="105" spans="2:45" s="2368" customFormat="1">
      <c r="B105" s="2280"/>
      <c r="C105" s="2280"/>
      <c r="D105" s="2280"/>
      <c r="E105" s="2280"/>
      <c r="F105" s="2280"/>
      <c r="G105" s="2280"/>
      <c r="H105" s="2280"/>
      <c r="I105" s="2280"/>
      <c r="J105" s="2280"/>
      <c r="K105" s="2280"/>
      <c r="L105" s="2280"/>
      <c r="M105" s="2280"/>
      <c r="N105" s="2280"/>
      <c r="AF105" s="2369"/>
      <c r="AG105" s="2369"/>
      <c r="AH105" s="2369"/>
      <c r="AI105" s="2369"/>
      <c r="AJ105" s="2369"/>
      <c r="AK105" s="2369"/>
      <c r="AL105" s="2369"/>
      <c r="AM105" s="2369"/>
      <c r="AN105" s="2369"/>
      <c r="AO105" s="2369"/>
      <c r="AP105" s="2369"/>
      <c r="AQ105" s="2369"/>
      <c r="AR105" s="2369"/>
      <c r="AS105" s="2369"/>
    </row>
    <row r="106" spans="2:45" s="2368" customFormat="1">
      <c r="B106" s="2280"/>
      <c r="C106" s="2280"/>
      <c r="D106" s="2280"/>
      <c r="E106" s="2280"/>
      <c r="F106" s="2280"/>
      <c r="G106" s="2280"/>
      <c r="H106" s="2280"/>
      <c r="I106" s="2280"/>
      <c r="J106" s="2280"/>
      <c r="K106" s="2280"/>
      <c r="L106" s="2280"/>
      <c r="M106" s="2280"/>
      <c r="N106" s="2280"/>
      <c r="AF106" s="2369"/>
      <c r="AG106" s="2369"/>
      <c r="AH106" s="2369"/>
      <c r="AI106" s="2369"/>
      <c r="AJ106" s="2369"/>
      <c r="AK106" s="2369"/>
      <c r="AL106" s="2369"/>
      <c r="AM106" s="2369"/>
      <c r="AN106" s="2369"/>
      <c r="AO106" s="2369"/>
      <c r="AP106" s="2369"/>
      <c r="AQ106" s="2369"/>
      <c r="AR106" s="2369"/>
      <c r="AS106" s="2369"/>
    </row>
    <row r="107" spans="2:45" s="2368" customFormat="1">
      <c r="B107" s="2280"/>
      <c r="C107" s="2280"/>
      <c r="D107" s="2280"/>
      <c r="E107" s="2280"/>
      <c r="F107" s="2280"/>
      <c r="G107" s="2280"/>
      <c r="H107" s="2280"/>
      <c r="I107" s="2280"/>
      <c r="J107" s="2280"/>
      <c r="K107" s="2280"/>
      <c r="L107" s="2280"/>
      <c r="M107" s="2280"/>
      <c r="N107" s="2280"/>
      <c r="AF107" s="2369"/>
      <c r="AG107" s="2369"/>
      <c r="AH107" s="2369"/>
      <c r="AI107" s="2369"/>
      <c r="AJ107" s="2369"/>
      <c r="AK107" s="2369"/>
      <c r="AL107" s="2369"/>
      <c r="AM107" s="2369"/>
      <c r="AN107" s="2369"/>
      <c r="AO107" s="2369"/>
      <c r="AP107" s="2369"/>
      <c r="AQ107" s="2369"/>
      <c r="AR107" s="2369"/>
      <c r="AS107" s="2369"/>
    </row>
    <row r="108" spans="2:45" s="2368" customFormat="1">
      <c r="B108" s="2280"/>
      <c r="C108" s="2280"/>
      <c r="D108" s="2280"/>
      <c r="E108" s="2280"/>
      <c r="F108" s="2280"/>
      <c r="G108" s="2280"/>
      <c r="H108" s="2280"/>
      <c r="I108" s="2280"/>
      <c r="J108" s="2280"/>
      <c r="K108" s="2280"/>
      <c r="L108" s="2280"/>
      <c r="M108" s="2280"/>
      <c r="N108" s="2280"/>
      <c r="AF108" s="2369"/>
      <c r="AG108" s="2369"/>
      <c r="AH108" s="2369"/>
      <c r="AI108" s="2369"/>
      <c r="AJ108" s="2369"/>
      <c r="AK108" s="2369"/>
      <c r="AL108" s="2369"/>
      <c r="AM108" s="2369"/>
      <c r="AN108" s="2369"/>
      <c r="AO108" s="2369"/>
      <c r="AP108" s="2369"/>
      <c r="AQ108" s="2369"/>
      <c r="AR108" s="2369"/>
      <c r="AS108" s="2369"/>
    </row>
    <row r="109" spans="2:45" s="2368" customFormat="1">
      <c r="B109" s="2280"/>
      <c r="C109" s="2280"/>
      <c r="D109" s="2280"/>
      <c r="E109" s="2280"/>
      <c r="F109" s="2280"/>
      <c r="G109" s="2280"/>
      <c r="H109" s="2280"/>
      <c r="I109" s="2280"/>
      <c r="J109" s="2280"/>
      <c r="K109" s="2280"/>
      <c r="L109" s="2280"/>
      <c r="M109" s="2280"/>
      <c r="N109" s="2280"/>
      <c r="AF109" s="2369"/>
      <c r="AG109" s="2369"/>
      <c r="AH109" s="2369"/>
      <c r="AI109" s="2369"/>
      <c r="AJ109" s="2369"/>
      <c r="AK109" s="2369"/>
      <c r="AL109" s="2369"/>
      <c r="AM109" s="2369"/>
      <c r="AN109" s="2369"/>
      <c r="AO109" s="2369"/>
      <c r="AP109" s="2369"/>
      <c r="AQ109" s="2369"/>
      <c r="AR109" s="2369"/>
      <c r="AS109" s="2369"/>
    </row>
    <row r="110" spans="2:45" s="2368" customFormat="1">
      <c r="B110" s="2280"/>
      <c r="C110" s="2280"/>
      <c r="D110" s="2280"/>
      <c r="E110" s="2280"/>
      <c r="F110" s="2280"/>
      <c r="G110" s="2280"/>
      <c r="H110" s="2280"/>
      <c r="I110" s="2280"/>
      <c r="J110" s="2280"/>
      <c r="K110" s="2280"/>
      <c r="L110" s="2280"/>
      <c r="M110" s="2280"/>
      <c r="N110" s="2280"/>
      <c r="AF110" s="2369"/>
      <c r="AG110" s="2369"/>
      <c r="AH110" s="2369"/>
      <c r="AI110" s="2369"/>
      <c r="AJ110" s="2369"/>
      <c r="AK110" s="2369"/>
      <c r="AL110" s="2369"/>
      <c r="AM110" s="2369"/>
      <c r="AN110" s="2369"/>
      <c r="AO110" s="2369"/>
      <c r="AP110" s="2369"/>
      <c r="AQ110" s="2369"/>
      <c r="AR110" s="2369"/>
      <c r="AS110" s="2369"/>
    </row>
    <row r="111" spans="2:45" s="2368" customFormat="1">
      <c r="B111" s="2280"/>
      <c r="C111" s="2280"/>
      <c r="D111" s="2280"/>
      <c r="E111" s="2280"/>
      <c r="F111" s="2280"/>
      <c r="G111" s="2280"/>
      <c r="H111" s="2280"/>
      <c r="I111" s="2280"/>
      <c r="J111" s="2280"/>
      <c r="K111" s="2280"/>
      <c r="L111" s="2280"/>
      <c r="M111" s="2280"/>
      <c r="N111" s="2280"/>
      <c r="AF111" s="2369"/>
      <c r="AG111" s="2369"/>
      <c r="AH111" s="2369"/>
      <c r="AI111" s="2369"/>
      <c r="AJ111" s="2369"/>
      <c r="AK111" s="2369"/>
      <c r="AL111" s="2369"/>
      <c r="AM111" s="2369"/>
      <c r="AN111" s="2369"/>
      <c r="AO111" s="2369"/>
      <c r="AP111" s="2369"/>
      <c r="AQ111" s="2369"/>
      <c r="AR111" s="2369"/>
      <c r="AS111" s="2369"/>
    </row>
  </sheetData>
  <mergeCells count="15">
    <mergeCell ref="AF6:AQ6"/>
    <mergeCell ref="B12:M12"/>
    <mergeCell ref="B6:M6"/>
    <mergeCell ref="B16:M16"/>
    <mergeCell ref="B46:M46"/>
    <mergeCell ref="B21:M21"/>
    <mergeCell ref="B26:M26"/>
    <mergeCell ref="B31:M31"/>
    <mergeCell ref="B36:M36"/>
    <mergeCell ref="B41:M41"/>
    <mergeCell ref="B51:M51"/>
    <mergeCell ref="B8:M8"/>
    <mergeCell ref="B9:M9"/>
    <mergeCell ref="B10:M10"/>
    <mergeCell ref="B14:M14"/>
  </mergeCells>
  <hyperlinks>
    <hyperlink ref="A60" location="Inhaltsverzeichnis!A1" display="Zurück zum Inhaltsverzeichnis"/>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1"/>
  <headerFooter alignWithMargins="0">
    <oddHeader xml:space="preserve">&amp;C&amp;"Univers (WN),Fett Kursiv"
</oddHeader>
    <oddFooter xml:space="preserve">&amp;C </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BDD7EE"/>
  </sheetPr>
  <dimension ref="A1:X81"/>
  <sheetViews>
    <sheetView topLeftCell="A23" zoomScale="140" zoomScaleNormal="140" workbookViewId="0"/>
  </sheetViews>
  <sheetFormatPr baseColWidth="10" defaultColWidth="8" defaultRowHeight="9"/>
  <cols>
    <col min="1" max="1" width="15.85546875" style="723" customWidth="1"/>
    <col min="2" max="2" width="5" style="723" customWidth="1"/>
    <col min="3" max="3" width="6.140625" style="723" customWidth="1"/>
    <col min="4" max="4" width="0.85546875" style="723" customWidth="1"/>
    <col min="5" max="5" width="4.28515625" style="723" customWidth="1"/>
    <col min="6" max="6" width="0.28515625" style="723" customWidth="1"/>
    <col min="7" max="7" width="4.28515625" style="723" customWidth="1"/>
    <col min="8" max="8" width="0.42578125" style="723" customWidth="1"/>
    <col min="9" max="9" width="4.28515625" style="723" customWidth="1"/>
    <col min="10" max="10" width="1.42578125" style="723" customWidth="1"/>
    <col min="11" max="11" width="4.28515625" style="723" customWidth="1"/>
    <col min="12" max="12" width="1" style="723" customWidth="1"/>
    <col min="13" max="13" width="4.28515625" style="723" customWidth="1"/>
    <col min="14" max="14" width="0.28515625" style="723" customWidth="1"/>
    <col min="15" max="15" width="5.42578125" style="723" customWidth="1"/>
    <col min="16" max="21" width="4.85546875" style="723" customWidth="1"/>
    <col min="22" max="16384" width="8" style="723"/>
  </cols>
  <sheetData>
    <row r="1" spans="1:23" s="1550" customFormat="1" ht="30" customHeight="1">
      <c r="A1" s="1555" t="s">
        <v>813</v>
      </c>
      <c r="B1" s="1555"/>
      <c r="C1" s="1555"/>
      <c r="D1" s="1555"/>
      <c r="E1" s="1555"/>
      <c r="F1" s="1555"/>
      <c r="G1" s="1555"/>
      <c r="H1" s="1555"/>
      <c r="I1" s="1555"/>
      <c r="J1" s="1555"/>
      <c r="K1" s="1555"/>
      <c r="L1" s="1555"/>
      <c r="M1" s="1555"/>
      <c r="N1" s="1555"/>
      <c r="O1" s="1555"/>
      <c r="P1" s="1555"/>
      <c r="Q1" s="1555"/>
      <c r="R1" s="1555"/>
      <c r="S1" s="1555"/>
      <c r="T1" s="1555"/>
      <c r="U1" s="1555"/>
      <c r="V1" s="723"/>
      <c r="W1" s="1556"/>
    </row>
    <row r="2" spans="1:23" s="1550" customFormat="1" ht="8.1" customHeight="1">
      <c r="A2" s="1555"/>
      <c r="B2" s="1555"/>
      <c r="C2" s="1555"/>
      <c r="D2" s="1555"/>
      <c r="E2" s="1555"/>
      <c r="F2" s="1555"/>
      <c r="G2" s="1555"/>
      <c r="H2" s="1555"/>
      <c r="I2" s="1555"/>
      <c r="J2" s="1555"/>
      <c r="K2" s="1555"/>
      <c r="L2" s="1555"/>
      <c r="M2" s="1555"/>
      <c r="N2" s="1555"/>
      <c r="O2" s="1555"/>
      <c r="P2" s="1555"/>
      <c r="Q2" s="1555"/>
      <c r="R2" s="1555"/>
      <c r="S2" s="1555"/>
      <c r="T2" s="1555"/>
      <c r="U2" s="1555"/>
      <c r="V2" s="723"/>
    </row>
    <row r="3" spans="1:23" ht="24.95" customHeight="1">
      <c r="A3" s="1554" t="s">
        <v>812</v>
      </c>
      <c r="B3" s="511"/>
      <c r="C3" s="511"/>
      <c r="D3" s="511"/>
      <c r="E3" s="511"/>
      <c r="F3" s="511"/>
      <c r="G3" s="511"/>
      <c r="H3" s="511"/>
      <c r="I3" s="511"/>
      <c r="J3" s="511"/>
      <c r="K3" s="511"/>
      <c r="L3" s="511"/>
      <c r="M3" s="511"/>
      <c r="N3" s="511"/>
      <c r="O3" s="511"/>
      <c r="P3" s="511"/>
      <c r="Q3" s="1553"/>
      <c r="R3" s="511"/>
      <c r="S3" s="511"/>
      <c r="T3" s="511"/>
      <c r="U3" s="511"/>
    </row>
    <row r="4" spans="1:23" s="1552" customFormat="1" ht="12.75" customHeight="1">
      <c r="A4" s="584"/>
      <c r="B4" s="1440"/>
      <c r="C4" s="1440"/>
      <c r="D4" s="1440"/>
      <c r="E4" s="1440"/>
      <c r="F4" s="1440"/>
      <c r="G4" s="1440"/>
      <c r="H4" s="1440"/>
      <c r="I4" s="1440"/>
      <c r="J4" s="1440"/>
      <c r="K4" s="1440"/>
      <c r="L4" s="1440"/>
      <c r="M4" s="1440"/>
      <c r="N4" s="1440"/>
      <c r="O4" s="1440"/>
      <c r="P4" s="1440"/>
      <c r="Q4" s="1440"/>
      <c r="R4" s="1440"/>
      <c r="S4" s="1440"/>
      <c r="T4" s="1440"/>
      <c r="U4" s="1440"/>
      <c r="V4" s="723"/>
    </row>
    <row r="5" spans="1:23" s="1549" customFormat="1" ht="15.75" customHeight="1">
      <c r="A5" s="516" t="s">
        <v>811</v>
      </c>
      <c r="B5" s="1551"/>
      <c r="C5" s="1551"/>
      <c r="D5" s="1551"/>
      <c r="E5" s="1551"/>
      <c r="F5" s="1551"/>
      <c r="G5" s="1551"/>
      <c r="H5" s="1551"/>
      <c r="I5" s="1551"/>
      <c r="J5" s="1551"/>
      <c r="K5" s="1551"/>
      <c r="L5" s="1551"/>
      <c r="M5" s="1551"/>
      <c r="N5" s="1551"/>
      <c r="O5" s="1551"/>
      <c r="P5" s="1551"/>
      <c r="Q5" s="1551"/>
      <c r="R5" s="1551"/>
      <c r="S5" s="1551"/>
      <c r="T5" s="1551"/>
      <c r="U5" s="1551"/>
      <c r="V5" s="1550"/>
    </row>
    <row r="6" spans="1:23" s="670" customFormat="1" ht="15.75" customHeight="1">
      <c r="A6" s="1548" t="s">
        <v>810</v>
      </c>
      <c r="B6" s="525"/>
      <c r="C6" s="525"/>
      <c r="D6" s="525"/>
      <c r="E6" s="525"/>
      <c r="F6" s="668"/>
      <c r="G6" s="668"/>
      <c r="H6" s="668"/>
      <c r="I6" s="525"/>
      <c r="J6" s="525"/>
      <c r="K6" s="525"/>
      <c r="L6" s="525"/>
      <c r="M6" s="525"/>
      <c r="N6" s="525"/>
      <c r="O6" s="525"/>
      <c r="P6" s="525"/>
      <c r="Q6" s="525"/>
      <c r="R6" s="525"/>
      <c r="S6" s="525"/>
      <c r="T6" s="525"/>
      <c r="U6" s="525"/>
      <c r="V6" s="723"/>
    </row>
    <row r="7" spans="1:23" s="670" customFormat="1" ht="3" customHeight="1">
      <c r="A7" s="1548"/>
      <c r="B7" s="525"/>
      <c r="C7" s="525"/>
      <c r="D7" s="525"/>
      <c r="E7" s="525"/>
      <c r="F7" s="668"/>
      <c r="G7" s="668"/>
      <c r="H7" s="668"/>
      <c r="I7" s="525"/>
      <c r="J7" s="525"/>
      <c r="K7" s="525"/>
      <c r="L7" s="525"/>
      <c r="M7" s="525"/>
      <c r="N7" s="525"/>
      <c r="O7" s="525"/>
      <c r="P7" s="525"/>
      <c r="Q7" s="525"/>
      <c r="R7" s="525"/>
      <c r="S7" s="525"/>
      <c r="T7" s="525"/>
      <c r="U7" s="525"/>
      <c r="V7" s="723"/>
    </row>
    <row r="8" spans="1:23" ht="12" customHeight="1">
      <c r="A8" s="1547"/>
      <c r="B8" s="1546" t="s">
        <v>809</v>
      </c>
      <c r="C8" s="1543" t="s">
        <v>808</v>
      </c>
      <c r="D8" s="1544"/>
      <c r="E8" s="1545" t="s">
        <v>297</v>
      </c>
      <c r="F8" s="1544"/>
      <c r="G8" s="1543" t="s">
        <v>5</v>
      </c>
      <c r="H8" s="1542"/>
      <c r="I8" s="1543" t="s">
        <v>50</v>
      </c>
      <c r="J8" s="1542"/>
      <c r="K8" s="1543" t="s">
        <v>7</v>
      </c>
      <c r="L8" s="1542"/>
      <c r="M8" s="1541" t="s">
        <v>8</v>
      </c>
      <c r="N8" s="1540"/>
      <c r="O8" s="1539" t="s">
        <v>808</v>
      </c>
      <c r="P8" s="1539" t="s">
        <v>297</v>
      </c>
      <c r="Q8" s="1539" t="s">
        <v>5</v>
      </c>
      <c r="R8" s="1539" t="s">
        <v>50</v>
      </c>
      <c r="S8" s="1538" t="s">
        <v>7</v>
      </c>
      <c r="T8" s="1537" t="s">
        <v>8</v>
      </c>
      <c r="U8" s="1536"/>
      <c r="V8" s="723" t="s">
        <v>134</v>
      </c>
    </row>
    <row r="9" spans="1:23" ht="12" customHeight="1">
      <c r="A9" s="1513"/>
      <c r="B9" s="1510" t="s">
        <v>807</v>
      </c>
      <c r="C9" s="1535"/>
      <c r="D9" s="1534"/>
      <c r="E9" s="1533"/>
      <c r="F9" s="1532"/>
      <c r="G9" s="1531"/>
      <c r="H9" s="1526"/>
      <c r="I9" s="1529"/>
      <c r="J9" s="1530"/>
      <c r="K9" s="1529"/>
      <c r="L9" s="1528"/>
      <c r="M9" s="1527"/>
      <c r="N9" s="1526"/>
      <c r="O9" s="1525" t="s">
        <v>143</v>
      </c>
      <c r="P9" s="1524">
        <v>2023</v>
      </c>
      <c r="Q9" s="2731">
        <v>2024</v>
      </c>
      <c r="R9" s="2732"/>
      <c r="S9" s="2732"/>
      <c r="T9" s="2732"/>
      <c r="U9" s="2733"/>
    </row>
    <row r="10" spans="1:23" ht="9.9499999999999993" customHeight="1">
      <c r="A10" s="1505"/>
      <c r="B10" s="1510" t="s">
        <v>806</v>
      </c>
      <c r="C10" s="1523"/>
      <c r="D10" s="1513"/>
      <c r="E10" s="1522"/>
      <c r="F10" s="1521"/>
      <c r="G10" s="1520"/>
      <c r="H10" s="1519"/>
      <c r="I10" s="1518"/>
      <c r="J10" s="1517"/>
      <c r="K10" s="1517"/>
      <c r="L10" s="1517"/>
      <c r="M10" s="1517"/>
      <c r="N10" s="1516"/>
      <c r="O10" s="1515" t="s">
        <v>358</v>
      </c>
      <c r="P10" s="1515"/>
      <c r="Q10" s="1515"/>
      <c r="R10" s="1515"/>
      <c r="S10" s="1515"/>
      <c r="T10" s="1515"/>
      <c r="U10" s="1514"/>
    </row>
    <row r="11" spans="1:23" ht="16.899999999999999" customHeight="1">
      <c r="A11" s="1513"/>
      <c r="B11" s="1512" t="s">
        <v>805</v>
      </c>
      <c r="C11" s="1511" t="s">
        <v>143</v>
      </c>
      <c r="D11" s="1510"/>
      <c r="E11" s="1509">
        <v>2023</v>
      </c>
      <c r="F11" s="1508"/>
      <c r="G11" s="2729">
        <v>2024</v>
      </c>
      <c r="H11" s="2730"/>
      <c r="I11" s="2730"/>
      <c r="J11" s="2730"/>
      <c r="K11" s="2730"/>
      <c r="L11" s="2730"/>
      <c r="M11" s="2730"/>
      <c r="N11" s="1507"/>
      <c r="O11" s="1506" t="s">
        <v>359</v>
      </c>
      <c r="P11" s="1506"/>
      <c r="Q11" s="1506"/>
      <c r="R11" s="1506"/>
      <c r="S11" s="1506"/>
      <c r="T11" s="1505"/>
      <c r="U11" s="1504" t="s">
        <v>360</v>
      </c>
    </row>
    <row r="12" spans="1:23" ht="3" customHeight="1">
      <c r="A12" s="1503"/>
      <c r="B12" s="1502"/>
      <c r="C12" s="1479"/>
      <c r="D12" s="1498"/>
      <c r="E12" s="1479"/>
      <c r="F12" s="1498"/>
      <c r="G12" s="1501"/>
      <c r="H12" s="1500"/>
      <c r="I12" s="1499"/>
      <c r="J12" s="1480"/>
      <c r="K12" s="1479"/>
      <c r="L12" s="1480"/>
      <c r="M12" s="1479"/>
      <c r="N12" s="1498"/>
      <c r="O12" s="1497"/>
      <c r="P12" s="1496"/>
      <c r="Q12" s="1496"/>
      <c r="R12" s="1496"/>
      <c r="S12" s="1496"/>
      <c r="T12" s="1495"/>
      <c r="U12" s="1494"/>
    </row>
    <row r="13" spans="1:23" ht="8.1" customHeight="1">
      <c r="A13" s="1493" t="s">
        <v>804</v>
      </c>
      <c r="B13" s="1492"/>
      <c r="C13" s="1444"/>
      <c r="D13" s="1484"/>
      <c r="E13" s="1444"/>
      <c r="F13" s="1484"/>
      <c r="G13" s="1445"/>
      <c r="H13" s="1445"/>
      <c r="I13" s="1469"/>
      <c r="J13" s="1443"/>
      <c r="K13" s="1444"/>
      <c r="L13" s="1443"/>
      <c r="M13" s="1444"/>
      <c r="N13" s="1484"/>
      <c r="O13" s="1490"/>
      <c r="P13" s="1490"/>
      <c r="Q13" s="1491"/>
      <c r="R13" s="1491"/>
      <c r="S13" s="1491"/>
      <c r="T13" s="1490"/>
      <c r="U13" s="1489"/>
    </row>
    <row r="14" spans="1:23" ht="8.1" customHeight="1">
      <c r="A14" s="1474" t="s">
        <v>803</v>
      </c>
      <c r="B14" s="1488">
        <v>1000</v>
      </c>
      <c r="C14" s="1459">
        <v>147.69999999999999</v>
      </c>
      <c r="D14" s="1458"/>
      <c r="E14" s="1444">
        <v>141.30000000000001</v>
      </c>
      <c r="F14" s="1458"/>
      <c r="G14" s="1444">
        <v>138.9</v>
      </c>
      <c r="H14" s="1443"/>
      <c r="I14" s="1444">
        <v>140.4</v>
      </c>
      <c r="J14" s="1443"/>
      <c r="K14" s="1444">
        <v>141.69999999999999</v>
      </c>
      <c r="L14" s="1443"/>
      <c r="M14" s="1444">
        <v>142.69999999999999</v>
      </c>
      <c r="N14" s="1458"/>
      <c r="O14" s="1457">
        <v>24.117999999999999</v>
      </c>
      <c r="P14" s="1457">
        <v>7.0999999999999994E-2</v>
      </c>
      <c r="Q14" s="1446">
        <v>-7.4</v>
      </c>
      <c r="R14" s="1446">
        <v>-5.7720000000000002</v>
      </c>
      <c r="S14" s="1446">
        <v>-2.2080000000000002</v>
      </c>
      <c r="T14" s="1457">
        <v>0.35199999999999998</v>
      </c>
      <c r="U14" s="1456">
        <v>0.70599999999999996</v>
      </c>
    </row>
    <row r="15" spans="1:23" ht="3" customHeight="1">
      <c r="A15" s="1483"/>
      <c r="B15" s="1482"/>
      <c r="C15" s="1481"/>
      <c r="D15" s="1478"/>
      <c r="E15" s="1479"/>
      <c r="F15" s="1478"/>
      <c r="G15" s="1479"/>
      <c r="H15" s="1480"/>
      <c r="I15" s="1479"/>
      <c r="J15" s="1480"/>
      <c r="K15" s="1479"/>
      <c r="L15" s="1480"/>
      <c r="M15" s="1479"/>
      <c r="N15" s="1478"/>
      <c r="O15" s="1476"/>
      <c r="P15" s="1476"/>
      <c r="Q15" s="1477"/>
      <c r="R15" s="1477"/>
      <c r="S15" s="1477"/>
      <c r="T15" s="1476"/>
      <c r="U15" s="1475"/>
    </row>
    <row r="16" spans="1:23" ht="3" customHeight="1">
      <c r="A16" s="1461"/>
      <c r="B16" s="1460"/>
      <c r="C16" s="1459"/>
      <c r="D16" s="1458"/>
      <c r="E16" s="1444"/>
      <c r="F16" s="1458"/>
      <c r="G16" s="1444"/>
      <c r="H16" s="1443"/>
      <c r="I16" s="1444"/>
      <c r="J16" s="1443"/>
      <c r="K16" s="1444"/>
      <c r="L16" s="1443"/>
      <c r="M16" s="1444"/>
      <c r="N16" s="1458"/>
      <c r="O16" s="1457"/>
      <c r="P16" s="1457"/>
      <c r="Q16" s="1446"/>
      <c r="R16" s="1446"/>
      <c r="S16" s="1446"/>
      <c r="T16" s="1457"/>
      <c r="U16" s="1456"/>
    </row>
    <row r="17" spans="1:24" ht="8.1" customHeight="1">
      <c r="A17" s="1474" t="s">
        <v>802</v>
      </c>
      <c r="B17" s="1460">
        <v>393.59</v>
      </c>
      <c r="C17" s="1459">
        <v>147.9</v>
      </c>
      <c r="D17" s="1458"/>
      <c r="E17" s="1444">
        <v>143.9</v>
      </c>
      <c r="F17" s="1458"/>
      <c r="G17" s="1444">
        <v>145.19999999999999</v>
      </c>
      <c r="H17" s="1443"/>
      <c r="I17" s="1444">
        <v>146.80000000000001</v>
      </c>
      <c r="J17" s="1443"/>
      <c r="K17" s="1444">
        <v>146.5</v>
      </c>
      <c r="L17" s="1443"/>
      <c r="M17" s="1444">
        <v>148.6</v>
      </c>
      <c r="N17" s="1458"/>
      <c r="O17" s="1457">
        <v>20.734999999999999</v>
      </c>
      <c r="P17" s="1457">
        <v>-1.032</v>
      </c>
      <c r="Q17" s="1446">
        <v>-2.3540000000000001</v>
      </c>
      <c r="R17" s="1446">
        <v>-1.4770000000000001</v>
      </c>
      <c r="S17" s="1446">
        <v>1.9490000000000001</v>
      </c>
      <c r="T17" s="1457">
        <v>4.6479999999999997</v>
      </c>
      <c r="U17" s="1456">
        <v>1.4330000000000001</v>
      </c>
      <c r="W17" s="513"/>
      <c r="X17" s="513"/>
    </row>
    <row r="18" spans="1:24" ht="3" customHeight="1">
      <c r="A18" s="1483"/>
      <c r="B18" s="1482"/>
      <c r="C18" s="1481"/>
      <c r="D18" s="1478"/>
      <c r="E18" s="1479"/>
      <c r="F18" s="1478"/>
      <c r="G18" s="1479"/>
      <c r="H18" s="1480"/>
      <c r="I18" s="1479"/>
      <c r="J18" s="1480"/>
      <c r="K18" s="1479"/>
      <c r="L18" s="1480"/>
      <c r="M18" s="1479"/>
      <c r="N18" s="1478"/>
      <c r="O18" s="1476"/>
      <c r="P18" s="1476"/>
      <c r="Q18" s="1477"/>
      <c r="R18" s="1477"/>
      <c r="S18" s="1477"/>
      <c r="T18" s="1476"/>
      <c r="U18" s="1475"/>
    </row>
    <row r="19" spans="1:24" ht="3" customHeight="1">
      <c r="A19" s="1461"/>
      <c r="B19" s="1460"/>
      <c r="C19" s="1459"/>
      <c r="D19" s="1458"/>
      <c r="E19" s="1444"/>
      <c r="F19" s="1458"/>
      <c r="G19" s="1444"/>
      <c r="H19" s="1443"/>
      <c r="I19" s="1444"/>
      <c r="J19" s="1443"/>
      <c r="K19" s="1444"/>
      <c r="L19" s="1443"/>
      <c r="M19" s="1444"/>
      <c r="N19" s="1458"/>
      <c r="O19" s="1457"/>
      <c r="P19" s="1457"/>
      <c r="Q19" s="1446"/>
      <c r="R19" s="1446"/>
      <c r="S19" s="1446"/>
      <c r="T19" s="1457"/>
      <c r="U19" s="1456"/>
    </row>
    <row r="20" spans="1:24" ht="8.1" customHeight="1">
      <c r="A20" s="1461" t="s">
        <v>703</v>
      </c>
      <c r="B20" s="1460">
        <v>110.56</v>
      </c>
      <c r="C20" s="1459">
        <v>174.7</v>
      </c>
      <c r="D20" s="1458"/>
      <c r="E20" s="1444">
        <v>132.9</v>
      </c>
      <c r="F20" s="1458"/>
      <c r="G20" s="1444">
        <v>118.8</v>
      </c>
      <c r="H20" s="1443"/>
      <c r="I20" s="1444">
        <v>109.4</v>
      </c>
      <c r="J20" s="1443"/>
      <c r="K20" s="1444">
        <v>105.2</v>
      </c>
      <c r="L20" s="1443"/>
      <c r="M20" s="1444">
        <v>110.1</v>
      </c>
      <c r="N20" s="1458"/>
      <c r="O20" s="1457">
        <v>19.331</v>
      </c>
      <c r="P20" s="1457">
        <v>-28.123000000000001</v>
      </c>
      <c r="Q20" s="1446">
        <v>-28.905000000000001</v>
      </c>
      <c r="R20" s="1446">
        <v>-33.616999999999997</v>
      </c>
      <c r="S20" s="1446">
        <v>-28.823</v>
      </c>
      <c r="T20" s="1457">
        <v>-19.751999999999999</v>
      </c>
      <c r="U20" s="1456">
        <v>4.6580000000000004</v>
      </c>
    </row>
    <row r="21" spans="1:24" ht="8.1" customHeight="1">
      <c r="A21" s="1461" t="s">
        <v>801</v>
      </c>
      <c r="B21" s="1460">
        <v>57.04</v>
      </c>
      <c r="C21" s="1459">
        <v>173.2</v>
      </c>
      <c r="D21" s="1458"/>
      <c r="E21" s="1444">
        <v>134.19999999999999</v>
      </c>
      <c r="F21" s="1458"/>
      <c r="G21" s="1444">
        <v>118.2</v>
      </c>
      <c r="H21" s="1443"/>
      <c r="I21" s="1444">
        <v>108.7</v>
      </c>
      <c r="J21" s="1443"/>
      <c r="K21" s="1444">
        <v>103.6</v>
      </c>
      <c r="L21" s="1443"/>
      <c r="M21" s="1444">
        <v>108.1</v>
      </c>
      <c r="N21" s="1458"/>
      <c r="O21" s="1457">
        <v>16.085999999999999</v>
      </c>
      <c r="P21" s="1457">
        <v>-27.222999999999999</v>
      </c>
      <c r="Q21" s="1446">
        <v>-29.975999999999999</v>
      </c>
      <c r="R21" s="1446">
        <v>-34.557000000000002</v>
      </c>
      <c r="S21" s="1446">
        <v>-29.715</v>
      </c>
      <c r="T21" s="1457">
        <v>-20.69</v>
      </c>
      <c r="U21" s="1456">
        <v>4.3440000000000003</v>
      </c>
    </row>
    <row r="22" spans="1:24" ht="8.1" customHeight="1">
      <c r="A22" s="1461" t="s">
        <v>800</v>
      </c>
      <c r="B22" s="1460">
        <v>2.38</v>
      </c>
      <c r="C22" s="1459">
        <v>185.7</v>
      </c>
      <c r="D22" s="1458"/>
      <c r="E22" s="1444">
        <v>136</v>
      </c>
      <c r="F22" s="1458"/>
      <c r="G22" s="1444">
        <v>122.9</v>
      </c>
      <c r="H22" s="1443"/>
      <c r="I22" s="1444">
        <v>113.9</v>
      </c>
      <c r="J22" s="1443"/>
      <c r="K22" s="1444">
        <v>108.2</v>
      </c>
      <c r="L22" s="1443"/>
      <c r="M22" s="1444">
        <v>111.5</v>
      </c>
      <c r="N22" s="1458"/>
      <c r="O22" s="1457">
        <v>34.468000000000004</v>
      </c>
      <c r="P22" s="1457">
        <v>-29.460999999999999</v>
      </c>
      <c r="Q22" s="1446">
        <v>-29.489000000000001</v>
      </c>
      <c r="R22" s="1446">
        <v>-34.69</v>
      </c>
      <c r="S22" s="1446">
        <v>-30.640999999999998</v>
      </c>
      <c r="T22" s="1457">
        <v>-22.190999999999999</v>
      </c>
      <c r="U22" s="1456">
        <v>3.05</v>
      </c>
    </row>
    <row r="23" spans="1:24" ht="8.1" customHeight="1">
      <c r="A23" s="1461" t="s">
        <v>799</v>
      </c>
      <c r="B23" s="1460">
        <v>16.920000000000002</v>
      </c>
      <c r="C23" s="1459">
        <v>165.4</v>
      </c>
      <c r="D23" s="1458"/>
      <c r="E23" s="1444">
        <v>123.4</v>
      </c>
      <c r="F23" s="1458"/>
      <c r="G23" s="1444">
        <v>106.7</v>
      </c>
      <c r="H23" s="1443"/>
      <c r="I23" s="1444">
        <v>97.8</v>
      </c>
      <c r="J23" s="1443"/>
      <c r="K23" s="1444">
        <v>94.6</v>
      </c>
      <c r="L23" s="1443"/>
      <c r="M23" s="1444">
        <v>100.7</v>
      </c>
      <c r="N23" s="1458"/>
      <c r="O23" s="1457">
        <v>12.135999999999999</v>
      </c>
      <c r="P23" s="1457">
        <v>-30.867999999999999</v>
      </c>
      <c r="Q23" s="1446">
        <v>-31.908000000000001</v>
      </c>
      <c r="R23" s="1446">
        <v>-37.347999999999999</v>
      </c>
      <c r="S23" s="1446">
        <v>-33.238999999999997</v>
      </c>
      <c r="T23" s="1457">
        <v>-23.422000000000001</v>
      </c>
      <c r="U23" s="1456">
        <v>6.4480000000000004</v>
      </c>
    </row>
    <row r="24" spans="1:24" ht="8.1" customHeight="1">
      <c r="A24" s="1461" t="s">
        <v>798</v>
      </c>
      <c r="B24" s="1460">
        <v>16.11</v>
      </c>
      <c r="C24" s="1459">
        <v>175.9</v>
      </c>
      <c r="D24" s="1458"/>
      <c r="E24" s="1444">
        <v>125.7</v>
      </c>
      <c r="F24" s="1458"/>
      <c r="G24" s="1444">
        <v>113</v>
      </c>
      <c r="H24" s="1443"/>
      <c r="I24" s="1444">
        <v>103.8</v>
      </c>
      <c r="J24" s="1443"/>
      <c r="K24" s="1444">
        <v>101</v>
      </c>
      <c r="L24" s="1443"/>
      <c r="M24" s="1444">
        <v>105.9</v>
      </c>
      <c r="N24" s="1458"/>
      <c r="O24" s="1457">
        <v>24.222999999999999</v>
      </c>
      <c r="P24" s="1457">
        <v>-32.31</v>
      </c>
      <c r="Q24" s="1446">
        <v>-30.504000000000001</v>
      </c>
      <c r="R24" s="1446">
        <v>-36.084000000000003</v>
      </c>
      <c r="S24" s="1446">
        <v>-30.774999999999999</v>
      </c>
      <c r="T24" s="1457">
        <v>-21.96</v>
      </c>
      <c r="U24" s="1456">
        <v>4.851</v>
      </c>
    </row>
    <row r="25" spans="1:24" ht="8.1" customHeight="1">
      <c r="A25" s="1487" t="s">
        <v>797</v>
      </c>
      <c r="B25" s="1486">
        <v>4.99</v>
      </c>
      <c r="C25" s="1459">
        <v>201.1</v>
      </c>
      <c r="D25" s="1458"/>
      <c r="E25" s="1444">
        <v>183.5</v>
      </c>
      <c r="F25" s="1458"/>
      <c r="G25" s="1444">
        <v>176</v>
      </c>
      <c r="H25" s="1443"/>
      <c r="I25" s="1444">
        <v>160.69999999999999</v>
      </c>
      <c r="J25" s="1443"/>
      <c r="K25" s="1444">
        <v>155</v>
      </c>
      <c r="L25" s="1443"/>
      <c r="M25" s="1444">
        <v>161.5</v>
      </c>
      <c r="N25" s="1458"/>
      <c r="O25" s="1457">
        <v>34.246000000000002</v>
      </c>
      <c r="P25" s="1457">
        <v>-11.395</v>
      </c>
      <c r="Q25" s="1446">
        <v>-6.78</v>
      </c>
      <c r="R25" s="1446">
        <v>-9.8710000000000004</v>
      </c>
      <c r="S25" s="1446">
        <v>-9.8840000000000003</v>
      </c>
      <c r="T25" s="1457">
        <v>-1.4039999999999999</v>
      </c>
      <c r="U25" s="1456">
        <v>4.194</v>
      </c>
    </row>
    <row r="26" spans="1:24" ht="8.1" customHeight="1">
      <c r="A26" s="584" t="s">
        <v>796</v>
      </c>
      <c r="B26" s="1486">
        <v>4.88</v>
      </c>
      <c r="C26" s="1459">
        <v>181.4</v>
      </c>
      <c r="D26" s="1458"/>
      <c r="E26" s="1444">
        <v>124.6</v>
      </c>
      <c r="F26" s="1458"/>
      <c r="G26" s="1444">
        <v>116.3</v>
      </c>
      <c r="H26" s="1443"/>
      <c r="I26" s="1444">
        <v>107.9</v>
      </c>
      <c r="J26" s="1443"/>
      <c r="K26" s="1444">
        <v>108.3</v>
      </c>
      <c r="L26" s="1443"/>
      <c r="M26" s="1444">
        <v>115.2</v>
      </c>
      <c r="N26" s="1458"/>
      <c r="O26" s="1457">
        <v>28.927</v>
      </c>
      <c r="P26" s="1457">
        <v>-32.866</v>
      </c>
      <c r="Q26" s="1446">
        <v>-30.276</v>
      </c>
      <c r="R26" s="1446">
        <v>-34.286999999999999</v>
      </c>
      <c r="S26" s="1446">
        <v>-26.376999999999999</v>
      </c>
      <c r="T26" s="1457">
        <v>-15.481</v>
      </c>
      <c r="U26" s="1456">
        <v>6.3710000000000004</v>
      </c>
    </row>
    <row r="27" spans="1:24" ht="3" customHeight="1">
      <c r="A27" s="584"/>
      <c r="B27" s="1486"/>
      <c r="C27" s="1459"/>
      <c r="D27" s="1458"/>
      <c r="E27" s="1444"/>
      <c r="F27" s="1458"/>
      <c r="G27" s="1444"/>
      <c r="H27" s="1443"/>
      <c r="I27" s="1444"/>
      <c r="J27" s="1443"/>
      <c r="K27" s="1444"/>
      <c r="L27" s="1443"/>
      <c r="M27" s="1444"/>
      <c r="N27" s="1458"/>
      <c r="O27" s="1457"/>
      <c r="P27" s="1457"/>
      <c r="Q27" s="1446"/>
      <c r="R27" s="1446"/>
      <c r="S27" s="1446"/>
      <c r="T27" s="1457"/>
      <c r="U27" s="1456"/>
    </row>
    <row r="28" spans="1:24" ht="8.1" customHeight="1">
      <c r="A28" s="1461" t="s">
        <v>795</v>
      </c>
      <c r="B28" s="1485">
        <v>47.71</v>
      </c>
      <c r="C28" s="1459">
        <v>153.1</v>
      </c>
      <c r="D28" s="1484"/>
      <c r="E28" s="1444">
        <v>134.80000000000001</v>
      </c>
      <c r="F28" s="1484"/>
      <c r="G28" s="1444">
        <v>130.1</v>
      </c>
      <c r="H28" s="1443"/>
      <c r="I28" s="1444">
        <v>129.6</v>
      </c>
      <c r="J28" s="1443"/>
      <c r="K28" s="1444">
        <v>130.30000000000001</v>
      </c>
      <c r="L28" s="1443"/>
      <c r="M28" s="1444">
        <v>131.9</v>
      </c>
      <c r="N28" s="1484"/>
      <c r="O28" s="1457">
        <v>19.236999999999998</v>
      </c>
      <c r="P28" s="1457">
        <v>-15.273</v>
      </c>
      <c r="Q28" s="1446">
        <v>-12.332000000000001</v>
      </c>
      <c r="R28" s="1446">
        <v>-11.776999999999999</v>
      </c>
      <c r="S28" s="1446">
        <v>-5.7160000000000002</v>
      </c>
      <c r="T28" s="1457">
        <v>-1.5669999999999999</v>
      </c>
      <c r="U28" s="1456">
        <v>1.228</v>
      </c>
      <c r="W28" s="723" t="s">
        <v>134</v>
      </c>
    </row>
    <row r="29" spans="1:24" ht="8.1" customHeight="1">
      <c r="A29" s="1461" t="s">
        <v>794</v>
      </c>
      <c r="B29" s="1460">
        <v>22.32</v>
      </c>
      <c r="C29" s="1459">
        <v>163.69999999999999</v>
      </c>
      <c r="D29" s="1458"/>
      <c r="E29" s="1444">
        <v>120.7</v>
      </c>
      <c r="F29" s="1458"/>
      <c r="G29" s="1444">
        <v>110.9</v>
      </c>
      <c r="H29" s="1443"/>
      <c r="I29" s="1444">
        <v>109.9</v>
      </c>
      <c r="J29" s="1443"/>
      <c r="K29" s="1444">
        <v>111.4</v>
      </c>
      <c r="L29" s="1443"/>
      <c r="M29" s="1444">
        <v>114.8</v>
      </c>
      <c r="N29" s="1458"/>
      <c r="O29" s="1457">
        <v>6.23</v>
      </c>
      <c r="P29" s="1457">
        <v>-31.381</v>
      </c>
      <c r="Q29" s="1446">
        <v>-25.117999999999999</v>
      </c>
      <c r="R29" s="1446">
        <v>-24.363</v>
      </c>
      <c r="S29" s="1446">
        <v>-12.558999999999999</v>
      </c>
      <c r="T29" s="1457">
        <v>-3.61</v>
      </c>
      <c r="U29" s="1456">
        <v>3.052</v>
      </c>
    </row>
    <row r="30" spans="1:24" ht="8.1" customHeight="1">
      <c r="A30" s="1461" t="s">
        <v>793</v>
      </c>
      <c r="B30" s="1460">
        <v>17.190000000000001</v>
      </c>
      <c r="C30" s="1459">
        <v>157.69999999999999</v>
      </c>
      <c r="D30" s="1458"/>
      <c r="E30" s="1444">
        <v>166.5</v>
      </c>
      <c r="F30" s="1458"/>
      <c r="G30" s="1444">
        <v>166.7</v>
      </c>
      <c r="H30" s="1443"/>
      <c r="I30" s="1444">
        <v>166.7</v>
      </c>
      <c r="J30" s="1443"/>
      <c r="K30" s="1444">
        <v>166.7</v>
      </c>
      <c r="L30" s="1443"/>
      <c r="M30" s="1444">
        <v>166.7</v>
      </c>
      <c r="N30" s="1458"/>
      <c r="O30" s="1457">
        <v>50.048000000000002</v>
      </c>
      <c r="P30" s="1457">
        <v>5.58</v>
      </c>
      <c r="Q30" s="1446">
        <v>0.78600000000000003</v>
      </c>
      <c r="R30" s="1446">
        <v>0.78600000000000003</v>
      </c>
      <c r="S30" s="1446">
        <v>0.78600000000000003</v>
      </c>
      <c r="T30" s="1457">
        <v>0.78600000000000003</v>
      </c>
      <c r="U30" s="1456">
        <v>0</v>
      </c>
      <c r="W30" s="1446" t="s">
        <v>62</v>
      </c>
    </row>
    <row r="31" spans="1:24" ht="3" customHeight="1">
      <c r="A31" s="1461"/>
      <c r="B31" s="1460"/>
      <c r="C31" s="1459"/>
      <c r="D31" s="1458"/>
      <c r="E31" s="1444"/>
      <c r="F31" s="1458"/>
      <c r="G31" s="1444"/>
      <c r="H31" s="1443"/>
      <c r="I31" s="1444"/>
      <c r="J31" s="1443"/>
      <c r="K31" s="1444"/>
      <c r="L31" s="1443"/>
      <c r="M31" s="1444"/>
      <c r="N31" s="1458"/>
      <c r="O31" s="1457"/>
      <c r="P31" s="1457"/>
      <c r="Q31" s="1446"/>
      <c r="R31" s="1446"/>
      <c r="S31" s="1446"/>
      <c r="T31" s="1457"/>
      <c r="U31" s="1456"/>
      <c r="W31" s="1446" t="s">
        <v>62</v>
      </c>
    </row>
    <row r="32" spans="1:24" ht="8.1" customHeight="1">
      <c r="A32" s="1461" t="s">
        <v>792</v>
      </c>
      <c r="B32" s="1460">
        <v>43.17</v>
      </c>
      <c r="C32" s="1459">
        <v>186</v>
      </c>
      <c r="D32" s="1458"/>
      <c r="E32" s="1444">
        <v>238.8</v>
      </c>
      <c r="F32" s="1458"/>
      <c r="G32" s="1444">
        <v>266.10000000000002</v>
      </c>
      <c r="H32" s="1443"/>
      <c r="I32" s="1444">
        <v>287.89999999999998</v>
      </c>
      <c r="J32" s="1443"/>
      <c r="K32" s="1444">
        <v>298.60000000000002</v>
      </c>
      <c r="L32" s="1443"/>
      <c r="M32" s="1444">
        <v>303.10000000000002</v>
      </c>
      <c r="N32" s="1458"/>
      <c r="O32" s="1457">
        <v>58.838999999999999</v>
      </c>
      <c r="P32" s="1457">
        <v>43.08</v>
      </c>
      <c r="Q32" s="1446">
        <v>35.972999999999999</v>
      </c>
      <c r="R32" s="1446">
        <v>47.113</v>
      </c>
      <c r="S32" s="1446">
        <v>51.651000000000003</v>
      </c>
      <c r="T32" s="1457">
        <v>53.936</v>
      </c>
      <c r="U32" s="1456">
        <v>1.5069999999999999</v>
      </c>
    </row>
    <row r="33" spans="1:21" ht="3" customHeight="1">
      <c r="A33" s="1461"/>
      <c r="B33" s="1460"/>
      <c r="C33" s="1459"/>
      <c r="D33" s="1458"/>
      <c r="E33" s="1444"/>
      <c r="F33" s="1458"/>
      <c r="G33" s="1444"/>
      <c r="H33" s="1443"/>
      <c r="I33" s="1444"/>
      <c r="J33" s="1443"/>
      <c r="K33" s="1444"/>
      <c r="L33" s="1443"/>
      <c r="M33" s="1444"/>
      <c r="N33" s="1458"/>
      <c r="O33" s="1457"/>
      <c r="P33" s="1457"/>
      <c r="Q33" s="1446"/>
      <c r="R33" s="1446"/>
      <c r="S33" s="1446"/>
      <c r="T33" s="1457"/>
      <c r="U33" s="1456"/>
    </row>
    <row r="34" spans="1:21" ht="8.1" customHeight="1">
      <c r="A34" s="1461" t="s">
        <v>791</v>
      </c>
      <c r="B34" s="1460"/>
      <c r="C34" s="1459"/>
      <c r="D34" s="1458"/>
      <c r="E34" s="1444"/>
      <c r="F34" s="1458"/>
      <c r="G34" s="1444"/>
      <c r="H34" s="1443"/>
      <c r="I34" s="1444"/>
      <c r="J34" s="1443"/>
      <c r="K34" s="1444"/>
      <c r="L34" s="1443"/>
      <c r="M34" s="1444"/>
      <c r="N34" s="1458"/>
      <c r="O34" s="1457"/>
      <c r="P34" s="1457"/>
      <c r="Q34" s="1446"/>
      <c r="R34" s="1446"/>
      <c r="S34" s="1446"/>
      <c r="T34" s="1457"/>
      <c r="U34" s="1456"/>
    </row>
    <row r="35" spans="1:21" ht="8.1" customHeight="1">
      <c r="A35" s="1461" t="s">
        <v>790</v>
      </c>
      <c r="B35" s="1460">
        <v>133.77000000000001</v>
      </c>
      <c r="C35" s="1459">
        <v>132.19999999999999</v>
      </c>
      <c r="D35" s="1458"/>
      <c r="E35" s="1444">
        <v>141.69999999999999</v>
      </c>
      <c r="F35" s="1458"/>
      <c r="G35" s="1444">
        <v>148.30000000000001</v>
      </c>
      <c r="H35" s="1443"/>
      <c r="I35" s="1444">
        <v>153.80000000000001</v>
      </c>
      <c r="J35" s="1443"/>
      <c r="K35" s="1444">
        <v>152.5</v>
      </c>
      <c r="L35" s="1443"/>
      <c r="M35" s="1444">
        <v>151.9</v>
      </c>
      <c r="N35" s="1458"/>
      <c r="O35" s="1457">
        <v>16.577999999999999</v>
      </c>
      <c r="P35" s="1457">
        <v>16.722000000000001</v>
      </c>
      <c r="Q35" s="1446">
        <v>6.4610000000000003</v>
      </c>
      <c r="R35" s="1446">
        <v>7.93</v>
      </c>
      <c r="S35" s="1446">
        <v>6.42</v>
      </c>
      <c r="T35" s="1457">
        <v>2.6349999999999998</v>
      </c>
      <c r="U35" s="1456">
        <v>-0.39300000000000002</v>
      </c>
    </row>
    <row r="36" spans="1:21" ht="3" customHeight="1">
      <c r="A36" s="1461"/>
      <c r="B36" s="1460"/>
      <c r="C36" s="1459"/>
      <c r="D36" s="1458"/>
      <c r="E36" s="1444"/>
      <c r="F36" s="1458"/>
      <c r="G36" s="1444"/>
      <c r="H36" s="1443"/>
      <c r="I36" s="1444"/>
      <c r="J36" s="1443"/>
      <c r="K36" s="1444"/>
      <c r="L36" s="1443"/>
      <c r="M36" s="1444"/>
      <c r="N36" s="1458"/>
      <c r="O36" s="1457"/>
      <c r="P36" s="1457"/>
      <c r="Q36" s="1446"/>
      <c r="R36" s="1446"/>
      <c r="S36" s="1446"/>
      <c r="T36" s="1457"/>
      <c r="U36" s="1456"/>
    </row>
    <row r="37" spans="1:21" ht="8.1" customHeight="1">
      <c r="A37" s="1461" t="s">
        <v>409</v>
      </c>
      <c r="B37" s="1460">
        <v>74.599999999999994</v>
      </c>
      <c r="C37" s="1459">
        <v>127</v>
      </c>
      <c r="D37" s="1458"/>
      <c r="E37" s="1444">
        <v>136.6</v>
      </c>
      <c r="F37" s="1458"/>
      <c r="G37" s="1444">
        <v>145.5</v>
      </c>
      <c r="H37" s="1443"/>
      <c r="I37" s="1444">
        <v>147.9</v>
      </c>
      <c r="J37" s="1443"/>
      <c r="K37" s="1444">
        <v>146.1</v>
      </c>
      <c r="L37" s="1443"/>
      <c r="M37" s="1444">
        <v>146.80000000000001</v>
      </c>
      <c r="N37" s="1458"/>
      <c r="O37" s="1457">
        <v>18.25</v>
      </c>
      <c r="P37" s="1457">
        <v>17.052</v>
      </c>
      <c r="Q37" s="1446">
        <v>9.1519999999999992</v>
      </c>
      <c r="R37" s="1446">
        <v>8.1929999999999996</v>
      </c>
      <c r="S37" s="1446">
        <v>4.2080000000000002</v>
      </c>
      <c r="T37" s="1457">
        <v>-0.40699999999999997</v>
      </c>
      <c r="U37" s="1456">
        <v>0.47899999999999998</v>
      </c>
    </row>
    <row r="38" spans="1:21" ht="8.1" customHeight="1">
      <c r="A38" s="1461" t="s">
        <v>789</v>
      </c>
      <c r="B38" s="1460">
        <v>3.19</v>
      </c>
      <c r="C38" s="1459">
        <v>93.2</v>
      </c>
      <c r="D38" s="1458"/>
      <c r="E38" s="1444">
        <v>104.9</v>
      </c>
      <c r="F38" s="1458"/>
      <c r="G38" s="1444">
        <v>150.1</v>
      </c>
      <c r="H38" s="1443"/>
      <c r="I38" s="1444">
        <v>150.1</v>
      </c>
      <c r="J38" s="1443"/>
      <c r="K38" s="1444">
        <v>150.1</v>
      </c>
      <c r="L38" s="1443"/>
      <c r="M38" s="1444">
        <v>144.9</v>
      </c>
      <c r="N38" s="1458"/>
      <c r="O38" s="1457">
        <v>-12.406000000000001</v>
      </c>
      <c r="P38" s="1457">
        <v>14.52</v>
      </c>
      <c r="Q38" s="1446">
        <v>45.024000000000001</v>
      </c>
      <c r="R38" s="1446">
        <v>45.024000000000001</v>
      </c>
      <c r="S38" s="1446">
        <v>46.725000000000001</v>
      </c>
      <c r="T38" s="1457">
        <v>41.642000000000003</v>
      </c>
      <c r="U38" s="1456">
        <v>-3.464</v>
      </c>
    </row>
    <row r="39" spans="1:21" s="726" customFormat="1" ht="8.1" customHeight="1">
      <c r="A39" s="1461" t="s">
        <v>788</v>
      </c>
      <c r="B39" s="1460">
        <v>5.98</v>
      </c>
      <c r="C39" s="1459">
        <v>125.8</v>
      </c>
      <c r="D39" s="1458"/>
      <c r="E39" s="1444">
        <v>131.30000000000001</v>
      </c>
      <c r="F39" s="1458"/>
      <c r="G39" s="1444">
        <v>134.69999999999999</v>
      </c>
      <c r="H39" s="1443"/>
      <c r="I39" s="1444">
        <v>134.6</v>
      </c>
      <c r="J39" s="1443"/>
      <c r="K39" s="1444">
        <v>136.4</v>
      </c>
      <c r="L39" s="1443"/>
      <c r="M39" s="1444">
        <v>136.30000000000001</v>
      </c>
      <c r="N39" s="1458"/>
      <c r="O39" s="1457">
        <v>15.201000000000001</v>
      </c>
      <c r="P39" s="1457">
        <v>12.510999999999999</v>
      </c>
      <c r="Q39" s="1446">
        <v>4.6619999999999999</v>
      </c>
      <c r="R39" s="1446">
        <v>4.5839999999999996</v>
      </c>
      <c r="S39" s="1446">
        <v>5.0039999999999996</v>
      </c>
      <c r="T39" s="1457">
        <v>5.4139999999999997</v>
      </c>
      <c r="U39" s="1456">
        <v>-7.2999999999999995E-2</v>
      </c>
    </row>
    <row r="40" spans="1:21" s="726" customFormat="1" ht="8.1" customHeight="1">
      <c r="A40" s="1461" t="s">
        <v>787</v>
      </c>
      <c r="B40" s="1460">
        <v>8.65</v>
      </c>
      <c r="C40" s="1459">
        <v>119.5</v>
      </c>
      <c r="D40" s="1458"/>
      <c r="E40" s="1444">
        <v>118.7</v>
      </c>
      <c r="F40" s="1458"/>
      <c r="G40" s="1444">
        <v>104.1</v>
      </c>
      <c r="H40" s="1443"/>
      <c r="I40" s="1444">
        <v>104.1</v>
      </c>
      <c r="J40" s="1443"/>
      <c r="K40" s="1444">
        <v>108.2</v>
      </c>
      <c r="L40" s="1443"/>
      <c r="M40" s="1444">
        <v>119.4</v>
      </c>
      <c r="N40" s="1458"/>
      <c r="O40" s="1457">
        <v>8.4000000000000005E-2</v>
      </c>
      <c r="P40" s="1457">
        <v>-2.7850000000000001</v>
      </c>
      <c r="Q40" s="1446">
        <v>-10.026</v>
      </c>
      <c r="R40" s="1446">
        <v>-10.026</v>
      </c>
      <c r="S40" s="1446">
        <v>-6.4820000000000002</v>
      </c>
      <c r="T40" s="1457">
        <v>-18.443000000000001</v>
      </c>
      <c r="U40" s="1456">
        <v>10.351000000000001</v>
      </c>
    </row>
    <row r="41" spans="1:21" s="726" customFormat="1" ht="8.1" customHeight="1">
      <c r="A41" s="1461" t="s">
        <v>786</v>
      </c>
      <c r="B41" s="1460">
        <v>6.13</v>
      </c>
      <c r="C41" s="1459">
        <v>143.6</v>
      </c>
      <c r="D41" s="1458"/>
      <c r="E41" s="1444">
        <v>156.30000000000001</v>
      </c>
      <c r="F41" s="1458"/>
      <c r="G41" s="1444">
        <v>157.5</v>
      </c>
      <c r="H41" s="1443"/>
      <c r="I41" s="1444">
        <v>157.5</v>
      </c>
      <c r="J41" s="1443"/>
      <c r="K41" s="1444">
        <v>157.5</v>
      </c>
      <c r="L41" s="1443"/>
      <c r="M41" s="1444">
        <v>157.5</v>
      </c>
      <c r="N41" s="1458"/>
      <c r="O41" s="1457">
        <v>15.805999999999999</v>
      </c>
      <c r="P41" s="1457">
        <v>18.498999999999999</v>
      </c>
      <c r="Q41" s="1446">
        <v>-7.1890000000000001</v>
      </c>
      <c r="R41" s="1446">
        <v>-7.1890000000000001</v>
      </c>
      <c r="S41" s="1446">
        <v>-7.1890000000000001</v>
      </c>
      <c r="T41" s="1457">
        <v>-7.1890000000000001</v>
      </c>
      <c r="U41" s="1456">
        <v>0</v>
      </c>
    </row>
    <row r="42" spans="1:21" ht="3" customHeight="1">
      <c r="A42" s="1461"/>
      <c r="B42" s="1460"/>
      <c r="C42" s="1459"/>
      <c r="D42" s="1458"/>
      <c r="E42" s="1444"/>
      <c r="F42" s="1458"/>
      <c r="G42" s="1444"/>
      <c r="H42" s="1443"/>
      <c r="I42" s="1444"/>
      <c r="J42" s="1443"/>
      <c r="K42" s="1444"/>
      <c r="L42" s="1443"/>
      <c r="M42" s="1444"/>
      <c r="N42" s="1458"/>
      <c r="O42" s="1457"/>
      <c r="P42" s="1457"/>
      <c r="Q42" s="1446"/>
      <c r="R42" s="1446"/>
      <c r="S42" s="1446"/>
      <c r="T42" s="1457"/>
      <c r="U42" s="1456"/>
    </row>
    <row r="43" spans="1:21" ht="7.5" customHeight="1">
      <c r="A43" s="1461" t="s">
        <v>785</v>
      </c>
      <c r="B43" s="1460">
        <v>59.17</v>
      </c>
      <c r="C43" s="1459">
        <v>138.69999999999999</v>
      </c>
      <c r="D43" s="1458"/>
      <c r="E43" s="1444">
        <v>148.19999999999999</v>
      </c>
      <c r="F43" s="1458"/>
      <c r="G43" s="1444">
        <v>151.69999999999999</v>
      </c>
      <c r="H43" s="1443"/>
      <c r="I43" s="1444">
        <v>161.30000000000001</v>
      </c>
      <c r="J43" s="1443"/>
      <c r="K43" s="1444">
        <v>160.69999999999999</v>
      </c>
      <c r="L43" s="1443"/>
      <c r="M43" s="1444">
        <v>158.4</v>
      </c>
      <c r="N43" s="1458"/>
      <c r="O43" s="1457">
        <v>14.628</v>
      </c>
      <c r="P43" s="1457">
        <v>16.327000000000002</v>
      </c>
      <c r="Q43" s="1446">
        <v>3.2679999999999998</v>
      </c>
      <c r="R43" s="1446">
        <v>7.6769999999999996</v>
      </c>
      <c r="S43" s="1446">
        <v>9.0969999999999995</v>
      </c>
      <c r="T43" s="1457">
        <v>6.452</v>
      </c>
      <c r="U43" s="1456">
        <v>-1.431</v>
      </c>
    </row>
    <row r="44" spans="1:21" ht="7.5" customHeight="1">
      <c r="A44" s="1461" t="s">
        <v>784</v>
      </c>
      <c r="B44" s="1460">
        <v>12.49</v>
      </c>
      <c r="C44" s="1459">
        <v>118.9</v>
      </c>
      <c r="D44" s="1458"/>
      <c r="E44" s="1444">
        <v>116.7</v>
      </c>
      <c r="F44" s="1458"/>
      <c r="G44" s="1444">
        <v>129.6</v>
      </c>
      <c r="H44" s="1443"/>
      <c r="I44" s="1444">
        <v>149.69999999999999</v>
      </c>
      <c r="J44" s="1443"/>
      <c r="K44" s="1444">
        <v>138.30000000000001</v>
      </c>
      <c r="L44" s="1443"/>
      <c r="M44" s="1444">
        <v>128.69999999999999</v>
      </c>
      <c r="N44" s="1458"/>
      <c r="O44" s="1457">
        <v>0</v>
      </c>
      <c r="P44" s="1457">
        <v>-3.4740000000000002</v>
      </c>
      <c r="Q44" s="1446">
        <v>-5.7450000000000001</v>
      </c>
      <c r="R44" s="1446">
        <v>6.02</v>
      </c>
      <c r="S44" s="1446">
        <v>8.9830000000000005</v>
      </c>
      <c r="T44" s="1457">
        <v>8.7910000000000004</v>
      </c>
      <c r="U44" s="1456">
        <v>-6.9409999999999998</v>
      </c>
    </row>
    <row r="45" spans="1:21" ht="7.5" customHeight="1">
      <c r="A45" s="1461" t="s">
        <v>783</v>
      </c>
      <c r="B45" s="1460">
        <v>17.28</v>
      </c>
      <c r="C45" s="1459">
        <v>112.9</v>
      </c>
      <c r="D45" s="1458"/>
      <c r="E45" s="1444">
        <v>121</v>
      </c>
      <c r="F45" s="1458"/>
      <c r="G45" s="1444">
        <v>122.1</v>
      </c>
      <c r="H45" s="1443"/>
      <c r="I45" s="1444">
        <v>128.9</v>
      </c>
      <c r="J45" s="1443"/>
      <c r="K45" s="1444">
        <v>132.5</v>
      </c>
      <c r="L45" s="1443"/>
      <c r="M45" s="1444">
        <v>131.4</v>
      </c>
      <c r="N45" s="1458"/>
      <c r="O45" s="1457">
        <v>5.7119999999999997</v>
      </c>
      <c r="P45" s="1457">
        <v>12.768000000000001</v>
      </c>
      <c r="Q45" s="1446">
        <v>12.951000000000001</v>
      </c>
      <c r="R45" s="1446">
        <v>11.99</v>
      </c>
      <c r="S45" s="1446">
        <v>13.442</v>
      </c>
      <c r="T45" s="1457">
        <v>10.606</v>
      </c>
      <c r="U45" s="1456">
        <v>-0.83</v>
      </c>
    </row>
    <row r="46" spans="1:21" ht="7.5" customHeight="1">
      <c r="A46" s="1461" t="s">
        <v>782</v>
      </c>
      <c r="B46" s="1460">
        <v>29.4</v>
      </c>
      <c r="C46" s="1459">
        <v>162.4</v>
      </c>
      <c r="D46" s="1458"/>
      <c r="E46" s="1444">
        <v>177.5</v>
      </c>
      <c r="F46" s="1458"/>
      <c r="G46" s="1444">
        <v>178.5</v>
      </c>
      <c r="H46" s="1443"/>
      <c r="I46" s="1444">
        <v>185.2</v>
      </c>
      <c r="J46" s="1443"/>
      <c r="K46" s="1444">
        <v>186.8</v>
      </c>
      <c r="L46" s="1443"/>
      <c r="M46" s="1444">
        <v>186.8</v>
      </c>
      <c r="N46" s="1458"/>
      <c r="O46" s="1457">
        <v>24.635000000000002</v>
      </c>
      <c r="P46" s="1457">
        <v>25</v>
      </c>
      <c r="Q46" s="1446">
        <v>2.7040000000000002</v>
      </c>
      <c r="R46" s="1446">
        <v>6.5590000000000002</v>
      </c>
      <c r="S46" s="1446">
        <v>7.4180000000000001</v>
      </c>
      <c r="T46" s="1457">
        <v>4.125</v>
      </c>
      <c r="U46" s="1456">
        <v>0</v>
      </c>
    </row>
    <row r="47" spans="1:21" ht="3" customHeight="1">
      <c r="A47" s="1461"/>
      <c r="B47" s="1460"/>
      <c r="C47" s="1459"/>
      <c r="D47" s="1458"/>
      <c r="E47" s="1444"/>
      <c r="F47" s="1458"/>
      <c r="G47" s="1444"/>
      <c r="H47" s="1443"/>
      <c r="I47" s="1444"/>
      <c r="J47" s="1443"/>
      <c r="K47" s="1444"/>
      <c r="L47" s="1443"/>
      <c r="M47" s="1444"/>
      <c r="N47" s="1458"/>
      <c r="O47" s="1457"/>
      <c r="P47" s="1457"/>
      <c r="Q47" s="1446"/>
      <c r="R47" s="1446"/>
      <c r="S47" s="1446"/>
      <c r="T47" s="1457"/>
      <c r="U47" s="1456"/>
    </row>
    <row r="48" spans="1:21" ht="8.1" customHeight="1">
      <c r="A48" s="1461" t="s">
        <v>403</v>
      </c>
      <c r="B48" s="1460">
        <v>21.8</v>
      </c>
      <c r="C48" s="1459">
        <v>86.3</v>
      </c>
      <c r="D48" s="1458"/>
      <c r="E48" s="1444">
        <v>96</v>
      </c>
      <c r="F48" s="1458"/>
      <c r="G48" s="1444">
        <v>107.2</v>
      </c>
      <c r="H48" s="1443"/>
      <c r="I48" s="1444">
        <v>107</v>
      </c>
      <c r="J48" s="1443"/>
      <c r="K48" s="1444">
        <v>106.9</v>
      </c>
      <c r="L48" s="1443"/>
      <c r="M48" s="1444">
        <v>112.5</v>
      </c>
      <c r="N48" s="1458"/>
      <c r="O48" s="1457">
        <v>-6.9039999999999999</v>
      </c>
      <c r="P48" s="1457">
        <v>10.472</v>
      </c>
      <c r="Q48" s="1446">
        <v>29.312000000000001</v>
      </c>
      <c r="R48" s="1446">
        <v>28.143999999999998</v>
      </c>
      <c r="S48" s="1446">
        <v>28.177</v>
      </c>
      <c r="T48" s="1457">
        <v>32.978999999999999</v>
      </c>
      <c r="U48" s="1456">
        <v>5.2389999999999999</v>
      </c>
    </row>
    <row r="49" spans="1:21" ht="8.1" customHeight="1">
      <c r="A49" s="1461" t="s">
        <v>781</v>
      </c>
      <c r="B49" s="1460">
        <v>10.27</v>
      </c>
      <c r="C49" s="1459">
        <v>78.7</v>
      </c>
      <c r="D49" s="1458"/>
      <c r="E49" s="1444">
        <v>87.6</v>
      </c>
      <c r="F49" s="1458"/>
      <c r="G49" s="1444">
        <v>104.7</v>
      </c>
      <c r="H49" s="1443"/>
      <c r="I49" s="1444">
        <v>104.4</v>
      </c>
      <c r="J49" s="1443"/>
      <c r="K49" s="1444">
        <v>104.2</v>
      </c>
      <c r="L49" s="1443"/>
      <c r="M49" s="1444">
        <v>105.1</v>
      </c>
      <c r="N49" s="1458"/>
      <c r="O49" s="1457">
        <v>-18.614000000000001</v>
      </c>
      <c r="P49" s="1457">
        <v>1.6240000000000001</v>
      </c>
      <c r="Q49" s="1446">
        <v>43.819000000000003</v>
      </c>
      <c r="R49" s="1446">
        <v>42.622999999999998</v>
      </c>
      <c r="S49" s="1446">
        <v>40.241999999999997</v>
      </c>
      <c r="T49" s="1457">
        <v>37.746000000000002</v>
      </c>
      <c r="U49" s="1456">
        <v>0.86399999999999999</v>
      </c>
    </row>
    <row r="50" spans="1:21" ht="8.1" customHeight="1">
      <c r="A50" s="1461" t="s">
        <v>780</v>
      </c>
      <c r="B50" s="1460">
        <v>5.55</v>
      </c>
      <c r="C50" s="1459">
        <v>93.3</v>
      </c>
      <c r="D50" s="1458"/>
      <c r="E50" s="1444">
        <v>105</v>
      </c>
      <c r="F50" s="1458"/>
      <c r="G50" s="1444">
        <v>111.6</v>
      </c>
      <c r="H50" s="1443"/>
      <c r="I50" s="1444">
        <v>111.6</v>
      </c>
      <c r="J50" s="1443"/>
      <c r="K50" s="1444">
        <v>111.6</v>
      </c>
      <c r="L50" s="1443"/>
      <c r="M50" s="1444">
        <v>131.80000000000001</v>
      </c>
      <c r="N50" s="1458"/>
      <c r="O50" s="1457">
        <v>15.757</v>
      </c>
      <c r="P50" s="1457">
        <v>24.113</v>
      </c>
      <c r="Q50" s="1446">
        <v>20.259</v>
      </c>
      <c r="R50" s="1446">
        <v>20.259</v>
      </c>
      <c r="S50" s="1446">
        <v>20.259</v>
      </c>
      <c r="T50" s="1457">
        <v>40.362000000000002</v>
      </c>
      <c r="U50" s="1456">
        <v>18.100000000000001</v>
      </c>
    </row>
    <row r="51" spans="1:21" s="1441" customFormat="1" ht="3" customHeight="1">
      <c r="A51" s="1483"/>
      <c r="B51" s="1482"/>
      <c r="C51" s="1481"/>
      <c r="D51" s="1478"/>
      <c r="E51" s="1479"/>
      <c r="F51" s="1478"/>
      <c r="G51" s="1479"/>
      <c r="H51" s="1480"/>
      <c r="I51" s="1479"/>
      <c r="J51" s="1480"/>
      <c r="K51" s="1479"/>
      <c r="L51" s="1480"/>
      <c r="M51" s="1479"/>
      <c r="N51" s="1478"/>
      <c r="O51" s="1476"/>
      <c r="P51" s="1476"/>
      <c r="Q51" s="1477"/>
      <c r="R51" s="1477"/>
      <c r="S51" s="1477"/>
      <c r="T51" s="1476"/>
      <c r="U51" s="1475"/>
    </row>
    <row r="52" spans="1:21" s="1441" customFormat="1" ht="3" customHeight="1">
      <c r="A52" s="1461"/>
      <c r="B52" s="1460"/>
      <c r="C52" s="1459"/>
      <c r="D52" s="1458"/>
      <c r="E52" s="1444"/>
      <c r="F52" s="1458"/>
      <c r="G52" s="1444"/>
      <c r="H52" s="1443"/>
      <c r="I52" s="1444"/>
      <c r="J52" s="1443"/>
      <c r="K52" s="1444"/>
      <c r="L52" s="1443"/>
      <c r="M52" s="1444"/>
      <c r="N52" s="1458"/>
      <c r="O52" s="1457"/>
      <c r="P52" s="1457"/>
      <c r="Q52" s="1446"/>
      <c r="R52" s="1446"/>
      <c r="S52" s="1446"/>
      <c r="T52" s="1457"/>
      <c r="U52" s="1456"/>
    </row>
    <row r="53" spans="1:21" s="1441" customFormat="1" ht="8.1" customHeight="1">
      <c r="A53" s="1474" t="s">
        <v>779</v>
      </c>
      <c r="B53" s="1460">
        <v>606.41</v>
      </c>
      <c r="C53" s="1459">
        <v>147.6</v>
      </c>
      <c r="D53" s="1458"/>
      <c r="E53" s="1444">
        <v>139.6</v>
      </c>
      <c r="F53" s="1458"/>
      <c r="G53" s="1444">
        <v>134.80000000000001</v>
      </c>
      <c r="H53" s="1443"/>
      <c r="I53" s="1444">
        <v>136.30000000000001</v>
      </c>
      <c r="J53" s="1443"/>
      <c r="K53" s="1444">
        <v>138.6</v>
      </c>
      <c r="L53" s="1443"/>
      <c r="M53" s="1444">
        <v>138.9</v>
      </c>
      <c r="N53" s="1458"/>
      <c r="O53" s="1457">
        <v>26.478000000000002</v>
      </c>
      <c r="P53" s="1457">
        <v>0.86699999999999999</v>
      </c>
      <c r="Q53" s="1446">
        <v>-10.669</v>
      </c>
      <c r="R53" s="1446">
        <v>-8.4619999999999997</v>
      </c>
      <c r="S53" s="1446">
        <v>-4.9379999999999997</v>
      </c>
      <c r="T53" s="1457">
        <v>-2.3889999999999998</v>
      </c>
      <c r="U53" s="1456">
        <v>0.216</v>
      </c>
    </row>
    <row r="54" spans="1:21" ht="3" customHeight="1">
      <c r="A54" s="1474"/>
      <c r="B54" s="1460"/>
      <c r="C54" s="1459"/>
      <c r="D54" s="1458"/>
      <c r="E54" s="1444"/>
      <c r="F54" s="1458"/>
      <c r="G54" s="1444"/>
      <c r="H54" s="1443"/>
      <c r="I54" s="1444"/>
      <c r="J54" s="1443"/>
      <c r="K54" s="1444"/>
      <c r="L54" s="1443"/>
      <c r="M54" s="1444"/>
      <c r="N54" s="1458"/>
      <c r="O54" s="1457"/>
      <c r="P54" s="1457"/>
      <c r="Q54" s="1446"/>
      <c r="R54" s="1446"/>
      <c r="S54" s="1446"/>
      <c r="T54" s="1457"/>
      <c r="U54" s="1456"/>
    </row>
    <row r="55" spans="1:21" ht="3" customHeight="1">
      <c r="A55" s="1473"/>
      <c r="B55" s="1472"/>
      <c r="C55" s="1471"/>
      <c r="D55" s="1468"/>
      <c r="E55" s="1469"/>
      <c r="F55" s="1468"/>
      <c r="G55" s="1469"/>
      <c r="H55" s="1470"/>
      <c r="I55" s="1469"/>
      <c r="J55" s="1470"/>
      <c r="K55" s="1469"/>
      <c r="L55" s="1470"/>
      <c r="M55" s="1469"/>
      <c r="N55" s="1468"/>
      <c r="O55" s="1466"/>
      <c r="P55" s="1466"/>
      <c r="Q55" s="1467"/>
      <c r="R55" s="1467"/>
      <c r="S55" s="1467"/>
      <c r="T55" s="1466"/>
      <c r="U55" s="1465"/>
    </row>
    <row r="56" spans="1:21" ht="8.1" customHeight="1">
      <c r="A56" s="1461" t="s">
        <v>778</v>
      </c>
      <c r="B56" s="1460">
        <v>329.77</v>
      </c>
      <c r="C56" s="1459">
        <v>138.69999999999999</v>
      </c>
      <c r="D56" s="1458"/>
      <c r="E56" s="1444">
        <v>141.19999999999999</v>
      </c>
      <c r="F56" s="1458"/>
      <c r="G56" s="1444">
        <v>132.9</v>
      </c>
      <c r="H56" s="1443"/>
      <c r="I56" s="1444">
        <v>134.80000000000001</v>
      </c>
      <c r="J56" s="1443"/>
      <c r="K56" s="1444">
        <v>138</v>
      </c>
      <c r="L56" s="1443"/>
      <c r="M56" s="1444">
        <v>138.6</v>
      </c>
      <c r="N56" s="1458"/>
      <c r="O56" s="1457">
        <v>27.248000000000001</v>
      </c>
      <c r="P56" s="1457">
        <v>12.96</v>
      </c>
      <c r="Q56" s="1446">
        <v>-2.1349999999999998</v>
      </c>
      <c r="R56" s="1446">
        <v>-4.5330000000000004</v>
      </c>
      <c r="S56" s="1446">
        <v>-4.63</v>
      </c>
      <c r="T56" s="1457">
        <v>-4.0830000000000002</v>
      </c>
      <c r="U56" s="1456">
        <v>0.435</v>
      </c>
    </row>
    <row r="57" spans="1:21" ht="3" customHeight="1">
      <c r="A57" s="1461"/>
      <c r="B57" s="1460"/>
      <c r="C57" s="1459"/>
      <c r="D57" s="1458"/>
      <c r="E57" s="1444"/>
      <c r="F57" s="1458"/>
      <c r="G57" s="1444"/>
      <c r="H57" s="1443"/>
      <c r="I57" s="1444"/>
      <c r="J57" s="1443"/>
      <c r="K57" s="1444"/>
      <c r="L57" s="1443"/>
      <c r="M57" s="1444"/>
      <c r="N57" s="1458"/>
      <c r="O57" s="1457"/>
      <c r="P57" s="1457"/>
      <c r="Q57" s="1446"/>
      <c r="R57" s="1446"/>
      <c r="S57" s="1446"/>
      <c r="T57" s="1457"/>
      <c r="U57" s="1456"/>
    </row>
    <row r="58" spans="1:21" ht="8.1" customHeight="1">
      <c r="A58" s="1461" t="s">
        <v>777</v>
      </c>
      <c r="B58" s="1460">
        <v>81.23</v>
      </c>
      <c r="C58" s="1459">
        <v>144.80000000000001</v>
      </c>
      <c r="D58" s="1458"/>
      <c r="E58" s="1444">
        <v>138.30000000000001</v>
      </c>
      <c r="F58" s="1458"/>
      <c r="G58" s="1444">
        <v>134.80000000000001</v>
      </c>
      <c r="H58" s="1443"/>
      <c r="I58" s="1444">
        <v>136.69999999999999</v>
      </c>
      <c r="J58" s="1443"/>
      <c r="K58" s="1444">
        <v>137.69999999999999</v>
      </c>
      <c r="L58" s="1443"/>
      <c r="M58" s="1444">
        <v>137.9</v>
      </c>
      <c r="N58" s="1458"/>
      <c r="O58" s="1457">
        <v>6.3920000000000003</v>
      </c>
      <c r="P58" s="1457">
        <v>-6.617</v>
      </c>
      <c r="Q58" s="1446">
        <v>-8.3620000000000001</v>
      </c>
      <c r="R58" s="1446">
        <v>-6.1769999999999996</v>
      </c>
      <c r="S58" s="1446">
        <v>-5.2309999999999999</v>
      </c>
      <c r="T58" s="1457">
        <v>-1.5</v>
      </c>
      <c r="U58" s="1456">
        <v>0.14499999999999999</v>
      </c>
    </row>
    <row r="59" spans="1:21" ht="8.1" customHeight="1">
      <c r="A59" s="1461" t="s">
        <v>776</v>
      </c>
      <c r="B59" s="1460">
        <v>47.28</v>
      </c>
      <c r="C59" s="1459">
        <v>138.69999999999999</v>
      </c>
      <c r="D59" s="1458"/>
      <c r="E59" s="1444">
        <v>133.4</v>
      </c>
      <c r="F59" s="1458"/>
      <c r="G59" s="1444">
        <v>134.4</v>
      </c>
      <c r="H59" s="1443"/>
      <c r="I59" s="1444">
        <v>135.4</v>
      </c>
      <c r="J59" s="1443"/>
      <c r="K59" s="1444">
        <v>134.9</v>
      </c>
      <c r="L59" s="1443"/>
      <c r="M59" s="1444">
        <v>133.19999999999999</v>
      </c>
      <c r="N59" s="1458"/>
      <c r="O59" s="1457">
        <v>5.1550000000000002</v>
      </c>
      <c r="P59" s="1457">
        <v>-6.32</v>
      </c>
      <c r="Q59" s="1446">
        <v>-7.31</v>
      </c>
      <c r="R59" s="1446">
        <v>-4.3109999999999999</v>
      </c>
      <c r="S59" s="1446">
        <v>-3.089</v>
      </c>
      <c r="T59" s="1457">
        <v>1.139</v>
      </c>
      <c r="U59" s="1456">
        <v>-1.26</v>
      </c>
    </row>
    <row r="60" spans="1:21" ht="8.1" customHeight="1">
      <c r="A60" s="1461" t="s">
        <v>775</v>
      </c>
      <c r="B60" s="1460">
        <v>17.190000000000001</v>
      </c>
      <c r="C60" s="1459">
        <v>161.19999999999999</v>
      </c>
      <c r="D60" s="1458"/>
      <c r="E60" s="1444">
        <v>151.1</v>
      </c>
      <c r="F60" s="1458"/>
      <c r="G60" s="1444">
        <v>136.30000000000001</v>
      </c>
      <c r="H60" s="1443"/>
      <c r="I60" s="1444">
        <v>142.80000000000001</v>
      </c>
      <c r="J60" s="1443"/>
      <c r="K60" s="1444">
        <v>147</v>
      </c>
      <c r="L60" s="1443"/>
      <c r="M60" s="1444">
        <v>153.1</v>
      </c>
      <c r="N60" s="1458"/>
      <c r="O60" s="1457">
        <v>7.181</v>
      </c>
      <c r="P60" s="1457">
        <v>-8.8659999999999997</v>
      </c>
      <c r="Q60" s="1446">
        <v>-12.291</v>
      </c>
      <c r="R60" s="1446">
        <v>-9.5630000000000006</v>
      </c>
      <c r="S60" s="1446">
        <v>-9.2029999999999994</v>
      </c>
      <c r="T60" s="1457">
        <v>-5.0839999999999996</v>
      </c>
      <c r="U60" s="1456">
        <v>4.1500000000000004</v>
      </c>
    </row>
    <row r="61" spans="1:21" ht="8.1" customHeight="1">
      <c r="A61" s="1461" t="s">
        <v>774</v>
      </c>
      <c r="B61" s="1460">
        <v>11.23</v>
      </c>
      <c r="C61" s="1459">
        <v>149.4</v>
      </c>
      <c r="D61" s="1458"/>
      <c r="E61" s="1444">
        <v>140.9</v>
      </c>
      <c r="F61" s="1458"/>
      <c r="G61" s="1444">
        <v>133.30000000000001</v>
      </c>
      <c r="H61" s="1443"/>
      <c r="I61" s="1444">
        <v>134.19999999999999</v>
      </c>
      <c r="J61" s="1443"/>
      <c r="K61" s="1444">
        <v>133.80000000000001</v>
      </c>
      <c r="L61" s="1443"/>
      <c r="M61" s="1444">
        <v>135.69999999999999</v>
      </c>
      <c r="N61" s="1458"/>
      <c r="O61" s="1457">
        <v>9.0510000000000002</v>
      </c>
      <c r="P61" s="1457">
        <v>-6.8739999999999997</v>
      </c>
      <c r="Q61" s="1446">
        <v>-10.896000000000001</v>
      </c>
      <c r="R61" s="1446">
        <v>-9.9329999999999998</v>
      </c>
      <c r="S61" s="1446">
        <v>-10.201000000000001</v>
      </c>
      <c r="T61" s="1457">
        <v>-6.3490000000000002</v>
      </c>
      <c r="U61" s="1456">
        <v>1.42</v>
      </c>
    </row>
    <row r="62" spans="1:21" ht="8.1" customHeight="1">
      <c r="A62" s="1461" t="s">
        <v>773</v>
      </c>
      <c r="B62" s="1460">
        <v>5.53</v>
      </c>
      <c r="C62" s="1459">
        <v>136.19999999999999</v>
      </c>
      <c r="D62" s="1458"/>
      <c r="E62" s="1444">
        <v>134.9</v>
      </c>
      <c r="F62" s="1458"/>
      <c r="G62" s="1444">
        <v>136.4</v>
      </c>
      <c r="H62" s="1443"/>
      <c r="I62" s="1444">
        <v>133.9</v>
      </c>
      <c r="J62" s="1443"/>
      <c r="K62" s="1444">
        <v>139.6</v>
      </c>
      <c r="L62" s="1443"/>
      <c r="M62" s="1444">
        <v>135.4</v>
      </c>
      <c r="N62" s="1458"/>
      <c r="O62" s="1457">
        <v>8.2669999999999995</v>
      </c>
      <c r="P62" s="1457">
        <v>7.3999999999999996E-2</v>
      </c>
      <c r="Q62" s="1446">
        <v>1.488</v>
      </c>
      <c r="R62" s="1446">
        <v>-1.9770000000000001</v>
      </c>
      <c r="S62" s="1446">
        <v>1.4530000000000001</v>
      </c>
      <c r="T62" s="1457">
        <v>0.371</v>
      </c>
      <c r="U62" s="1456">
        <v>-3.0089999999999999</v>
      </c>
    </row>
    <row r="63" spans="1:21" ht="8.1" customHeight="1">
      <c r="A63" s="1461" t="s">
        <v>772</v>
      </c>
      <c r="B63" s="1460">
        <v>183.28</v>
      </c>
      <c r="C63" s="1459">
        <v>131.6</v>
      </c>
      <c r="D63" s="1458"/>
      <c r="E63" s="1444">
        <v>139.69999999999999</v>
      </c>
      <c r="F63" s="1458"/>
      <c r="G63" s="1444">
        <v>128.30000000000001</v>
      </c>
      <c r="H63" s="1443"/>
      <c r="I63" s="1444">
        <v>131.30000000000001</v>
      </c>
      <c r="J63" s="1443"/>
      <c r="K63" s="1444">
        <v>137.1</v>
      </c>
      <c r="L63" s="1443"/>
      <c r="M63" s="1444">
        <v>137.1</v>
      </c>
      <c r="N63" s="1458"/>
      <c r="O63" s="1457">
        <v>42.27</v>
      </c>
      <c r="P63" s="1457">
        <v>27.93</v>
      </c>
      <c r="Q63" s="1446">
        <v>3.3839999999999999</v>
      </c>
      <c r="R63" s="1446">
        <v>-2.524</v>
      </c>
      <c r="S63" s="1446">
        <v>-3.383</v>
      </c>
      <c r="T63" s="1457">
        <v>-4.99</v>
      </c>
      <c r="U63" s="1456">
        <v>0</v>
      </c>
    </row>
    <row r="64" spans="1:21" ht="8.1" customHeight="1">
      <c r="A64" s="1461" t="s">
        <v>771</v>
      </c>
      <c r="B64" s="1460">
        <v>3.91</v>
      </c>
      <c r="C64" s="1459">
        <v>131.6</v>
      </c>
      <c r="D64" s="1458"/>
      <c r="E64" s="1444">
        <v>134.1</v>
      </c>
      <c r="F64" s="1458"/>
      <c r="G64" s="1444">
        <v>135.80000000000001</v>
      </c>
      <c r="H64" s="1443"/>
      <c r="I64" s="1444">
        <v>134</v>
      </c>
      <c r="J64" s="1443"/>
      <c r="K64" s="1444">
        <v>135.19999999999999</v>
      </c>
      <c r="L64" s="1443"/>
      <c r="M64" s="1444">
        <v>150.9</v>
      </c>
      <c r="N64" s="1458"/>
      <c r="O64" s="1457">
        <v>2.7320000000000002</v>
      </c>
      <c r="P64" s="1457">
        <v>2.3660000000000001</v>
      </c>
      <c r="Q64" s="1446">
        <v>5.4349999999999996</v>
      </c>
      <c r="R64" s="1446">
        <v>5.2629999999999999</v>
      </c>
      <c r="S64" s="1446">
        <v>3.7610000000000001</v>
      </c>
      <c r="T64" s="1457">
        <v>11.53</v>
      </c>
      <c r="U64" s="1456">
        <v>11.612</v>
      </c>
    </row>
    <row r="65" spans="1:22" ht="3" customHeight="1">
      <c r="A65" s="1461"/>
      <c r="B65" s="1460"/>
      <c r="C65" s="1459"/>
      <c r="D65" s="1458"/>
      <c r="E65" s="1444"/>
      <c r="F65" s="1458"/>
      <c r="G65" s="1444"/>
      <c r="H65" s="1443"/>
      <c r="I65" s="1444"/>
      <c r="J65" s="1443"/>
      <c r="K65" s="1444"/>
      <c r="L65" s="1443"/>
      <c r="M65" s="1444"/>
      <c r="N65" s="1458"/>
      <c r="O65" s="1457"/>
      <c r="P65" s="1457"/>
      <c r="Q65" s="1446"/>
      <c r="R65" s="1446"/>
      <c r="S65" s="1446"/>
      <c r="T65" s="1457"/>
      <c r="U65" s="1456"/>
    </row>
    <row r="66" spans="1:22" ht="8.1" customHeight="1">
      <c r="A66" s="1461" t="s">
        <v>770</v>
      </c>
      <c r="B66" s="1460">
        <v>61.35</v>
      </c>
      <c r="C66" s="1459">
        <v>152.1</v>
      </c>
      <c r="D66" s="1458"/>
      <c r="E66" s="1444">
        <v>149.80000000000001</v>
      </c>
      <c r="F66" s="1458"/>
      <c r="G66" s="1444">
        <v>143.80000000000001</v>
      </c>
      <c r="H66" s="1443"/>
      <c r="I66" s="1444">
        <v>142.5</v>
      </c>
      <c r="J66" s="1443"/>
      <c r="K66" s="1444">
        <v>141.4</v>
      </c>
      <c r="L66" s="1443"/>
      <c r="M66" s="1444">
        <v>143.19999999999999</v>
      </c>
      <c r="N66" s="1458"/>
      <c r="O66" s="1457">
        <v>25.495000000000001</v>
      </c>
      <c r="P66" s="1457">
        <v>6.016</v>
      </c>
      <c r="Q66" s="1446">
        <v>-7.88</v>
      </c>
      <c r="R66" s="1446">
        <v>-8.5370000000000008</v>
      </c>
      <c r="S66" s="1446">
        <v>-7.7629999999999999</v>
      </c>
      <c r="T66" s="1457">
        <v>-5.3540000000000001</v>
      </c>
      <c r="U66" s="1456">
        <v>1.2729999999999999</v>
      </c>
    </row>
    <row r="67" spans="1:22" ht="8.1" customHeight="1">
      <c r="A67" s="1461" t="s">
        <v>769</v>
      </c>
      <c r="B67" s="1460">
        <v>33.46</v>
      </c>
      <c r="C67" s="1459">
        <v>166.3</v>
      </c>
      <c r="D67" s="1458"/>
      <c r="E67" s="1444">
        <v>164.9</v>
      </c>
      <c r="F67" s="1458"/>
      <c r="G67" s="1444">
        <v>163.4</v>
      </c>
      <c r="H67" s="1443"/>
      <c r="I67" s="1444">
        <v>162</v>
      </c>
      <c r="J67" s="1443"/>
      <c r="K67" s="1444">
        <v>161</v>
      </c>
      <c r="L67" s="1443"/>
      <c r="M67" s="1444">
        <v>164.6</v>
      </c>
      <c r="N67" s="1458"/>
      <c r="O67" s="1457">
        <v>25.509</v>
      </c>
      <c r="P67" s="1457">
        <v>5.7729999999999997</v>
      </c>
      <c r="Q67" s="1446">
        <v>-4.8890000000000002</v>
      </c>
      <c r="R67" s="1446">
        <v>-5.7039999999999997</v>
      </c>
      <c r="S67" s="1446">
        <v>-3.9950000000000001</v>
      </c>
      <c r="T67" s="1457">
        <v>-0.121</v>
      </c>
      <c r="U67" s="1456">
        <v>2.2360000000000002</v>
      </c>
    </row>
    <row r="68" spans="1:22" ht="8.1" customHeight="1">
      <c r="A68" s="1461" t="s">
        <v>768</v>
      </c>
      <c r="B68" s="1460">
        <v>27.89</v>
      </c>
      <c r="C68" s="1459">
        <v>135.1</v>
      </c>
      <c r="D68" s="1463"/>
      <c r="E68" s="1464">
        <v>131.69999999999999</v>
      </c>
      <c r="F68" s="1463"/>
      <c r="G68" s="1444">
        <v>120.2</v>
      </c>
      <c r="H68" s="1443"/>
      <c r="I68" s="1444">
        <v>119.1</v>
      </c>
      <c r="J68" s="1443"/>
      <c r="K68" s="1444">
        <v>118</v>
      </c>
      <c r="L68" s="1443"/>
      <c r="M68" s="1444">
        <v>117.4</v>
      </c>
      <c r="N68" s="1462"/>
      <c r="O68" s="1457">
        <v>25.440999999999999</v>
      </c>
      <c r="P68" s="1457">
        <v>6.4669999999999996</v>
      </c>
      <c r="Q68" s="1446">
        <v>-12.391</v>
      </c>
      <c r="R68" s="1446">
        <v>-12.811</v>
      </c>
      <c r="S68" s="1446">
        <v>-13.298999999999999</v>
      </c>
      <c r="T68" s="1457">
        <v>-13.037000000000001</v>
      </c>
      <c r="U68" s="1456">
        <v>-0.50800000000000001</v>
      </c>
    </row>
    <row r="69" spans="1:22" ht="3" customHeight="1">
      <c r="A69" s="1461"/>
      <c r="B69" s="1460"/>
      <c r="C69" s="1459"/>
      <c r="D69" s="1458"/>
      <c r="E69" s="1444"/>
      <c r="F69" s="1458"/>
      <c r="G69" s="1444"/>
      <c r="H69" s="1443"/>
      <c r="I69" s="1444"/>
      <c r="J69" s="1443"/>
      <c r="K69" s="1444"/>
      <c r="L69" s="1443"/>
      <c r="M69" s="1444"/>
      <c r="N69" s="1458"/>
      <c r="O69" s="1457"/>
      <c r="P69" s="1457"/>
      <c r="Q69" s="1446"/>
      <c r="R69" s="1446"/>
      <c r="S69" s="1446"/>
      <c r="T69" s="1457"/>
      <c r="U69" s="1456"/>
    </row>
    <row r="70" spans="1:22" ht="8.1" customHeight="1">
      <c r="A70" s="1461" t="s">
        <v>767</v>
      </c>
      <c r="B70" s="1460">
        <v>242.51</v>
      </c>
      <c r="C70" s="1459">
        <v>161.80000000000001</v>
      </c>
      <c r="D70" s="1458"/>
      <c r="E70" s="1444">
        <v>136.9</v>
      </c>
      <c r="F70" s="1458"/>
      <c r="G70" s="1444">
        <v>134.9</v>
      </c>
      <c r="H70" s="1443"/>
      <c r="I70" s="1444">
        <v>135.69999999999999</v>
      </c>
      <c r="J70" s="1443"/>
      <c r="K70" s="1444">
        <v>137.1</v>
      </c>
      <c r="L70" s="1443"/>
      <c r="M70" s="1444">
        <v>137.4</v>
      </c>
      <c r="N70" s="1458"/>
      <c r="O70" s="1457">
        <v>25.620999999999999</v>
      </c>
      <c r="P70" s="1457">
        <v>-14.169</v>
      </c>
      <c r="Q70" s="1446">
        <v>-22.305</v>
      </c>
      <c r="R70" s="1446">
        <v>-15.398999999999999</v>
      </c>
      <c r="S70" s="1446">
        <v>-7.0510000000000002</v>
      </c>
      <c r="T70" s="1457">
        <v>-1.0089999999999999</v>
      </c>
      <c r="U70" s="1456">
        <v>0.219</v>
      </c>
    </row>
    <row r="71" spans="1:22" ht="3" customHeight="1">
      <c r="A71" s="1461"/>
      <c r="B71" s="1460"/>
      <c r="C71" s="1459"/>
      <c r="D71" s="1458"/>
      <c r="E71" s="1444"/>
      <c r="F71" s="1458"/>
      <c r="G71" s="1444"/>
      <c r="H71" s="1443"/>
      <c r="I71" s="1444"/>
      <c r="J71" s="1443"/>
      <c r="K71" s="1444"/>
      <c r="L71" s="1443"/>
      <c r="M71" s="1444"/>
      <c r="N71" s="1458"/>
      <c r="O71" s="1457"/>
      <c r="P71" s="1457"/>
      <c r="Q71" s="1446"/>
      <c r="R71" s="1446"/>
      <c r="S71" s="1446"/>
      <c r="T71" s="1457"/>
      <c r="U71" s="1456"/>
    </row>
    <row r="72" spans="1:22" ht="8.1" customHeight="1">
      <c r="A72" s="1461" t="s">
        <v>766</v>
      </c>
      <c r="B72" s="1460">
        <v>25.43</v>
      </c>
      <c r="C72" s="1459">
        <v>139.69999999999999</v>
      </c>
      <c r="D72" s="1458"/>
      <c r="E72" s="1444">
        <v>156.1</v>
      </c>
      <c r="F72" s="1458"/>
      <c r="G72" s="1444">
        <v>168.1</v>
      </c>
      <c r="H72" s="1443"/>
      <c r="I72" s="1444">
        <v>170.7</v>
      </c>
      <c r="J72" s="1443"/>
      <c r="K72" s="1444">
        <v>169.6</v>
      </c>
      <c r="L72" s="1443"/>
      <c r="M72" s="1444">
        <v>166.5</v>
      </c>
      <c r="N72" s="1458"/>
      <c r="O72" s="1457">
        <v>33.173999999999999</v>
      </c>
      <c r="P72" s="1457">
        <v>29.975000000000001</v>
      </c>
      <c r="Q72" s="1446">
        <v>16.251999999999999</v>
      </c>
      <c r="R72" s="1446">
        <v>11.641999999999999</v>
      </c>
      <c r="S72" s="1446">
        <v>9.3490000000000002</v>
      </c>
      <c r="T72" s="1457">
        <v>5.3129999999999997</v>
      </c>
      <c r="U72" s="1456">
        <v>-1.8280000000000001</v>
      </c>
    </row>
    <row r="73" spans="1:22" s="1441" customFormat="1" ht="3" customHeight="1">
      <c r="A73" s="1455"/>
      <c r="B73" s="1454"/>
      <c r="C73" s="1451"/>
      <c r="D73" s="1450"/>
      <c r="E73" s="1451"/>
      <c r="F73" s="1450"/>
      <c r="G73" s="1453"/>
      <c r="H73" s="1452"/>
      <c r="I73" s="1451"/>
      <c r="J73" s="1452"/>
      <c r="K73" s="1451"/>
      <c r="L73" s="1452"/>
      <c r="M73" s="1451"/>
      <c r="N73" s="1450"/>
      <c r="O73" s="1448"/>
      <c r="P73" s="1448"/>
      <c r="Q73" s="1449"/>
      <c r="R73" s="1449"/>
      <c r="S73" s="1449"/>
      <c r="T73" s="1448"/>
      <c r="U73" s="1447"/>
    </row>
    <row r="74" spans="1:22" s="1441" customFormat="1" ht="3" customHeight="1">
      <c r="A74" s="1445"/>
      <c r="B74" s="699"/>
      <c r="C74" s="1444"/>
      <c r="D74" s="1443"/>
      <c r="E74" s="1444"/>
      <c r="F74" s="1443"/>
      <c r="G74" s="1443"/>
      <c r="H74" s="1443"/>
      <c r="I74" s="1444"/>
      <c r="J74" s="1443"/>
      <c r="K74" s="1444"/>
      <c r="L74" s="1443"/>
      <c r="M74" s="1444"/>
      <c r="N74" s="1443"/>
      <c r="O74" s="1446"/>
      <c r="P74" s="1446"/>
      <c r="Q74" s="1446"/>
      <c r="R74" s="1446"/>
      <c r="S74" s="1446"/>
      <c r="T74" s="1446"/>
      <c r="U74" s="1446"/>
    </row>
    <row r="75" spans="1:22" s="1441" customFormat="1" ht="9.9499999999999993" customHeight="1">
      <c r="B75" s="699"/>
      <c r="C75" s="1444"/>
      <c r="D75" s="1443"/>
      <c r="E75" s="1444"/>
      <c r="F75" s="1443"/>
      <c r="G75" s="1443"/>
      <c r="H75" s="1443"/>
      <c r="I75" s="1444"/>
      <c r="J75" s="1443"/>
      <c r="K75" s="1444"/>
      <c r="L75" s="1443"/>
      <c r="M75" s="1444"/>
      <c r="N75" s="1443"/>
      <c r="O75" s="699"/>
      <c r="P75" s="699"/>
      <c r="Q75" s="699"/>
      <c r="S75" s="699"/>
      <c r="T75" s="699"/>
    </row>
    <row r="76" spans="1:22" s="1441" customFormat="1" ht="9.9499999999999993" customHeight="1">
      <c r="A76" s="1445"/>
      <c r="B76" s="699"/>
      <c r="C76" s="1444"/>
      <c r="D76" s="1443"/>
      <c r="E76" s="1444"/>
      <c r="F76" s="1443"/>
      <c r="G76" s="1443"/>
      <c r="H76" s="1443"/>
      <c r="I76" s="1444"/>
      <c r="J76" s="1443"/>
      <c r="K76" s="1444"/>
      <c r="L76" s="1443"/>
      <c r="M76" s="1444"/>
      <c r="N76" s="1443"/>
      <c r="O76" s="699"/>
      <c r="P76" s="699"/>
      <c r="Q76" s="699"/>
      <c r="R76" s="699"/>
      <c r="S76" s="699"/>
      <c r="T76" s="699"/>
      <c r="U76" s="1442" t="s">
        <v>765</v>
      </c>
    </row>
    <row r="77" spans="1:22" s="584" customFormat="1" ht="12" customHeight="1">
      <c r="D77" s="1439"/>
      <c r="F77" s="1439"/>
      <c r="G77" s="1439"/>
      <c r="H77" s="1439"/>
      <c r="J77" s="1439"/>
      <c r="L77" s="1439"/>
      <c r="M77" s="1439"/>
      <c r="N77" s="1439"/>
      <c r="P77" s="1439"/>
      <c r="T77" s="1439"/>
      <c r="V77" s="723"/>
    </row>
    <row r="78" spans="1:22" ht="10.5" customHeight="1">
      <c r="A78" s="2518" t="s">
        <v>1019</v>
      </c>
      <c r="O78" s="1436"/>
      <c r="P78" s="1438"/>
      <c r="Q78" s="1437"/>
      <c r="R78" s="1436"/>
      <c r="S78" s="1436"/>
      <c r="T78" s="1436"/>
      <c r="U78" s="655"/>
    </row>
    <row r="81" spans="19:19">
      <c r="S81" s="727"/>
    </row>
  </sheetData>
  <mergeCells count="2">
    <mergeCell ref="G11:M11"/>
    <mergeCell ref="Q9:U9"/>
  </mergeCells>
  <hyperlinks>
    <hyperlink ref="A78" location="Inhaltsverzeichnis!A1" display="Zurück zum Inhaltsverzeichnis"/>
  </hyperlinks>
  <pageMargins left="0.78740157480314965" right="0.78740157480314965" top="0.39370078740157483" bottom="0.19685039370078741" header="0.19685039370078741" footer="0.19685039370078741"/>
  <pageSetup paperSize="9" orientation="portrait" r:id="rId1"/>
  <headerFooter alignWithMargins="0">
    <oddFooter>&amp;L&amp;D / &amp;T&amp;R&amp;A</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DD7EE"/>
  </sheetPr>
  <dimension ref="A1:N18"/>
  <sheetViews>
    <sheetView zoomScale="140" zoomScaleNormal="140" workbookViewId="0">
      <pane xSplit="11" ySplit="15" topLeftCell="L16" activePane="bottomRight" state="frozen"/>
      <selection pane="topRight" activeCell="M1" sqref="M1"/>
      <selection pane="bottomLeft" activeCell="A16" sqref="A16"/>
      <selection pane="bottomRight"/>
    </sheetView>
  </sheetViews>
  <sheetFormatPr baseColWidth="10" defaultRowHeight="15"/>
  <cols>
    <col min="1" max="1" width="9.42578125" customWidth="1"/>
    <col min="2" max="10" width="7" customWidth="1"/>
    <col min="11" max="11" width="6.85546875" bestFit="1" customWidth="1"/>
    <col min="12" max="14" width="7" customWidth="1"/>
  </cols>
  <sheetData>
    <row r="1" spans="1:14">
      <c r="A1" s="2494" t="s">
        <v>2153</v>
      </c>
      <c r="B1" s="2495"/>
      <c r="C1" s="2495"/>
      <c r="D1" s="2495"/>
      <c r="E1" s="2495"/>
      <c r="F1" s="2495"/>
      <c r="G1" s="2495"/>
      <c r="H1" s="2495"/>
      <c r="I1" s="2495"/>
      <c r="J1" s="2495"/>
      <c r="K1" s="2495"/>
      <c r="L1" s="2495"/>
      <c r="M1" s="2495"/>
      <c r="N1" s="2495"/>
    </row>
    <row r="2" spans="1:14">
      <c r="A2" s="2496" t="s">
        <v>2154</v>
      </c>
      <c r="B2" s="2497"/>
      <c r="C2" s="2497"/>
      <c r="D2" s="2497"/>
      <c r="E2" s="2497"/>
      <c r="F2" s="2497"/>
      <c r="G2" s="2497"/>
      <c r="H2" s="2497"/>
      <c r="I2" s="2497"/>
      <c r="J2" s="2497"/>
      <c r="K2" s="2497"/>
      <c r="L2" s="2497"/>
      <c r="M2" s="2497"/>
      <c r="N2" s="2497"/>
    </row>
    <row r="3" spans="1:14">
      <c r="A3" s="2734" t="s">
        <v>288</v>
      </c>
      <c r="B3" s="2498" t="s">
        <v>11</v>
      </c>
      <c r="C3" s="2498" t="s">
        <v>12</v>
      </c>
      <c r="D3" s="2498" t="s">
        <v>286</v>
      </c>
      <c r="E3" s="2498" t="s">
        <v>14</v>
      </c>
      <c r="F3" s="2498" t="s">
        <v>15</v>
      </c>
      <c r="G3" s="2498" t="s">
        <v>16</v>
      </c>
      <c r="H3" s="2498" t="s">
        <v>5</v>
      </c>
      <c r="I3" s="2498" t="s">
        <v>287</v>
      </c>
      <c r="J3" s="2498" t="s">
        <v>7</v>
      </c>
      <c r="K3" s="2498" t="s">
        <v>2155</v>
      </c>
      <c r="L3" s="2498" t="s">
        <v>9</v>
      </c>
      <c r="M3" s="2498" t="s">
        <v>10</v>
      </c>
      <c r="N3" s="2499" t="s">
        <v>2156</v>
      </c>
    </row>
    <row r="4" spans="1:14" ht="10.5" customHeight="1">
      <c r="A4" s="2735"/>
      <c r="B4" s="2736">
        <v>2022</v>
      </c>
      <c r="C4" s="2736"/>
      <c r="D4" s="2736"/>
      <c r="E4" s="2736"/>
      <c r="F4" s="2736"/>
      <c r="G4" s="2736"/>
      <c r="H4" s="2736">
        <v>2023</v>
      </c>
      <c r="I4" s="2736"/>
      <c r="J4" s="2736"/>
      <c r="K4" s="2736"/>
      <c r="L4" s="2736"/>
      <c r="M4" s="2736"/>
      <c r="N4" s="2500" t="s">
        <v>165</v>
      </c>
    </row>
    <row r="5" spans="1:14" ht="10.5" customHeight="1">
      <c r="A5" s="2735"/>
      <c r="B5" s="2736">
        <v>2023</v>
      </c>
      <c r="C5" s="2736"/>
      <c r="D5" s="2736"/>
      <c r="E5" s="2736"/>
      <c r="F5" s="2736"/>
      <c r="G5" s="2736"/>
      <c r="H5" s="2736">
        <v>2024</v>
      </c>
      <c r="I5" s="2736"/>
      <c r="J5" s="2736"/>
      <c r="K5" s="2736"/>
      <c r="L5" s="2736"/>
      <c r="M5" s="2736"/>
      <c r="N5" s="2500" t="s">
        <v>973</v>
      </c>
    </row>
    <row r="6" spans="1:14" s="2385" customFormat="1" ht="12" customHeight="1">
      <c r="A6" s="2501" t="s">
        <v>2157</v>
      </c>
      <c r="B6" s="2502">
        <v>33.168750000000003</v>
      </c>
      <c r="C6" s="2502">
        <v>33.809200000000004</v>
      </c>
      <c r="D6" s="2502">
        <v>33.700250000000004</v>
      </c>
      <c r="E6" s="2502">
        <v>34.477600000000002</v>
      </c>
      <c r="F6" s="2502">
        <v>32.90625</v>
      </c>
      <c r="G6" s="2502">
        <v>31.266249999999999</v>
      </c>
      <c r="H6" s="2502">
        <v>29.826000000000001</v>
      </c>
      <c r="I6" s="2502">
        <v>28.790749999999999</v>
      </c>
      <c r="J6" s="2502">
        <v>25.887</v>
      </c>
      <c r="K6" s="2502">
        <v>24.226999999999997</v>
      </c>
      <c r="L6" s="2502">
        <v>22.8826</v>
      </c>
      <c r="M6" s="2502">
        <v>22.856249999999999</v>
      </c>
      <c r="N6" s="2503">
        <v>29.483158333333332</v>
      </c>
    </row>
    <row r="7" spans="1:14" s="2505" customFormat="1" ht="12" customHeight="1">
      <c r="A7" s="2504"/>
      <c r="B7" s="2502">
        <v>22.88</v>
      </c>
      <c r="C7" s="2502">
        <v>23.84</v>
      </c>
      <c r="D7" s="2502">
        <v>23.64</v>
      </c>
      <c r="E7" s="2502">
        <v>22.69</v>
      </c>
      <c r="F7" s="2502">
        <v>22.81</v>
      </c>
      <c r="G7" s="2502">
        <v>22.46</v>
      </c>
      <c r="H7" s="2502">
        <v>21.936600000000002</v>
      </c>
      <c r="I7" s="2502">
        <v>19.46</v>
      </c>
      <c r="J7" s="2502">
        <v>18.61</v>
      </c>
      <c r="K7" s="2502">
        <v>19.739999999999998</v>
      </c>
      <c r="L7" s="2502">
        <v>22.72</v>
      </c>
      <c r="M7" s="2502">
        <v>22.29</v>
      </c>
      <c r="N7" s="2503">
        <v>21.92305</v>
      </c>
    </row>
    <row r="8" spans="1:14" s="2385" customFormat="1" ht="12" customHeight="1">
      <c r="A8" s="2501" t="s">
        <v>2158</v>
      </c>
      <c r="B8" s="2502">
        <v>31.237500000000001</v>
      </c>
      <c r="C8" s="2502">
        <v>30.900799999999997</v>
      </c>
      <c r="D8" s="2502">
        <v>31.800750000000001</v>
      </c>
      <c r="E8" s="2502">
        <v>32.4726</v>
      </c>
      <c r="F8" s="2502">
        <v>31.153749999999999</v>
      </c>
      <c r="G8" s="2502">
        <v>29.7395</v>
      </c>
      <c r="H8" s="2502">
        <v>28.396599999999999</v>
      </c>
      <c r="I8" s="2502">
        <v>27.693750000000001</v>
      </c>
      <c r="J8" s="2502">
        <v>26.15</v>
      </c>
      <c r="K8" s="2502">
        <v>23.46875</v>
      </c>
      <c r="L8" s="2502">
        <v>23.34375</v>
      </c>
      <c r="M8" s="2502">
        <v>21.55425</v>
      </c>
      <c r="N8" s="2503">
        <v>28.159333333333336</v>
      </c>
    </row>
    <row r="9" spans="1:14" s="2505" customFormat="1" ht="12" customHeight="1">
      <c r="A9" s="2504"/>
      <c r="B9" s="2502">
        <v>21.26</v>
      </c>
      <c r="C9" s="2502">
        <v>22.62</v>
      </c>
      <c r="D9" s="2502">
        <v>22.28</v>
      </c>
      <c r="E9" s="2502">
        <v>21.02</v>
      </c>
      <c r="F9" s="2502">
        <v>20.93</v>
      </c>
      <c r="G9" s="2502">
        <v>20.64</v>
      </c>
      <c r="H9" s="2502">
        <v>19.951999999999998</v>
      </c>
      <c r="I9" s="2502">
        <v>18.25</v>
      </c>
      <c r="J9" s="2502">
        <v>17.55</v>
      </c>
      <c r="K9" s="2502">
        <v>18.61</v>
      </c>
      <c r="L9" s="2502">
        <v>21.12</v>
      </c>
      <c r="M9" s="2502">
        <v>19.93</v>
      </c>
      <c r="N9" s="2503">
        <v>20.346833333333336</v>
      </c>
    </row>
    <row r="10" spans="1:14" s="2385" customFormat="1" ht="12" customHeight="1">
      <c r="A10" s="2501" t="s">
        <v>2159</v>
      </c>
      <c r="B10" s="2502">
        <v>28.46875</v>
      </c>
      <c r="C10" s="2502">
        <v>29.556600000000003</v>
      </c>
      <c r="D10" s="2502">
        <v>29.807500000000001</v>
      </c>
      <c r="E10" s="2502">
        <v>30.574200000000001</v>
      </c>
      <c r="F10" s="2502">
        <v>29.168999999999997</v>
      </c>
      <c r="G10" s="2502">
        <v>27.608500000000003</v>
      </c>
      <c r="H10" s="2502">
        <v>26.697600000000001</v>
      </c>
      <c r="I10" s="2502">
        <v>25.622</v>
      </c>
      <c r="J10" s="2502">
        <v>22.966750000000001</v>
      </c>
      <c r="K10" s="2502">
        <v>21.40625</v>
      </c>
      <c r="L10" s="2502">
        <v>21.20825</v>
      </c>
      <c r="M10" s="2502">
        <v>20.513749999999998</v>
      </c>
      <c r="N10" s="2503">
        <v>26.133262500000001</v>
      </c>
    </row>
    <row r="11" spans="1:14" s="2505" customFormat="1" ht="12" customHeight="1">
      <c r="A11" s="2504"/>
      <c r="B11" s="2502">
        <v>19.3</v>
      </c>
      <c r="C11" s="2502">
        <v>19.22</v>
      </c>
      <c r="D11" s="2502">
        <v>19.28</v>
      </c>
      <c r="E11" s="2502">
        <v>18.8</v>
      </c>
      <c r="F11" s="2502">
        <v>18.649999999999999</v>
      </c>
      <c r="G11" s="2502">
        <v>18.68</v>
      </c>
      <c r="H11" s="2502">
        <v>18.561600000000002</v>
      </c>
      <c r="I11" s="2502">
        <v>16.649999999999999</v>
      </c>
      <c r="J11" s="2502">
        <v>15.84</v>
      </c>
      <c r="K11" s="2502">
        <v>16.87</v>
      </c>
      <c r="L11" s="2502">
        <v>19.149999999999999</v>
      </c>
      <c r="M11" s="2502">
        <v>18.079999999999998</v>
      </c>
      <c r="N11" s="2503">
        <v>18.256800000000002</v>
      </c>
    </row>
    <row r="12" spans="1:14" s="2385" customFormat="1" ht="12" customHeight="1">
      <c r="A12" s="2501" t="s">
        <v>978</v>
      </c>
      <c r="B12" s="2502">
        <v>42.033333333333331</v>
      </c>
      <c r="C12" s="2506">
        <v>39.25</v>
      </c>
      <c r="D12" s="2502">
        <v>39.208333333333336</v>
      </c>
      <c r="E12" s="2502">
        <v>39.555</v>
      </c>
      <c r="F12" s="2502">
        <v>39.32</v>
      </c>
      <c r="G12" s="2502">
        <v>38.208333333333336</v>
      </c>
      <c r="H12" s="2502">
        <v>34.514499999999998</v>
      </c>
      <c r="I12" s="2502">
        <v>32.799999999999997</v>
      </c>
      <c r="J12" s="2502">
        <v>31.995750000000001</v>
      </c>
      <c r="K12" s="2502">
        <v>30.85</v>
      </c>
      <c r="L12" s="2502">
        <v>29.524999999999995</v>
      </c>
      <c r="M12" s="2502">
        <v>29.864000000000001</v>
      </c>
      <c r="N12" s="2503">
        <v>35.593687500000001</v>
      </c>
    </row>
    <row r="13" spans="1:14" s="2505" customFormat="1" ht="12" customHeight="1">
      <c r="A13" s="2507"/>
      <c r="B13" s="2508">
        <v>33.46</v>
      </c>
      <c r="C13" s="2508">
        <v>36.79</v>
      </c>
      <c r="D13" s="2508">
        <v>35.71</v>
      </c>
      <c r="E13" s="2508">
        <v>34.880000000000003</v>
      </c>
      <c r="F13" s="2508">
        <v>34.83</v>
      </c>
      <c r="G13" s="2508">
        <v>34.79</v>
      </c>
      <c r="H13" s="2508">
        <v>33.09375</v>
      </c>
      <c r="I13" s="2508">
        <v>30.52</v>
      </c>
      <c r="J13" s="2508">
        <v>29.09</v>
      </c>
      <c r="K13" s="2508">
        <v>31.73</v>
      </c>
      <c r="L13" s="2508">
        <v>32.75</v>
      </c>
      <c r="M13" s="2508">
        <v>30.31</v>
      </c>
      <c r="N13" s="2509">
        <v>33.162812500000001</v>
      </c>
    </row>
    <row r="14" spans="1:14">
      <c r="A14" s="2510"/>
      <c r="B14" s="2510"/>
      <c r="C14" s="2510"/>
      <c r="D14" s="2510"/>
      <c r="E14" s="2510"/>
      <c r="F14" s="2510"/>
      <c r="G14" s="2510"/>
      <c r="H14" s="2510"/>
      <c r="I14" s="2510"/>
      <c r="J14" s="2510"/>
      <c r="K14" s="2510"/>
      <c r="L14" s="2510"/>
      <c r="M14" s="2510"/>
      <c r="N14" s="2511" t="s">
        <v>2160</v>
      </c>
    </row>
    <row r="15" spans="1:14" ht="36.75" customHeight="1"/>
    <row r="17" spans="1:2">
      <c r="B17" s="2512"/>
    </row>
    <row r="18" spans="1:2">
      <c r="A18" s="2518" t="s">
        <v>1019</v>
      </c>
    </row>
  </sheetData>
  <mergeCells count="5">
    <mergeCell ref="A3:A5"/>
    <mergeCell ref="B4:G4"/>
    <mergeCell ref="H4:M4"/>
    <mergeCell ref="B5:G5"/>
    <mergeCell ref="H5:M5"/>
  </mergeCells>
  <hyperlinks>
    <hyperlink ref="A18" location="Inhaltsverzeichnis!A1" display="Zurück zum Inhaltsverzeichnis"/>
  </hyperlinks>
  <pageMargins left="0.7" right="0.7" top="0.78740157499999996" bottom="0.78740157499999996" header="0.3" footer="0.3"/>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BDD7EE"/>
    <pageSetUpPr fitToPage="1"/>
  </sheetPr>
  <dimension ref="A1:X192"/>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384"/>
      <c r="L1" s="384"/>
      <c r="M1" s="384"/>
      <c r="N1" s="384"/>
      <c r="O1" s="384"/>
      <c r="P1" s="384"/>
      <c r="Q1" s="384"/>
    </row>
    <row r="2" spans="1:24" ht="12.75" customHeight="1">
      <c r="B2" s="205"/>
      <c r="C2" s="205"/>
      <c r="D2" s="205"/>
      <c r="E2" s="205"/>
      <c r="F2" s="384"/>
      <c r="G2" s="384"/>
      <c r="H2" s="384"/>
      <c r="I2" s="384"/>
      <c r="J2" s="384"/>
      <c r="K2" s="384"/>
      <c r="L2" s="384"/>
      <c r="M2" s="384"/>
      <c r="N2" s="384"/>
      <c r="O2" s="384"/>
      <c r="P2" s="384"/>
      <c r="Q2" s="384"/>
    </row>
    <row r="3" spans="1:24" ht="12.75" customHeight="1">
      <c r="B3" s="205"/>
      <c r="C3" s="205"/>
      <c r="D3" s="205"/>
      <c r="E3" s="205"/>
      <c r="F3" s="384"/>
      <c r="G3" s="384"/>
      <c r="H3" s="384"/>
      <c r="I3" s="384"/>
      <c r="J3" s="384"/>
      <c r="K3" s="384"/>
      <c r="L3" s="384"/>
      <c r="M3" s="384"/>
      <c r="N3" s="384"/>
      <c r="O3" s="384"/>
      <c r="P3" s="384"/>
      <c r="Q3" s="384"/>
    </row>
    <row r="4" spans="1:24" ht="12.75" customHeight="1">
      <c r="B4" s="205"/>
      <c r="C4" s="205"/>
      <c r="D4" s="205"/>
      <c r="E4" s="205"/>
      <c r="F4" s="384"/>
      <c r="G4" s="384"/>
      <c r="H4" s="384"/>
      <c r="I4" s="384"/>
      <c r="J4" s="384"/>
      <c r="K4" s="384"/>
      <c r="L4" s="384"/>
      <c r="M4" s="384"/>
      <c r="N4" s="384"/>
      <c r="O4" s="384"/>
      <c r="P4" s="384"/>
      <c r="Q4" s="384"/>
    </row>
    <row r="5" spans="1:24" ht="12.75" customHeight="1">
      <c r="B5" s="205"/>
      <c r="C5" s="205"/>
      <c r="D5" s="205"/>
      <c r="E5" s="205"/>
      <c r="F5" s="384"/>
      <c r="G5" s="384"/>
      <c r="H5" s="384"/>
      <c r="I5" s="384"/>
      <c r="J5" s="384"/>
      <c r="K5" s="384"/>
      <c r="L5" s="384"/>
      <c r="M5" s="384"/>
      <c r="N5" s="384"/>
      <c r="O5" s="384"/>
      <c r="P5" s="384"/>
      <c r="Q5" s="384"/>
    </row>
    <row r="6" spans="1:24" ht="15.75" customHeight="1">
      <c r="B6" s="2737" t="s">
        <v>217</v>
      </c>
      <c r="C6" s="2737"/>
      <c r="D6" s="2737"/>
      <c r="E6" s="2737"/>
      <c r="F6" s="2737"/>
      <c r="G6" s="2737"/>
      <c r="H6" s="2737"/>
      <c r="I6" s="2737"/>
      <c r="J6" s="2737"/>
      <c r="K6" s="2737"/>
      <c r="L6" s="2737"/>
      <c r="M6" s="2737"/>
      <c r="N6" s="2737"/>
      <c r="O6" s="2737"/>
      <c r="P6" s="2738"/>
      <c r="Q6" s="2738"/>
      <c r="R6" s="2738"/>
      <c r="S6" s="385"/>
      <c r="T6" s="385"/>
      <c r="U6" s="385"/>
      <c r="V6" s="385"/>
      <c r="W6" s="385"/>
      <c r="X6" s="385"/>
    </row>
    <row r="7" spans="1:24" ht="15.75" customHeight="1">
      <c r="C7" s="386" t="s">
        <v>218</v>
      </c>
      <c r="D7" s="2739">
        <v>45484</v>
      </c>
      <c r="E7" s="2739"/>
      <c r="F7" s="2739"/>
      <c r="G7" s="206"/>
      <c r="H7" s="206"/>
      <c r="I7" s="387" t="s">
        <v>219</v>
      </c>
      <c r="J7" s="204"/>
      <c r="K7" s="206"/>
      <c r="L7" s="206"/>
      <c r="M7" s="206"/>
      <c r="N7" s="206"/>
      <c r="O7" s="206"/>
      <c r="P7" s="206"/>
      <c r="Q7" s="206"/>
      <c r="R7" s="388" t="s">
        <v>220</v>
      </c>
      <c r="S7" s="206"/>
      <c r="T7" s="206"/>
      <c r="U7" s="206"/>
      <c r="V7" s="206"/>
      <c r="W7" s="206"/>
      <c r="X7" s="206"/>
    </row>
    <row r="8" spans="1:24" ht="3" customHeight="1">
      <c r="B8" s="389"/>
      <c r="C8" s="389"/>
      <c r="D8" s="389"/>
      <c r="E8" s="389"/>
      <c r="F8" s="389"/>
      <c r="G8" s="389"/>
      <c r="H8" s="389"/>
      <c r="I8" s="389"/>
      <c r="J8" s="389"/>
      <c r="K8" s="389"/>
      <c r="L8" s="389"/>
      <c r="M8" s="389"/>
      <c r="N8" s="389"/>
      <c r="O8" s="389"/>
      <c r="P8" s="389"/>
      <c r="Q8" s="389"/>
      <c r="R8" s="389"/>
      <c r="S8" s="390"/>
      <c r="T8" s="390"/>
      <c r="U8" s="390"/>
      <c r="V8" s="390"/>
      <c r="W8" s="390"/>
      <c r="X8" s="390"/>
    </row>
    <row r="9" spans="1:24" ht="18" customHeight="1">
      <c r="B9" s="2740" t="s">
        <v>2</v>
      </c>
      <c r="C9" s="2741"/>
      <c r="D9" s="2741"/>
      <c r="E9" s="2742"/>
      <c r="F9" s="2749" t="s">
        <v>221</v>
      </c>
      <c r="G9" s="2750"/>
      <c r="H9" s="2750"/>
      <c r="I9" s="2750"/>
      <c r="J9" s="2750"/>
      <c r="K9" s="2750"/>
      <c r="L9" s="2750"/>
      <c r="M9" s="2750"/>
      <c r="N9" s="2750"/>
      <c r="O9" s="2750"/>
      <c r="P9" s="2750"/>
      <c r="Q9" s="2751"/>
      <c r="R9" s="2752" t="s">
        <v>222</v>
      </c>
      <c r="S9" s="391"/>
      <c r="T9" s="391"/>
      <c r="U9" s="391"/>
      <c r="V9" s="391"/>
      <c r="W9" s="391"/>
      <c r="X9" s="391"/>
    </row>
    <row r="10" spans="1:24" ht="11.25" customHeight="1">
      <c r="B10" s="2743"/>
      <c r="C10" s="2744"/>
      <c r="D10" s="2744"/>
      <c r="E10" s="2745"/>
      <c r="F10" s="2755" t="s">
        <v>5</v>
      </c>
      <c r="G10" s="2755" t="s">
        <v>50</v>
      </c>
      <c r="H10" s="2755" t="s">
        <v>223</v>
      </c>
      <c r="I10" s="2755" t="s">
        <v>224</v>
      </c>
      <c r="J10" s="2755" t="s">
        <v>9</v>
      </c>
      <c r="K10" s="2755" t="s">
        <v>225</v>
      </c>
      <c r="L10" s="2755" t="s">
        <v>226</v>
      </c>
      <c r="M10" s="2755" t="s">
        <v>12</v>
      </c>
      <c r="N10" s="2755" t="s">
        <v>227</v>
      </c>
      <c r="O10" s="2755" t="s">
        <v>14</v>
      </c>
      <c r="P10" s="2755" t="s">
        <v>15</v>
      </c>
      <c r="Q10" s="2757" t="s">
        <v>228</v>
      </c>
      <c r="R10" s="2753"/>
      <c r="S10" s="392"/>
      <c r="T10" s="392"/>
      <c r="U10" s="392"/>
      <c r="V10" s="392"/>
      <c r="W10" s="392"/>
      <c r="X10" s="392"/>
    </row>
    <row r="11" spans="1:24" ht="11.25" customHeight="1">
      <c r="B11" s="2746"/>
      <c r="C11" s="2747"/>
      <c r="D11" s="2747"/>
      <c r="E11" s="2748"/>
      <c r="F11" s="2756"/>
      <c r="G11" s="2756"/>
      <c r="H11" s="2756"/>
      <c r="I11" s="2756"/>
      <c r="J11" s="2756"/>
      <c r="K11" s="2756"/>
      <c r="L11" s="2756"/>
      <c r="M11" s="2756"/>
      <c r="N11" s="2756"/>
      <c r="O11" s="2756"/>
      <c r="P11" s="2756"/>
      <c r="Q11" s="2758"/>
      <c r="R11" s="2754"/>
      <c r="S11" s="392"/>
      <c r="T11" s="392"/>
      <c r="U11" s="392"/>
      <c r="V11" s="392"/>
      <c r="W11" s="392"/>
      <c r="X11" s="392"/>
    </row>
    <row r="12" spans="1:24" ht="3" customHeight="1">
      <c r="B12" s="393"/>
      <c r="C12" s="394"/>
      <c r="D12" s="394"/>
      <c r="E12" s="394"/>
      <c r="F12" s="395"/>
      <c r="G12" s="395"/>
      <c r="H12" s="395"/>
      <c r="I12" s="395"/>
      <c r="J12" s="395"/>
      <c r="K12" s="395"/>
      <c r="L12" s="395"/>
      <c r="M12" s="395"/>
      <c r="N12" s="395"/>
      <c r="O12" s="395"/>
      <c r="P12" s="395"/>
      <c r="Q12" s="395"/>
      <c r="R12" s="396"/>
      <c r="S12" s="397"/>
      <c r="T12" s="397"/>
      <c r="U12" s="397"/>
      <c r="V12" s="397"/>
      <c r="W12" s="397"/>
      <c r="X12" s="397"/>
    </row>
    <row r="13" spans="1:24" ht="11.25" customHeight="1">
      <c r="A13" s="398"/>
      <c r="B13" s="399"/>
      <c r="C13" s="2763" t="s">
        <v>229</v>
      </c>
      <c r="D13" s="2763"/>
      <c r="E13" s="2763"/>
      <c r="F13" s="2763"/>
      <c r="G13" s="2763"/>
      <c r="H13" s="2763"/>
      <c r="I13" s="2763"/>
      <c r="J13" s="2763"/>
      <c r="K13" s="2763"/>
      <c r="L13" s="2763"/>
      <c r="M13" s="2763"/>
      <c r="N13" s="2763"/>
      <c r="O13" s="2763"/>
      <c r="P13" s="2763"/>
      <c r="Q13" s="2763"/>
      <c r="R13" s="2764"/>
      <c r="S13" s="400"/>
      <c r="T13" s="400"/>
      <c r="U13" s="400"/>
      <c r="V13" s="400"/>
      <c r="W13" s="400"/>
      <c r="X13" s="400"/>
    </row>
    <row r="14" spans="1:24" ht="9" customHeight="1">
      <c r="A14" s="401"/>
      <c r="B14" s="393"/>
      <c r="C14" s="402" t="s">
        <v>230</v>
      </c>
      <c r="D14" s="394"/>
      <c r="E14" s="394"/>
      <c r="F14" s="395"/>
      <c r="G14" s="395"/>
      <c r="H14" s="395"/>
      <c r="I14" s="395"/>
      <c r="J14" s="395"/>
      <c r="K14" s="395"/>
      <c r="L14" s="395"/>
      <c r="M14" s="395"/>
      <c r="N14" s="395"/>
      <c r="O14" s="395"/>
      <c r="P14" s="395"/>
      <c r="Q14" s="395"/>
      <c r="R14" s="396"/>
      <c r="S14" s="397"/>
      <c r="T14" s="397"/>
      <c r="U14" s="397"/>
      <c r="V14" s="397"/>
      <c r="W14" s="397"/>
      <c r="X14" s="397"/>
    </row>
    <row r="15" spans="1:24" ht="9" customHeight="1">
      <c r="A15" s="401"/>
      <c r="B15" s="393"/>
      <c r="C15" s="2759" t="s">
        <v>231</v>
      </c>
      <c r="D15" s="2760"/>
      <c r="E15" s="403"/>
      <c r="F15" s="404">
        <v>56.750177345498201</v>
      </c>
      <c r="G15" s="404">
        <v>54.606793181838</v>
      </c>
      <c r="H15" s="404">
        <v>52.075834776000498</v>
      </c>
      <c r="I15" s="404">
        <v>49.610940933738</v>
      </c>
      <c r="J15" s="404">
        <v>47.631958261716001</v>
      </c>
      <c r="K15" s="404">
        <v>44.9845807865673</v>
      </c>
      <c r="L15" s="404">
        <v>43.801584333302898</v>
      </c>
      <c r="M15" s="404">
        <v>43.370949224736897</v>
      </c>
      <c r="N15" s="404">
        <v>44.105805606148003</v>
      </c>
      <c r="O15" s="404">
        <v>46.257072562635798</v>
      </c>
      <c r="P15" s="404">
        <v>47.9935360762058</v>
      </c>
      <c r="Q15" s="404">
        <v>48.065705557361497</v>
      </c>
      <c r="R15" s="405">
        <v>49.580008478396998</v>
      </c>
      <c r="S15" s="406"/>
      <c r="T15" s="406"/>
      <c r="U15" s="406"/>
      <c r="V15" s="406"/>
      <c r="W15" s="406"/>
      <c r="X15" s="406"/>
    </row>
    <row r="16" spans="1:24" ht="9" customHeight="1">
      <c r="B16" s="393"/>
      <c r="C16" s="2760"/>
      <c r="D16" s="2760"/>
      <c r="E16" s="403"/>
      <c r="F16" s="404">
        <v>48.041047245199998</v>
      </c>
      <c r="G16" s="404">
        <v>47.421870356699998</v>
      </c>
      <c r="H16" s="404">
        <v>47.338659967799998</v>
      </c>
      <c r="I16" s="404">
        <v>47.143938032900003</v>
      </c>
      <c r="J16" s="404">
        <v>47.214572473399997</v>
      </c>
      <c r="K16" s="404"/>
      <c r="L16" s="404" t="s">
        <v>232</v>
      </c>
      <c r="M16" s="404" t="s">
        <v>232</v>
      </c>
      <c r="N16" s="404" t="s">
        <v>232</v>
      </c>
      <c r="O16" s="404" t="s">
        <v>232</v>
      </c>
      <c r="P16" s="404" t="s">
        <v>232</v>
      </c>
      <c r="Q16" s="404" t="s">
        <v>232</v>
      </c>
      <c r="R16" s="405" t="s">
        <v>130</v>
      </c>
      <c r="S16" s="406"/>
      <c r="T16" s="406"/>
      <c r="U16" s="406"/>
      <c r="V16" s="406"/>
      <c r="W16" s="406"/>
      <c r="X16" s="406"/>
    </row>
    <row r="17" spans="1:24" ht="3" customHeight="1">
      <c r="B17" s="393"/>
      <c r="C17" s="403"/>
      <c r="D17" s="407"/>
      <c r="E17" s="403"/>
      <c r="F17" s="408"/>
      <c r="G17" s="408"/>
      <c r="H17" s="408"/>
      <c r="I17" s="408"/>
      <c r="J17" s="408"/>
      <c r="K17" s="408"/>
      <c r="L17" s="408"/>
      <c r="M17" s="408"/>
      <c r="N17" s="408"/>
      <c r="O17" s="408"/>
      <c r="P17" s="408"/>
      <c r="Q17" s="408"/>
      <c r="R17" s="409"/>
      <c r="S17" s="395"/>
      <c r="T17" s="395"/>
      <c r="U17" s="395"/>
      <c r="V17" s="395"/>
      <c r="W17" s="395"/>
      <c r="X17" s="395"/>
    </row>
    <row r="18" spans="1:24" ht="9" customHeight="1">
      <c r="B18" s="393"/>
      <c r="C18" s="2759" t="s">
        <v>233</v>
      </c>
      <c r="D18" s="2760"/>
      <c r="E18" s="403"/>
      <c r="F18" s="404">
        <v>55.758947161317401</v>
      </c>
      <c r="G18" s="404">
        <v>53.481549993353802</v>
      </c>
      <c r="H18" s="404">
        <v>51.176196374513303</v>
      </c>
      <c r="I18" s="404">
        <v>48.862518404580001</v>
      </c>
      <c r="J18" s="404">
        <v>47.364633874603498</v>
      </c>
      <c r="K18" s="404">
        <v>45.107058848188501</v>
      </c>
      <c r="L18" s="404">
        <v>44.092330331828798</v>
      </c>
      <c r="M18" s="404">
        <v>43.526198399971598</v>
      </c>
      <c r="N18" s="404">
        <v>43.955356634936102</v>
      </c>
      <c r="O18" s="404">
        <v>45.251667394350399</v>
      </c>
      <c r="P18" s="404">
        <v>46.368241608188498</v>
      </c>
      <c r="Q18" s="404">
        <v>46.485342961074203</v>
      </c>
      <c r="R18" s="405">
        <v>48.941116294901697</v>
      </c>
      <c r="S18" s="406"/>
      <c r="T18" s="406"/>
      <c r="U18" s="406"/>
      <c r="V18" s="406"/>
      <c r="W18" s="406"/>
      <c r="X18" s="406"/>
    </row>
    <row r="19" spans="1:24" ht="9" customHeight="1">
      <c r="B19" s="393"/>
      <c r="C19" s="2760"/>
      <c r="D19" s="2760"/>
      <c r="E19" s="394"/>
      <c r="F19" s="404">
        <v>46.679805687299996</v>
      </c>
      <c r="G19" s="404">
        <v>46.617078386999999</v>
      </c>
      <c r="H19" s="404">
        <v>46.687170933700003</v>
      </c>
      <c r="I19" s="404">
        <v>46.620399387699997</v>
      </c>
      <c r="J19" s="404">
        <v>46.906044108499998</v>
      </c>
      <c r="K19" s="404"/>
      <c r="L19" s="404" t="s">
        <v>232</v>
      </c>
      <c r="M19" s="404" t="s">
        <v>232</v>
      </c>
      <c r="N19" s="404" t="s">
        <v>232</v>
      </c>
      <c r="O19" s="404" t="s">
        <v>232</v>
      </c>
      <c r="P19" s="404" t="s">
        <v>232</v>
      </c>
      <c r="Q19" s="404" t="s">
        <v>232</v>
      </c>
      <c r="R19" s="405" t="s">
        <v>130</v>
      </c>
      <c r="S19" s="406"/>
      <c r="T19" s="406"/>
      <c r="U19" s="406"/>
      <c r="V19" s="406"/>
      <c r="W19" s="406"/>
      <c r="X19" s="406"/>
    </row>
    <row r="20" spans="1:24" ht="3" customHeight="1">
      <c r="B20" s="393"/>
      <c r="C20" s="410"/>
      <c r="D20" s="410"/>
      <c r="E20" s="394"/>
      <c r="F20" s="408"/>
      <c r="G20" s="408"/>
      <c r="H20" s="408"/>
      <c r="I20" s="408"/>
      <c r="J20" s="408"/>
      <c r="K20" s="408"/>
      <c r="L20" s="408"/>
      <c r="M20" s="408"/>
      <c r="N20" s="408"/>
      <c r="O20" s="408"/>
      <c r="P20" s="408"/>
      <c r="Q20" s="408"/>
      <c r="R20" s="411"/>
      <c r="S20" s="404"/>
      <c r="T20" s="404"/>
      <c r="U20" s="404"/>
      <c r="V20" s="404"/>
      <c r="W20" s="404"/>
      <c r="X20" s="404"/>
    </row>
    <row r="21" spans="1:24" ht="9" customHeight="1">
      <c r="B21" s="393"/>
      <c r="C21" s="402" t="s">
        <v>234</v>
      </c>
      <c r="D21" s="410"/>
      <c r="E21" s="394"/>
      <c r="F21" s="408"/>
      <c r="G21" s="408"/>
      <c r="H21" s="408"/>
      <c r="I21" s="408"/>
      <c r="J21" s="408"/>
      <c r="K21" s="408"/>
      <c r="L21" s="408"/>
      <c r="M21" s="408"/>
      <c r="N21" s="408"/>
      <c r="O21" s="408"/>
      <c r="P21" s="408"/>
      <c r="Q21" s="408"/>
      <c r="R21" s="411"/>
      <c r="S21" s="404"/>
      <c r="T21" s="404"/>
      <c r="U21" s="404"/>
      <c r="V21" s="404"/>
      <c r="W21" s="404"/>
      <c r="X21" s="404"/>
    </row>
    <row r="22" spans="1:24" ht="9" customHeight="1">
      <c r="B22" s="393"/>
      <c r="C22" s="2759" t="s">
        <v>233</v>
      </c>
      <c r="D22" s="2760"/>
      <c r="E22" s="394"/>
      <c r="F22" s="404">
        <v>57.6220395223664</v>
      </c>
      <c r="G22" s="404">
        <v>55.3332694916893</v>
      </c>
      <c r="H22" s="404">
        <v>53.054334938816801</v>
      </c>
      <c r="I22" s="404">
        <v>50.726229806049503</v>
      </c>
      <c r="J22" s="404">
        <v>49.235389199300698</v>
      </c>
      <c r="K22" s="404">
        <v>47.037732825088099</v>
      </c>
      <c r="L22" s="404">
        <v>45.960468349023003</v>
      </c>
      <c r="M22" s="404">
        <v>45.463063084818501</v>
      </c>
      <c r="N22" s="404">
        <v>45.936787676925803</v>
      </c>
      <c r="O22" s="404">
        <v>47.235108910284303</v>
      </c>
      <c r="P22" s="404">
        <v>48.473159257212103</v>
      </c>
      <c r="Q22" s="404">
        <v>48.473725797616702</v>
      </c>
      <c r="R22" s="405">
        <v>50.865836392252497</v>
      </c>
      <c r="S22" s="406"/>
      <c r="T22" s="406"/>
      <c r="U22" s="406"/>
      <c r="V22" s="406"/>
      <c r="W22" s="406"/>
      <c r="X22" s="406"/>
    </row>
    <row r="23" spans="1:24" ht="9" customHeight="1">
      <c r="B23" s="393"/>
      <c r="C23" s="2760"/>
      <c r="D23" s="2760"/>
      <c r="E23" s="394"/>
      <c r="F23" s="404">
        <v>48.716008064999997</v>
      </c>
      <c r="G23" s="404">
        <v>48.610758535999999</v>
      </c>
      <c r="H23" s="404">
        <v>48.665284676699997</v>
      </c>
      <c r="I23" s="404">
        <v>48.579618181599997</v>
      </c>
      <c r="J23" s="404">
        <v>48.868411653400003</v>
      </c>
      <c r="K23" s="404"/>
      <c r="L23" s="404" t="s">
        <v>232</v>
      </c>
      <c r="M23" s="404" t="s">
        <v>232</v>
      </c>
      <c r="N23" s="404" t="s">
        <v>232</v>
      </c>
      <c r="O23" s="404" t="s">
        <v>232</v>
      </c>
      <c r="P23" s="404" t="s">
        <v>232</v>
      </c>
      <c r="Q23" s="404" t="s">
        <v>232</v>
      </c>
      <c r="R23" s="405" t="s">
        <v>130</v>
      </c>
      <c r="S23" s="406"/>
      <c r="T23" s="406"/>
      <c r="U23" s="406"/>
      <c r="V23" s="406"/>
      <c r="W23" s="406"/>
      <c r="X23" s="406"/>
    </row>
    <row r="24" spans="1:24" ht="3" customHeight="1">
      <c r="B24" s="393"/>
      <c r="C24" s="410"/>
      <c r="D24" s="410"/>
      <c r="E24" s="394"/>
      <c r="F24" s="408"/>
      <c r="G24" s="408"/>
      <c r="H24" s="408"/>
      <c r="I24" s="408"/>
      <c r="J24" s="408"/>
      <c r="K24" s="408"/>
      <c r="L24" s="408"/>
      <c r="M24" s="408"/>
      <c r="N24" s="408"/>
      <c r="O24" s="408"/>
      <c r="P24" s="408"/>
      <c r="Q24" s="408"/>
      <c r="R24" s="411"/>
      <c r="S24" s="404"/>
      <c r="T24" s="404"/>
      <c r="U24" s="404"/>
      <c r="V24" s="404"/>
      <c r="W24" s="404"/>
      <c r="X24" s="404"/>
    </row>
    <row r="25" spans="1:24" ht="9" customHeight="1">
      <c r="B25" s="399"/>
      <c r="C25" s="2761" t="s">
        <v>235</v>
      </c>
      <c r="D25" s="2762"/>
      <c r="E25" s="394"/>
      <c r="F25" s="412">
        <v>4.2320461244011103</v>
      </c>
      <c r="G25" s="412">
        <v>4.2529705794980401</v>
      </c>
      <c r="H25" s="412">
        <v>4.2067171399995003</v>
      </c>
      <c r="I25" s="412">
        <v>4.17701430791434</v>
      </c>
      <c r="J25" s="412">
        <v>4.08076983092307</v>
      </c>
      <c r="K25" s="412">
        <v>3.9926618575416999</v>
      </c>
      <c r="L25" s="412">
        <v>3.9757316128218001</v>
      </c>
      <c r="M25" s="412">
        <v>4.0121157862153103</v>
      </c>
      <c r="N25" s="412">
        <v>4.04679414209446</v>
      </c>
      <c r="O25" s="412">
        <v>4.1828069164501702</v>
      </c>
      <c r="P25" s="412">
        <v>4.3144102629759802</v>
      </c>
      <c r="Q25" s="412">
        <v>4.3260055014018999</v>
      </c>
      <c r="R25" s="405">
        <v>4.1477735413903796</v>
      </c>
      <c r="S25" s="406"/>
      <c r="T25" s="406"/>
      <c r="U25" s="406"/>
      <c r="V25" s="406"/>
      <c r="W25" s="406"/>
      <c r="X25" s="406"/>
    </row>
    <row r="26" spans="1:24" ht="9" customHeight="1">
      <c r="B26" s="393"/>
      <c r="C26" s="2762"/>
      <c r="D26" s="2762"/>
      <c r="E26" s="394"/>
      <c r="F26" s="412">
        <v>4.2921983659</v>
      </c>
      <c r="G26" s="412">
        <v>4.1911853884000001</v>
      </c>
      <c r="H26" s="412">
        <v>4.1562011538999997</v>
      </c>
      <c r="I26" s="412">
        <v>4.1196177842999999</v>
      </c>
      <c r="J26" s="412">
        <v>4.0583718862999998</v>
      </c>
      <c r="K26" s="412"/>
      <c r="L26" s="412" t="s">
        <v>232</v>
      </c>
      <c r="M26" s="412" t="s">
        <v>232</v>
      </c>
      <c r="N26" s="412" t="s">
        <v>232</v>
      </c>
      <c r="O26" s="412" t="s">
        <v>232</v>
      </c>
      <c r="P26" s="412" t="s">
        <v>232</v>
      </c>
      <c r="Q26" s="412" t="s">
        <v>232</v>
      </c>
      <c r="R26" s="405" t="s">
        <v>130</v>
      </c>
      <c r="S26" s="406"/>
      <c r="T26" s="406"/>
      <c r="U26" s="406"/>
      <c r="V26" s="406"/>
      <c r="W26" s="406"/>
      <c r="X26" s="406"/>
    </row>
    <row r="27" spans="1:24" ht="3" customHeight="1">
      <c r="B27" s="393"/>
      <c r="C27" s="413"/>
      <c r="D27" s="413"/>
      <c r="E27" s="394"/>
      <c r="F27" s="408"/>
      <c r="G27" s="408"/>
      <c r="H27" s="408"/>
      <c r="I27" s="408"/>
      <c r="J27" s="408"/>
      <c r="K27" s="408"/>
      <c r="L27" s="408"/>
      <c r="M27" s="408"/>
      <c r="N27" s="408"/>
      <c r="O27" s="408"/>
      <c r="P27" s="408"/>
      <c r="Q27" s="408"/>
      <c r="R27" s="414"/>
      <c r="S27" s="412"/>
      <c r="T27" s="412"/>
      <c r="U27" s="412"/>
      <c r="V27" s="412"/>
      <c r="W27" s="412"/>
      <c r="X27" s="412"/>
    </row>
    <row r="28" spans="1:24" ht="9" customHeight="1">
      <c r="B28" s="393"/>
      <c r="C28" s="2761" t="s">
        <v>236</v>
      </c>
      <c r="D28" s="2762"/>
      <c r="E28" s="394"/>
      <c r="F28" s="412">
        <v>3.4862449439553398</v>
      </c>
      <c r="G28" s="412">
        <v>3.5048716940689602</v>
      </c>
      <c r="H28" s="412">
        <v>3.4808880034648402</v>
      </c>
      <c r="I28" s="412">
        <v>3.4639312476596298</v>
      </c>
      <c r="J28" s="412">
        <v>3.41117393094662</v>
      </c>
      <c r="K28" s="412">
        <v>3.37514867183654</v>
      </c>
      <c r="L28" s="412">
        <v>3.3455645958375002</v>
      </c>
      <c r="M28" s="412">
        <v>3.3542567310091398</v>
      </c>
      <c r="N28" s="412">
        <v>3.40540122271259</v>
      </c>
      <c r="O28" s="412">
        <v>3.52248736442511</v>
      </c>
      <c r="P28" s="412">
        <v>3.5854431851939101</v>
      </c>
      <c r="Q28" s="412">
        <v>3.5668232045400101</v>
      </c>
      <c r="R28" s="405">
        <v>3.4568056375901599</v>
      </c>
      <c r="S28" s="406"/>
      <c r="T28" s="406"/>
      <c r="U28" s="406"/>
      <c r="V28" s="406"/>
      <c r="W28" s="406"/>
      <c r="X28" s="406"/>
    </row>
    <row r="29" spans="1:24" ht="9" customHeight="1">
      <c r="B29" s="393"/>
      <c r="C29" s="2762"/>
      <c r="D29" s="2762"/>
      <c r="E29" s="394"/>
      <c r="F29" s="412">
        <v>3.5360948164999999</v>
      </c>
      <c r="G29" s="412">
        <v>3.4681839096</v>
      </c>
      <c r="H29" s="412">
        <v>3.4542472129999999</v>
      </c>
      <c r="I29" s="412">
        <v>3.4475129139999998</v>
      </c>
      <c r="J29" s="412">
        <v>3.4360603370999998</v>
      </c>
      <c r="K29" s="412"/>
      <c r="L29" s="412" t="s">
        <v>232</v>
      </c>
      <c r="M29" s="412" t="s">
        <v>232</v>
      </c>
      <c r="N29" s="412" t="s">
        <v>232</v>
      </c>
      <c r="O29" s="412" t="s">
        <v>232</v>
      </c>
      <c r="P29" s="412" t="s">
        <v>232</v>
      </c>
      <c r="Q29" s="412" t="s">
        <v>232</v>
      </c>
      <c r="R29" s="405" t="s">
        <v>130</v>
      </c>
      <c r="S29" s="406"/>
      <c r="T29" s="406"/>
      <c r="U29" s="406"/>
      <c r="V29" s="406"/>
      <c r="W29" s="406"/>
      <c r="X29" s="406"/>
    </row>
    <row r="30" spans="1:24" ht="3" customHeight="1">
      <c r="B30" s="393"/>
      <c r="C30" s="415"/>
      <c r="D30" s="415"/>
      <c r="E30" s="394"/>
      <c r="F30" s="404"/>
      <c r="G30" s="404"/>
      <c r="H30" s="404"/>
      <c r="I30" s="404"/>
      <c r="J30" s="404"/>
      <c r="K30" s="404"/>
      <c r="L30" s="404"/>
      <c r="M30" s="404"/>
      <c r="N30" s="404"/>
      <c r="O30" s="404"/>
      <c r="P30" s="404"/>
      <c r="Q30" s="404"/>
      <c r="R30" s="416"/>
      <c r="S30" s="408"/>
      <c r="T30" s="408"/>
      <c r="U30" s="408"/>
      <c r="V30" s="408"/>
      <c r="W30" s="408"/>
      <c r="X30" s="408"/>
    </row>
    <row r="31" spans="1:24" ht="11.25" customHeight="1">
      <c r="A31" s="398"/>
      <c r="B31" s="393"/>
      <c r="C31" s="2763" t="s">
        <v>237</v>
      </c>
      <c r="D31" s="2763"/>
      <c r="E31" s="2763"/>
      <c r="F31" s="2763"/>
      <c r="G31" s="2763"/>
      <c r="H31" s="2763"/>
      <c r="I31" s="2763"/>
      <c r="J31" s="2763"/>
      <c r="K31" s="2763"/>
      <c r="L31" s="2763"/>
      <c r="M31" s="2763"/>
      <c r="N31" s="2763"/>
      <c r="O31" s="2763"/>
      <c r="P31" s="2763"/>
      <c r="Q31" s="2763"/>
      <c r="R31" s="2764"/>
      <c r="S31" s="417"/>
      <c r="T31" s="417"/>
      <c r="U31" s="417"/>
      <c r="V31" s="417"/>
      <c r="W31" s="417"/>
      <c r="X31" s="417"/>
    </row>
    <row r="32" spans="1:24" ht="9" customHeight="1">
      <c r="A32" s="401"/>
      <c r="B32" s="393"/>
      <c r="C32" s="402" t="s">
        <v>230</v>
      </c>
      <c r="D32" s="394"/>
      <c r="E32" s="394"/>
      <c r="F32" s="395"/>
      <c r="G32" s="395"/>
      <c r="H32" s="395"/>
      <c r="I32" s="395"/>
      <c r="J32" s="395"/>
      <c r="K32" s="395"/>
      <c r="L32" s="395"/>
      <c r="M32" s="395"/>
      <c r="N32" s="395"/>
      <c r="O32" s="395"/>
      <c r="P32" s="395"/>
      <c r="Q32" s="395"/>
      <c r="R32" s="416"/>
      <c r="S32" s="408"/>
      <c r="T32" s="408"/>
      <c r="U32" s="408"/>
      <c r="V32" s="408"/>
      <c r="W32" s="408"/>
      <c r="X32" s="408"/>
    </row>
    <row r="33" spans="1:24" ht="9" customHeight="1">
      <c r="A33" s="401"/>
      <c r="B33" s="393"/>
      <c r="C33" s="2759" t="s">
        <v>231</v>
      </c>
      <c r="D33" s="2760"/>
      <c r="E33" s="403"/>
      <c r="F33" s="404">
        <v>59.957486654741601</v>
      </c>
      <c r="G33" s="404">
        <v>56.813018866180101</v>
      </c>
      <c r="H33" s="404">
        <v>54.212772102570703</v>
      </c>
      <c r="I33" s="404">
        <v>51.381184839529901</v>
      </c>
      <c r="J33" s="404">
        <v>49.974785879375403</v>
      </c>
      <c r="K33" s="404">
        <v>46.373072553585899</v>
      </c>
      <c r="L33" s="404">
        <v>44.8716843933855</v>
      </c>
      <c r="M33" s="404">
        <v>45.075219361788101</v>
      </c>
      <c r="N33" s="404">
        <v>45.644563417516103</v>
      </c>
      <c r="O33" s="404">
        <v>47.153284850146399</v>
      </c>
      <c r="P33" s="404">
        <v>48.312485649299802</v>
      </c>
      <c r="Q33" s="404">
        <v>48.663621309283599</v>
      </c>
      <c r="R33" s="405">
        <v>50.780848157418603</v>
      </c>
      <c r="S33" s="406"/>
      <c r="T33" s="406"/>
      <c r="U33" s="406"/>
      <c r="V33" s="406"/>
      <c r="W33" s="406"/>
      <c r="X33" s="406"/>
    </row>
    <row r="34" spans="1:24" ht="9" customHeight="1">
      <c r="A34" s="418"/>
      <c r="B34" s="399"/>
      <c r="C34" s="2760"/>
      <c r="D34" s="2760"/>
      <c r="E34" s="403"/>
      <c r="F34" s="404">
        <v>48.240997080200003</v>
      </c>
      <c r="G34" s="404">
        <v>47.951131411600002</v>
      </c>
      <c r="H34" s="404">
        <v>47.915799058600001</v>
      </c>
      <c r="I34" s="404">
        <v>47.8809715541</v>
      </c>
      <c r="J34" s="404">
        <v>47.610734922299997</v>
      </c>
      <c r="K34" s="404"/>
      <c r="L34" s="404" t="s">
        <v>232</v>
      </c>
      <c r="M34" s="404" t="s">
        <v>232</v>
      </c>
      <c r="N34" s="404" t="s">
        <v>232</v>
      </c>
      <c r="O34" s="404" t="s">
        <v>232</v>
      </c>
      <c r="P34" s="404" t="s">
        <v>232</v>
      </c>
      <c r="Q34" s="404" t="s">
        <v>232</v>
      </c>
      <c r="R34" s="405" t="s">
        <v>130</v>
      </c>
      <c r="S34" s="406"/>
      <c r="T34" s="406"/>
      <c r="U34" s="406"/>
      <c r="V34" s="406"/>
      <c r="W34" s="406"/>
      <c r="X34" s="406"/>
    </row>
    <row r="35" spans="1:24" ht="3" customHeight="1">
      <c r="B35" s="393"/>
      <c r="C35" s="403"/>
      <c r="D35" s="407"/>
      <c r="E35" s="403"/>
      <c r="F35" s="395"/>
      <c r="G35" s="395"/>
      <c r="H35" s="395"/>
      <c r="I35" s="395"/>
      <c r="J35" s="395"/>
      <c r="K35" s="395"/>
      <c r="L35" s="395"/>
      <c r="M35" s="395"/>
      <c r="N35" s="395"/>
      <c r="O35" s="395"/>
      <c r="P35" s="395"/>
      <c r="Q35" s="395"/>
      <c r="R35" s="409"/>
      <c r="S35" s="395"/>
      <c r="T35" s="395"/>
      <c r="U35" s="395"/>
      <c r="V35" s="395"/>
      <c r="W35" s="395"/>
      <c r="X35" s="395"/>
    </row>
    <row r="36" spans="1:24" ht="9" customHeight="1">
      <c r="B36" s="393"/>
      <c r="C36" s="2759" t="s">
        <v>233</v>
      </c>
      <c r="D36" s="2760"/>
      <c r="E36" s="403"/>
      <c r="F36" s="404">
        <v>58.541167092847303</v>
      </c>
      <c r="G36" s="404">
        <v>55.391009743828199</v>
      </c>
      <c r="H36" s="404">
        <v>53.037031431956301</v>
      </c>
      <c r="I36" s="404">
        <v>50.259695398242499</v>
      </c>
      <c r="J36" s="404">
        <v>49.260715332631797</v>
      </c>
      <c r="K36" s="404">
        <v>46.012985169840597</v>
      </c>
      <c r="L36" s="404">
        <v>44.674490132598301</v>
      </c>
      <c r="M36" s="404">
        <v>44.746860712330701</v>
      </c>
      <c r="N36" s="404">
        <v>45.009886520083299</v>
      </c>
      <c r="O36" s="404">
        <v>45.772487102108201</v>
      </c>
      <c r="P36" s="404">
        <v>46.2966363690375</v>
      </c>
      <c r="Q36" s="404">
        <v>46.5887541347712</v>
      </c>
      <c r="R36" s="405">
        <v>49.724495109709103</v>
      </c>
      <c r="S36" s="406"/>
      <c r="T36" s="406"/>
      <c r="U36" s="406"/>
      <c r="V36" s="406"/>
      <c r="W36" s="406"/>
      <c r="X36" s="406"/>
    </row>
    <row r="37" spans="1:24" ht="9" customHeight="1">
      <c r="B37" s="393"/>
      <c r="C37" s="2760"/>
      <c r="D37" s="2760"/>
      <c r="E37" s="394"/>
      <c r="F37" s="404">
        <v>46.445547176799998</v>
      </c>
      <c r="G37" s="404">
        <v>46.671670379799998</v>
      </c>
      <c r="H37" s="404">
        <v>46.756346924100001</v>
      </c>
      <c r="I37" s="404">
        <v>46.900656453499998</v>
      </c>
      <c r="J37" s="404">
        <v>46.953727938599997</v>
      </c>
      <c r="K37" s="404"/>
      <c r="L37" s="404" t="s">
        <v>232</v>
      </c>
      <c r="M37" s="404" t="s">
        <v>232</v>
      </c>
      <c r="N37" s="404" t="s">
        <v>232</v>
      </c>
      <c r="O37" s="404" t="s">
        <v>232</v>
      </c>
      <c r="P37" s="404" t="s">
        <v>232</v>
      </c>
      <c r="Q37" s="404" t="s">
        <v>232</v>
      </c>
      <c r="R37" s="405" t="s">
        <v>130</v>
      </c>
      <c r="S37" s="406"/>
      <c r="T37" s="406"/>
      <c r="U37" s="406"/>
      <c r="V37" s="406"/>
      <c r="W37" s="406"/>
      <c r="X37" s="406"/>
    </row>
    <row r="38" spans="1:24" ht="3" customHeight="1">
      <c r="B38" s="393"/>
      <c r="C38" s="410"/>
      <c r="D38" s="410"/>
      <c r="E38" s="394"/>
      <c r="F38" s="404"/>
      <c r="G38" s="404"/>
      <c r="H38" s="404"/>
      <c r="I38" s="404"/>
      <c r="J38" s="404"/>
      <c r="K38" s="404"/>
      <c r="L38" s="404"/>
      <c r="M38" s="404"/>
      <c r="N38" s="404"/>
      <c r="O38" s="404"/>
      <c r="P38" s="404"/>
      <c r="Q38" s="404"/>
      <c r="R38" s="411"/>
      <c r="S38" s="404"/>
      <c r="T38" s="404"/>
      <c r="U38" s="404"/>
      <c r="V38" s="404"/>
      <c r="W38" s="404"/>
      <c r="X38" s="404"/>
    </row>
    <row r="39" spans="1:24" ht="9" customHeight="1">
      <c r="B39" s="393"/>
      <c r="C39" s="402" t="s">
        <v>234</v>
      </c>
      <c r="D39" s="410"/>
      <c r="E39" s="394"/>
      <c r="F39" s="408"/>
      <c r="G39" s="408"/>
      <c r="H39" s="408"/>
      <c r="I39" s="408"/>
      <c r="J39" s="408"/>
      <c r="K39" s="408"/>
      <c r="L39" s="408"/>
      <c r="M39" s="408"/>
      <c r="N39" s="408"/>
      <c r="O39" s="408"/>
      <c r="P39" s="408"/>
      <c r="Q39" s="408"/>
      <c r="R39" s="411"/>
      <c r="S39" s="404"/>
      <c r="T39" s="404"/>
      <c r="U39" s="404"/>
      <c r="V39" s="404"/>
      <c r="W39" s="404"/>
      <c r="X39" s="404"/>
    </row>
    <row r="40" spans="1:24" ht="9" customHeight="1">
      <c r="B40" s="393"/>
      <c r="C40" s="2759" t="s">
        <v>233</v>
      </c>
      <c r="D40" s="2760"/>
      <c r="E40" s="394"/>
      <c r="F40" s="404">
        <v>60.280261980456203</v>
      </c>
      <c r="G40" s="404">
        <v>57.189020396223</v>
      </c>
      <c r="H40" s="404">
        <v>54.807402728000199</v>
      </c>
      <c r="I40" s="404">
        <v>52.016243546183198</v>
      </c>
      <c r="J40" s="404">
        <v>51.013605728305301</v>
      </c>
      <c r="K40" s="404">
        <v>47.768665478386197</v>
      </c>
      <c r="L40" s="404">
        <v>46.432115062030398</v>
      </c>
      <c r="M40" s="404">
        <v>46.546090630122698</v>
      </c>
      <c r="N40" s="404">
        <v>46.836801180316499</v>
      </c>
      <c r="O40" s="404">
        <v>47.613623447783397</v>
      </c>
      <c r="P40" s="404">
        <v>48.1600708856121</v>
      </c>
      <c r="Q40" s="404">
        <v>48.451466853327197</v>
      </c>
      <c r="R40" s="405">
        <v>51.5165868338932</v>
      </c>
      <c r="S40" s="406"/>
      <c r="T40" s="406"/>
      <c r="U40" s="406"/>
      <c r="V40" s="406"/>
      <c r="W40" s="406"/>
      <c r="X40" s="406"/>
    </row>
    <row r="41" spans="1:24" ht="9" customHeight="1">
      <c r="B41" s="399"/>
      <c r="C41" s="2760"/>
      <c r="D41" s="2760"/>
      <c r="E41" s="394"/>
      <c r="F41" s="404">
        <v>48.292927883200001</v>
      </c>
      <c r="G41" s="404">
        <v>48.524642356299999</v>
      </c>
      <c r="H41" s="404">
        <v>48.587669849000001</v>
      </c>
      <c r="I41" s="404">
        <v>48.722540261500001</v>
      </c>
      <c r="J41" s="404">
        <v>48.768145419100001</v>
      </c>
      <c r="K41" s="404"/>
      <c r="L41" s="404" t="s">
        <v>232</v>
      </c>
      <c r="M41" s="404" t="s">
        <v>232</v>
      </c>
      <c r="N41" s="404" t="s">
        <v>232</v>
      </c>
      <c r="O41" s="404" t="s">
        <v>232</v>
      </c>
      <c r="P41" s="404" t="s">
        <v>232</v>
      </c>
      <c r="Q41" s="404" t="s">
        <v>232</v>
      </c>
      <c r="R41" s="405" t="s">
        <v>130</v>
      </c>
      <c r="S41" s="406"/>
      <c r="T41" s="406"/>
      <c r="U41" s="406"/>
      <c r="V41" s="406"/>
      <c r="W41" s="406"/>
      <c r="X41" s="406"/>
    </row>
    <row r="42" spans="1:24" ht="3" customHeight="1">
      <c r="B42" s="393"/>
      <c r="C42" s="410"/>
      <c r="D42" s="410"/>
      <c r="E42" s="394"/>
      <c r="F42" s="404"/>
      <c r="G42" s="404"/>
      <c r="H42" s="404"/>
      <c r="I42" s="404"/>
      <c r="J42" s="404"/>
      <c r="K42" s="404"/>
      <c r="L42" s="404"/>
      <c r="M42" s="404"/>
      <c r="N42" s="404"/>
      <c r="O42" s="404"/>
      <c r="P42" s="404"/>
      <c r="Q42" s="404"/>
      <c r="R42" s="411"/>
      <c r="S42" s="404"/>
      <c r="T42" s="404"/>
      <c r="U42" s="404"/>
      <c r="V42" s="404"/>
      <c r="W42" s="404"/>
      <c r="X42" s="404"/>
    </row>
    <row r="43" spans="1:24" ht="9" customHeight="1">
      <c r="B43" s="393"/>
      <c r="C43" s="2761" t="s">
        <v>235</v>
      </c>
      <c r="D43" s="2762"/>
      <c r="E43" s="394"/>
      <c r="F43" s="412">
        <v>4.2874939429949901</v>
      </c>
      <c r="G43" s="412">
        <v>4.2940303365198798</v>
      </c>
      <c r="H43" s="412">
        <v>4.2439537974314998</v>
      </c>
      <c r="I43" s="412">
        <v>4.2316629733660998</v>
      </c>
      <c r="J43" s="412">
        <v>4.1445995896543497</v>
      </c>
      <c r="K43" s="412">
        <v>4.0700865524084202</v>
      </c>
      <c r="L43" s="412">
        <v>4.0439395127587003</v>
      </c>
      <c r="M43" s="412">
        <v>4.0807741403739204</v>
      </c>
      <c r="N43" s="412">
        <v>4.12327402333396</v>
      </c>
      <c r="O43" s="412">
        <v>4.2344971260990896</v>
      </c>
      <c r="P43" s="412">
        <v>4.3635144343755998</v>
      </c>
      <c r="Q43" s="412">
        <v>4.3852738406311698</v>
      </c>
      <c r="R43" s="405">
        <v>4.2062604592185702</v>
      </c>
      <c r="S43" s="406"/>
      <c r="T43" s="406"/>
      <c r="U43" s="406"/>
      <c r="V43" s="406"/>
      <c r="W43" s="406"/>
      <c r="X43" s="406"/>
    </row>
    <row r="44" spans="1:24" ht="9" customHeight="1">
      <c r="B44" s="393"/>
      <c r="C44" s="2762"/>
      <c r="D44" s="2762"/>
      <c r="E44" s="394"/>
      <c r="F44" s="412">
        <v>4.3419130806000004</v>
      </c>
      <c r="G44" s="412">
        <v>4.2467434439999998</v>
      </c>
      <c r="H44" s="412">
        <v>4.2188196029</v>
      </c>
      <c r="I44" s="412">
        <v>4.1825250291999998</v>
      </c>
      <c r="J44" s="412">
        <v>4.1152018270999999</v>
      </c>
      <c r="K44" s="412"/>
      <c r="L44" s="412" t="s">
        <v>232</v>
      </c>
      <c r="M44" s="412" t="s">
        <v>232</v>
      </c>
      <c r="N44" s="412" t="s">
        <v>232</v>
      </c>
      <c r="O44" s="412" t="s">
        <v>232</v>
      </c>
      <c r="P44" s="412" t="s">
        <v>232</v>
      </c>
      <c r="Q44" s="412" t="s">
        <v>232</v>
      </c>
      <c r="R44" s="405" t="s">
        <v>130</v>
      </c>
      <c r="S44" s="406"/>
      <c r="T44" s="406"/>
      <c r="U44" s="406"/>
      <c r="V44" s="406"/>
      <c r="W44" s="406"/>
      <c r="X44" s="406"/>
    </row>
    <row r="45" spans="1:24" ht="3" customHeight="1">
      <c r="B45" s="393"/>
      <c r="C45" s="413"/>
      <c r="D45" s="413"/>
      <c r="E45" s="394"/>
      <c r="F45" s="412"/>
      <c r="G45" s="412"/>
      <c r="H45" s="412"/>
      <c r="I45" s="412"/>
      <c r="J45" s="412"/>
      <c r="K45" s="412"/>
      <c r="L45" s="412"/>
      <c r="M45" s="412"/>
      <c r="N45" s="412"/>
      <c r="O45" s="412"/>
      <c r="P45" s="412"/>
      <c r="Q45" s="412"/>
      <c r="R45" s="414"/>
      <c r="S45" s="412"/>
      <c r="T45" s="412"/>
      <c r="U45" s="412"/>
      <c r="V45" s="412"/>
      <c r="W45" s="412"/>
      <c r="X45" s="412"/>
    </row>
    <row r="46" spans="1:24" ht="9" customHeight="1">
      <c r="B46" s="393"/>
      <c r="C46" s="2761" t="s">
        <v>236</v>
      </c>
      <c r="D46" s="2762"/>
      <c r="E46" s="394"/>
      <c r="F46" s="412">
        <v>3.5487725554941201</v>
      </c>
      <c r="G46" s="412">
        <v>3.5456856757081501</v>
      </c>
      <c r="H46" s="412">
        <v>3.51984895481178</v>
      </c>
      <c r="I46" s="412">
        <v>3.5150227491603898</v>
      </c>
      <c r="J46" s="412">
        <v>3.4751877947715499</v>
      </c>
      <c r="K46" s="412">
        <v>3.4398420368109601</v>
      </c>
      <c r="L46" s="412">
        <v>3.4180643647372202</v>
      </c>
      <c r="M46" s="412">
        <v>3.4249385843870899</v>
      </c>
      <c r="N46" s="412">
        <v>3.47042815532863</v>
      </c>
      <c r="O46" s="412">
        <v>3.57607618001675</v>
      </c>
      <c r="P46" s="412">
        <v>3.6429730359638999</v>
      </c>
      <c r="Q46" s="412">
        <v>3.64256974308161</v>
      </c>
      <c r="R46" s="405">
        <v>3.5164919687194498</v>
      </c>
      <c r="S46" s="406"/>
      <c r="T46" s="406"/>
      <c r="U46" s="406"/>
      <c r="V46" s="406"/>
      <c r="W46" s="406"/>
      <c r="X46" s="406"/>
    </row>
    <row r="47" spans="1:24" ht="9" customHeight="1">
      <c r="B47" s="393"/>
      <c r="C47" s="2762"/>
      <c r="D47" s="2762"/>
      <c r="E47" s="394"/>
      <c r="F47" s="412">
        <v>3.6038163110000001</v>
      </c>
      <c r="G47" s="412">
        <v>3.5431284010000001</v>
      </c>
      <c r="H47" s="412">
        <v>3.5328816472</v>
      </c>
      <c r="I47" s="412">
        <v>3.5140279181</v>
      </c>
      <c r="J47" s="412">
        <v>3.4812409807</v>
      </c>
      <c r="K47" s="412"/>
      <c r="L47" s="412" t="s">
        <v>232</v>
      </c>
      <c r="M47" s="412" t="s">
        <v>232</v>
      </c>
      <c r="N47" s="412" t="s">
        <v>232</v>
      </c>
      <c r="O47" s="412" t="s">
        <v>232</v>
      </c>
      <c r="P47" s="412" t="s">
        <v>232</v>
      </c>
      <c r="Q47" s="412" t="s">
        <v>232</v>
      </c>
      <c r="R47" s="405" t="s">
        <v>130</v>
      </c>
      <c r="S47" s="406"/>
      <c r="T47" s="406"/>
      <c r="U47" s="406"/>
      <c r="V47" s="406"/>
      <c r="W47" s="406"/>
      <c r="X47" s="406"/>
    </row>
    <row r="48" spans="1:24" ht="3" customHeight="1">
      <c r="B48" s="399"/>
      <c r="C48" s="415"/>
      <c r="D48" s="415"/>
      <c r="E48" s="394"/>
      <c r="F48" s="404"/>
      <c r="G48" s="404"/>
      <c r="H48" s="404"/>
      <c r="I48" s="404"/>
      <c r="J48" s="404"/>
      <c r="K48" s="404"/>
      <c r="L48" s="404"/>
      <c r="M48" s="404"/>
      <c r="N48" s="404"/>
      <c r="O48" s="404"/>
      <c r="P48" s="404"/>
      <c r="Q48" s="404"/>
      <c r="R48" s="416"/>
      <c r="S48" s="408"/>
      <c r="T48" s="408"/>
      <c r="U48" s="408"/>
      <c r="V48" s="408"/>
      <c r="W48" s="408"/>
      <c r="X48" s="408"/>
    </row>
    <row r="49" spans="1:24" ht="11.25" customHeight="1">
      <c r="A49" s="398"/>
      <c r="B49" s="393"/>
      <c r="C49" s="2765" t="s">
        <v>238</v>
      </c>
      <c r="D49" s="2765"/>
      <c r="E49" s="2765"/>
      <c r="F49" s="2765"/>
      <c r="G49" s="2765"/>
      <c r="H49" s="2765"/>
      <c r="I49" s="2765"/>
      <c r="J49" s="2765"/>
      <c r="K49" s="2765"/>
      <c r="L49" s="2765"/>
      <c r="M49" s="2765"/>
      <c r="N49" s="2765"/>
      <c r="O49" s="2765"/>
      <c r="P49" s="2765"/>
      <c r="Q49" s="2765"/>
      <c r="R49" s="2766"/>
      <c r="S49" s="419"/>
      <c r="T49" s="419"/>
      <c r="U49" s="419"/>
      <c r="V49" s="419"/>
      <c r="W49" s="419"/>
      <c r="X49" s="419"/>
    </row>
    <row r="50" spans="1:24" ht="9" customHeight="1">
      <c r="A50" s="401"/>
      <c r="B50" s="393"/>
      <c r="C50" s="402" t="s">
        <v>230</v>
      </c>
      <c r="D50" s="394"/>
      <c r="E50" s="394"/>
      <c r="F50" s="395"/>
      <c r="G50" s="395"/>
      <c r="H50" s="395"/>
      <c r="I50" s="395"/>
      <c r="J50" s="395"/>
      <c r="K50" s="395"/>
      <c r="L50" s="395"/>
      <c r="M50" s="395"/>
      <c r="N50" s="395"/>
      <c r="O50" s="395"/>
      <c r="P50" s="395"/>
      <c r="Q50" s="395"/>
      <c r="R50" s="416"/>
      <c r="S50" s="408"/>
      <c r="T50" s="408"/>
      <c r="U50" s="408"/>
      <c r="V50" s="408"/>
      <c r="W50" s="408"/>
      <c r="X50" s="408"/>
    </row>
    <row r="51" spans="1:24" ht="9" customHeight="1">
      <c r="A51" s="401"/>
      <c r="B51" s="393"/>
      <c r="C51" s="2759" t="s">
        <v>231</v>
      </c>
      <c r="D51" s="2760"/>
      <c r="E51" s="403"/>
      <c r="F51" s="404">
        <v>60.079135999828999</v>
      </c>
      <c r="G51" s="404">
        <v>56.851970826488802</v>
      </c>
      <c r="H51" s="404">
        <v>53.800161045141103</v>
      </c>
      <c r="I51" s="404">
        <v>49.988237152521499</v>
      </c>
      <c r="J51" s="404">
        <v>46.632849831505098</v>
      </c>
      <c r="K51" s="404">
        <v>43.3054528024646</v>
      </c>
      <c r="L51" s="404">
        <v>40.8901715474978</v>
      </c>
      <c r="M51" s="404">
        <v>40.357551247099103</v>
      </c>
      <c r="N51" s="404">
        <v>40.462776800801798</v>
      </c>
      <c r="O51" s="404">
        <v>40.719629015688398</v>
      </c>
      <c r="P51" s="404">
        <v>41.549660472846298</v>
      </c>
      <c r="Q51" s="404">
        <v>42.081859430160897</v>
      </c>
      <c r="R51" s="405">
        <v>46.972797445150597</v>
      </c>
      <c r="S51" s="406"/>
      <c r="T51" s="406"/>
      <c r="U51" s="406"/>
      <c r="V51" s="406"/>
      <c r="W51" s="406"/>
      <c r="X51" s="406"/>
    </row>
    <row r="52" spans="1:24" ht="9" customHeight="1">
      <c r="B52" s="393"/>
      <c r="C52" s="2760"/>
      <c r="D52" s="2760"/>
      <c r="E52" s="403"/>
      <c r="F52" s="404">
        <v>42.241624622099998</v>
      </c>
      <c r="G52" s="404">
        <v>42.2236307067</v>
      </c>
      <c r="H52" s="404">
        <v>43.448049029499998</v>
      </c>
      <c r="I52" s="404">
        <v>43.439005098099997</v>
      </c>
      <c r="J52" s="404">
        <v>43.110803858799997</v>
      </c>
      <c r="K52" s="404"/>
      <c r="L52" s="404" t="s">
        <v>232</v>
      </c>
      <c r="M52" s="404" t="s">
        <v>232</v>
      </c>
      <c r="N52" s="404" t="s">
        <v>232</v>
      </c>
      <c r="O52" s="404" t="s">
        <v>232</v>
      </c>
      <c r="P52" s="404" t="s">
        <v>232</v>
      </c>
      <c r="Q52" s="404" t="s">
        <v>232</v>
      </c>
      <c r="R52" s="405" t="s">
        <v>130</v>
      </c>
      <c r="S52" s="406"/>
      <c r="T52" s="406"/>
      <c r="U52" s="406"/>
      <c r="V52" s="406"/>
      <c r="W52" s="406"/>
      <c r="X52" s="406"/>
    </row>
    <row r="53" spans="1:24" ht="3" customHeight="1">
      <c r="B53" s="393"/>
      <c r="C53" s="403"/>
      <c r="D53" s="407"/>
      <c r="E53" s="403"/>
      <c r="F53" s="395"/>
      <c r="G53" s="395"/>
      <c r="H53" s="395"/>
      <c r="I53" s="395"/>
      <c r="J53" s="395"/>
      <c r="K53" s="395"/>
      <c r="L53" s="395"/>
      <c r="M53" s="395"/>
      <c r="N53" s="395"/>
      <c r="O53" s="395"/>
      <c r="P53" s="395"/>
      <c r="Q53" s="395"/>
      <c r="R53" s="409"/>
      <c r="S53" s="395"/>
      <c r="T53" s="395"/>
      <c r="U53" s="395"/>
      <c r="V53" s="395"/>
      <c r="W53" s="395"/>
      <c r="X53" s="395"/>
    </row>
    <row r="54" spans="1:24" ht="9" customHeight="1">
      <c r="B54" s="393"/>
      <c r="C54" s="2759" t="s">
        <v>233</v>
      </c>
      <c r="D54" s="2760"/>
      <c r="E54" s="403"/>
      <c r="F54" s="404">
        <v>58.931839879888798</v>
      </c>
      <c r="G54" s="404">
        <v>55.642362203155301</v>
      </c>
      <c r="H54" s="404">
        <v>52.604364336768697</v>
      </c>
      <c r="I54" s="404">
        <v>48.967145840877201</v>
      </c>
      <c r="J54" s="404">
        <v>46.219615784402301</v>
      </c>
      <c r="K54" s="404">
        <v>43.4458445008515</v>
      </c>
      <c r="L54" s="404">
        <v>41.173003866019798</v>
      </c>
      <c r="M54" s="404">
        <v>40.282281922823302</v>
      </c>
      <c r="N54" s="404">
        <v>40.077721094692201</v>
      </c>
      <c r="O54" s="404">
        <v>39.595816025149702</v>
      </c>
      <c r="P54" s="404">
        <v>39.844206103888801</v>
      </c>
      <c r="Q54" s="404">
        <v>40.4216000694515</v>
      </c>
      <c r="R54" s="405">
        <v>46.2003074406895</v>
      </c>
      <c r="S54" s="406"/>
      <c r="T54" s="406"/>
      <c r="U54" s="406"/>
      <c r="V54" s="406"/>
      <c r="W54" s="406"/>
      <c r="X54" s="406"/>
    </row>
    <row r="55" spans="1:24" ht="9" customHeight="1">
      <c r="B55" s="399"/>
      <c r="C55" s="2760"/>
      <c r="D55" s="2760"/>
      <c r="E55" s="394"/>
      <c r="F55" s="404">
        <v>40.789931831700002</v>
      </c>
      <c r="G55" s="404">
        <v>41.358985520799997</v>
      </c>
      <c r="H55" s="404">
        <v>42.617332920700001</v>
      </c>
      <c r="I55" s="404">
        <v>42.736032177299997</v>
      </c>
      <c r="J55" s="404">
        <v>42.880751648</v>
      </c>
      <c r="K55" s="404"/>
      <c r="L55" s="404" t="s">
        <v>232</v>
      </c>
      <c r="M55" s="404" t="s">
        <v>232</v>
      </c>
      <c r="N55" s="404" t="s">
        <v>232</v>
      </c>
      <c r="O55" s="404" t="s">
        <v>232</v>
      </c>
      <c r="P55" s="404" t="s">
        <v>232</v>
      </c>
      <c r="Q55" s="404" t="s">
        <v>232</v>
      </c>
      <c r="R55" s="405" t="s">
        <v>130</v>
      </c>
      <c r="S55" s="406"/>
      <c r="T55" s="406"/>
      <c r="U55" s="406"/>
      <c r="V55" s="406"/>
      <c r="W55" s="406"/>
      <c r="X55" s="406"/>
    </row>
    <row r="56" spans="1:24" ht="3" customHeight="1">
      <c r="B56" s="393"/>
      <c r="C56" s="410"/>
      <c r="D56" s="410"/>
      <c r="E56" s="394"/>
      <c r="F56" s="404"/>
      <c r="G56" s="404"/>
      <c r="H56" s="404"/>
      <c r="I56" s="404"/>
      <c r="J56" s="404"/>
      <c r="K56" s="404"/>
      <c r="L56" s="404"/>
      <c r="M56" s="404"/>
      <c r="N56" s="404"/>
      <c r="O56" s="404"/>
      <c r="P56" s="404"/>
      <c r="Q56" s="404"/>
      <c r="R56" s="411"/>
      <c r="S56" s="404"/>
      <c r="T56" s="404"/>
      <c r="U56" s="404"/>
      <c r="V56" s="404"/>
      <c r="W56" s="404"/>
      <c r="X56" s="404"/>
    </row>
    <row r="57" spans="1:24" ht="9" customHeight="1">
      <c r="B57" s="393"/>
      <c r="C57" s="402" t="s">
        <v>234</v>
      </c>
      <c r="D57" s="410"/>
      <c r="E57" s="394"/>
      <c r="F57" s="408"/>
      <c r="G57" s="408"/>
      <c r="H57" s="408"/>
      <c r="I57" s="408"/>
      <c r="J57" s="408"/>
      <c r="K57" s="408"/>
      <c r="L57" s="408"/>
      <c r="M57" s="408"/>
      <c r="N57" s="408"/>
      <c r="O57" s="408"/>
      <c r="P57" s="408"/>
      <c r="Q57" s="408"/>
      <c r="R57" s="411"/>
      <c r="S57" s="404"/>
      <c r="T57" s="404"/>
      <c r="U57" s="404"/>
      <c r="V57" s="404"/>
      <c r="W57" s="404"/>
      <c r="X57" s="404"/>
    </row>
    <row r="58" spans="1:24" ht="9" customHeight="1">
      <c r="B58" s="393"/>
      <c r="C58" s="2759" t="s">
        <v>233</v>
      </c>
      <c r="D58" s="2760"/>
      <c r="E58" s="394"/>
      <c r="F58" s="404">
        <v>61.108738476342303</v>
      </c>
      <c r="G58" s="404">
        <v>57.850469110783202</v>
      </c>
      <c r="H58" s="404">
        <v>54.8449190609022</v>
      </c>
      <c r="I58" s="404">
        <v>51.1608871530347</v>
      </c>
      <c r="J58" s="404">
        <v>48.412794482270598</v>
      </c>
      <c r="K58" s="404">
        <v>45.626810268839598</v>
      </c>
      <c r="L58" s="404">
        <v>43.3474083212216</v>
      </c>
      <c r="M58" s="404">
        <v>42.512044640669799</v>
      </c>
      <c r="N58" s="404">
        <v>42.321851448550902</v>
      </c>
      <c r="O58" s="404">
        <v>41.895522421596198</v>
      </c>
      <c r="P58" s="404">
        <v>42.143612507670603</v>
      </c>
      <c r="Q58" s="404">
        <v>42.799295716879698</v>
      </c>
      <c r="R58" s="405">
        <v>48.433690316146603</v>
      </c>
      <c r="S58" s="406"/>
      <c r="T58" s="406"/>
      <c r="U58" s="406"/>
      <c r="V58" s="406"/>
      <c r="W58" s="406"/>
      <c r="X58" s="406"/>
    </row>
    <row r="59" spans="1:24" ht="9" customHeight="1">
      <c r="B59" s="393"/>
      <c r="C59" s="2760"/>
      <c r="D59" s="2760"/>
      <c r="E59" s="394"/>
      <c r="F59" s="404">
        <v>43.197288397900003</v>
      </c>
      <c r="G59" s="404">
        <v>43.763918240599999</v>
      </c>
      <c r="H59" s="404">
        <v>45.026866370900002</v>
      </c>
      <c r="I59" s="404">
        <v>45.143871902599997</v>
      </c>
      <c r="J59" s="404">
        <v>45.277049074799997</v>
      </c>
      <c r="K59" s="404"/>
      <c r="L59" s="404" t="s">
        <v>232</v>
      </c>
      <c r="M59" s="404" t="s">
        <v>232</v>
      </c>
      <c r="N59" s="404" t="s">
        <v>232</v>
      </c>
      <c r="O59" s="404" t="s">
        <v>232</v>
      </c>
      <c r="P59" s="404" t="s">
        <v>232</v>
      </c>
      <c r="Q59" s="404" t="s">
        <v>232</v>
      </c>
      <c r="R59" s="405" t="s">
        <v>130</v>
      </c>
      <c r="S59" s="406"/>
      <c r="T59" s="406"/>
      <c r="U59" s="406"/>
      <c r="V59" s="406"/>
      <c r="W59" s="406"/>
      <c r="X59" s="406"/>
    </row>
    <row r="60" spans="1:24" ht="3" customHeight="1">
      <c r="B60" s="393"/>
      <c r="C60" s="410"/>
      <c r="D60" s="410"/>
      <c r="E60" s="394"/>
      <c r="F60" s="404"/>
      <c r="G60" s="404"/>
      <c r="H60" s="404"/>
      <c r="I60" s="404"/>
      <c r="J60" s="404"/>
      <c r="K60" s="404"/>
      <c r="L60" s="404"/>
      <c r="M60" s="404"/>
      <c r="N60" s="404"/>
      <c r="O60" s="404"/>
      <c r="P60" s="404"/>
      <c r="Q60" s="404"/>
      <c r="R60" s="411"/>
      <c r="S60" s="404"/>
      <c r="T60" s="404"/>
      <c r="U60" s="404"/>
      <c r="V60" s="404"/>
      <c r="W60" s="404"/>
      <c r="X60" s="404"/>
    </row>
    <row r="61" spans="1:24" ht="9" customHeight="1">
      <c r="B61" s="393"/>
      <c r="C61" s="2761" t="s">
        <v>235</v>
      </c>
      <c r="D61" s="2762"/>
      <c r="E61" s="394"/>
      <c r="F61" s="412">
        <v>4.2157946865839904</v>
      </c>
      <c r="G61" s="412">
        <v>4.2316512699156901</v>
      </c>
      <c r="H61" s="412">
        <v>4.2190159630626596</v>
      </c>
      <c r="I61" s="412">
        <v>4.2082334778328097</v>
      </c>
      <c r="J61" s="412">
        <v>4.1050432740502201</v>
      </c>
      <c r="K61" s="412">
        <v>3.9978556876506799</v>
      </c>
      <c r="L61" s="412">
        <v>3.9707641823828599</v>
      </c>
      <c r="M61" s="412">
        <v>4.0432719193477604</v>
      </c>
      <c r="N61" s="412">
        <v>4.08610211392502</v>
      </c>
      <c r="O61" s="412">
        <v>4.1818771282304903</v>
      </c>
      <c r="P61" s="412">
        <v>4.2855160025528596</v>
      </c>
      <c r="Q61" s="412">
        <v>4.2913615545920196</v>
      </c>
      <c r="R61" s="405">
        <v>4.1512866736555898</v>
      </c>
      <c r="S61" s="406"/>
      <c r="T61" s="406"/>
      <c r="U61" s="406"/>
      <c r="V61" s="406"/>
      <c r="W61" s="406"/>
      <c r="X61" s="406"/>
    </row>
    <row r="62" spans="1:24" ht="9" customHeight="1">
      <c r="B62" s="399"/>
      <c r="C62" s="2762"/>
      <c r="D62" s="2762"/>
      <c r="E62" s="394"/>
      <c r="F62" s="412">
        <v>4.2551545101999997</v>
      </c>
      <c r="G62" s="412">
        <v>4.1601123572000001</v>
      </c>
      <c r="H62" s="412">
        <v>4.1517141220999996</v>
      </c>
      <c r="I62" s="412">
        <v>4.1292145740999997</v>
      </c>
      <c r="J62" s="412">
        <v>4.0439307301999996</v>
      </c>
      <c r="K62" s="412"/>
      <c r="L62" s="412" t="s">
        <v>232</v>
      </c>
      <c r="M62" s="412" t="s">
        <v>232</v>
      </c>
      <c r="N62" s="412" t="s">
        <v>232</v>
      </c>
      <c r="O62" s="412" t="s">
        <v>232</v>
      </c>
      <c r="P62" s="412" t="s">
        <v>232</v>
      </c>
      <c r="Q62" s="412" t="s">
        <v>232</v>
      </c>
      <c r="R62" s="405" t="s">
        <v>130</v>
      </c>
      <c r="S62" s="406"/>
      <c r="T62" s="406"/>
      <c r="U62" s="406"/>
      <c r="V62" s="406"/>
      <c r="W62" s="406"/>
      <c r="X62" s="406"/>
    </row>
    <row r="63" spans="1:24" ht="3" customHeight="1">
      <c r="B63" s="393"/>
      <c r="C63" s="413"/>
      <c r="D63" s="413"/>
      <c r="E63" s="394"/>
      <c r="F63" s="412"/>
      <c r="G63" s="412"/>
      <c r="H63" s="412"/>
      <c r="I63" s="412"/>
      <c r="J63" s="412"/>
      <c r="K63" s="412"/>
      <c r="L63" s="412"/>
      <c r="M63" s="412"/>
      <c r="N63" s="412"/>
      <c r="O63" s="412"/>
      <c r="P63" s="412"/>
      <c r="Q63" s="412"/>
      <c r="R63" s="414"/>
      <c r="S63" s="412"/>
      <c r="T63" s="412"/>
      <c r="U63" s="412"/>
      <c r="V63" s="412"/>
      <c r="W63" s="412"/>
      <c r="X63" s="412"/>
    </row>
    <row r="64" spans="1:24" ht="9" customHeight="1">
      <c r="B64" s="393"/>
      <c r="C64" s="2761" t="s">
        <v>236</v>
      </c>
      <c r="D64" s="2762"/>
      <c r="E64" s="394"/>
      <c r="F64" s="412">
        <v>3.47927949775926</v>
      </c>
      <c r="G64" s="412">
        <v>3.4852790931026099</v>
      </c>
      <c r="H64" s="412">
        <v>3.4959090686584999</v>
      </c>
      <c r="I64" s="412">
        <v>3.4762566337757299</v>
      </c>
      <c r="J64" s="412">
        <v>3.4197744777909902</v>
      </c>
      <c r="K64" s="412">
        <v>3.3728883383399002</v>
      </c>
      <c r="L64" s="412">
        <v>3.3598267827116599</v>
      </c>
      <c r="M64" s="412">
        <v>3.3895179823301498</v>
      </c>
      <c r="N64" s="412">
        <v>3.42708738536323</v>
      </c>
      <c r="O64" s="412">
        <v>3.5206857062957599</v>
      </c>
      <c r="P64" s="412">
        <v>3.5774548781708599</v>
      </c>
      <c r="Q64" s="412">
        <v>3.5622481874751801</v>
      </c>
      <c r="R64" s="405">
        <v>3.4623454644557099</v>
      </c>
      <c r="S64" s="406"/>
      <c r="T64" s="406"/>
      <c r="U64" s="406"/>
      <c r="V64" s="406"/>
      <c r="W64" s="406"/>
      <c r="X64" s="406"/>
    </row>
    <row r="65" spans="1:24" ht="9" customHeight="1">
      <c r="B65" s="393"/>
      <c r="C65" s="2762"/>
      <c r="D65" s="2762"/>
      <c r="E65" s="394"/>
      <c r="F65" s="412">
        <v>3.5349840049000001</v>
      </c>
      <c r="G65" s="412">
        <v>3.4752727331000002</v>
      </c>
      <c r="H65" s="412">
        <v>3.4727131292000002</v>
      </c>
      <c r="I65" s="412">
        <v>3.4612379897999999</v>
      </c>
      <c r="J65" s="412">
        <v>3.4189417773000002</v>
      </c>
      <c r="K65" s="412"/>
      <c r="L65" s="412" t="s">
        <v>232</v>
      </c>
      <c r="M65" s="412" t="s">
        <v>232</v>
      </c>
      <c r="N65" s="412" t="s">
        <v>232</v>
      </c>
      <c r="O65" s="412" t="s">
        <v>232</v>
      </c>
      <c r="P65" s="412" t="s">
        <v>232</v>
      </c>
      <c r="Q65" s="412" t="s">
        <v>232</v>
      </c>
      <c r="R65" s="405" t="s">
        <v>130</v>
      </c>
      <c r="S65" s="406"/>
      <c r="T65" s="406"/>
      <c r="U65" s="406"/>
      <c r="V65" s="406"/>
      <c r="W65" s="406"/>
      <c r="X65" s="406"/>
    </row>
    <row r="66" spans="1:24" ht="3" customHeight="1">
      <c r="B66" s="393"/>
      <c r="C66" s="415"/>
      <c r="D66" s="415"/>
      <c r="E66" s="394"/>
      <c r="F66" s="404"/>
      <c r="G66" s="404"/>
      <c r="H66" s="404"/>
      <c r="I66" s="404"/>
      <c r="J66" s="404"/>
      <c r="K66" s="404"/>
      <c r="L66" s="404"/>
      <c r="M66" s="404"/>
      <c r="N66" s="404"/>
      <c r="O66" s="404"/>
      <c r="P66" s="404"/>
      <c r="Q66" s="404"/>
      <c r="R66" s="416"/>
      <c r="S66" s="408"/>
      <c r="T66" s="408"/>
      <c r="U66" s="408"/>
      <c r="V66" s="408"/>
      <c r="W66" s="408"/>
      <c r="X66" s="408"/>
    </row>
    <row r="67" spans="1:24" ht="11.25" customHeight="1">
      <c r="A67" s="398"/>
      <c r="B67" s="393"/>
      <c r="C67" s="2763" t="s">
        <v>239</v>
      </c>
      <c r="D67" s="2763"/>
      <c r="E67" s="2763"/>
      <c r="F67" s="2763"/>
      <c r="G67" s="2763"/>
      <c r="H67" s="2763"/>
      <c r="I67" s="2763"/>
      <c r="J67" s="2763"/>
      <c r="K67" s="2763"/>
      <c r="L67" s="2763"/>
      <c r="M67" s="2763"/>
      <c r="N67" s="2763"/>
      <c r="O67" s="2763"/>
      <c r="P67" s="2763"/>
      <c r="Q67" s="2763"/>
      <c r="R67" s="2764"/>
      <c r="S67" s="417"/>
      <c r="T67" s="417"/>
      <c r="U67" s="417"/>
      <c r="V67" s="417"/>
      <c r="W67" s="417"/>
      <c r="X67" s="417"/>
    </row>
    <row r="68" spans="1:24" ht="9" customHeight="1">
      <c r="A68" s="401"/>
      <c r="B68" s="393"/>
      <c r="C68" s="402" t="s">
        <v>230</v>
      </c>
      <c r="D68" s="394"/>
      <c r="E68" s="394"/>
      <c r="F68" s="395"/>
      <c r="G68" s="395"/>
      <c r="H68" s="395"/>
      <c r="I68" s="395"/>
      <c r="J68" s="395"/>
      <c r="K68" s="395"/>
      <c r="L68" s="395"/>
      <c r="M68" s="395"/>
      <c r="N68" s="395"/>
      <c r="O68" s="395"/>
      <c r="P68" s="395"/>
      <c r="Q68" s="395"/>
      <c r="R68" s="416"/>
      <c r="S68" s="408"/>
      <c r="T68" s="408"/>
      <c r="U68" s="408"/>
      <c r="V68" s="408"/>
      <c r="W68" s="408"/>
      <c r="X68" s="408"/>
    </row>
    <row r="69" spans="1:24" ht="9" customHeight="1">
      <c r="A69" s="401"/>
      <c r="B69" s="399"/>
      <c r="C69" s="2759" t="s">
        <v>231</v>
      </c>
      <c r="D69" s="2760"/>
      <c r="E69" s="403"/>
      <c r="F69" s="404">
        <v>57.002625414077499</v>
      </c>
      <c r="G69" s="404">
        <v>51.009494558722501</v>
      </c>
      <c r="H69" s="404">
        <v>45.377050611477898</v>
      </c>
      <c r="I69" s="404">
        <v>42.870532030669402</v>
      </c>
      <c r="J69" s="404">
        <v>40.549877565213599</v>
      </c>
      <c r="K69" s="404">
        <v>39.042463032885003</v>
      </c>
      <c r="L69" s="404">
        <v>38.434128943644701</v>
      </c>
      <c r="M69" s="404">
        <v>38.706716902736702</v>
      </c>
      <c r="N69" s="404">
        <v>38.896464970306198</v>
      </c>
      <c r="O69" s="404">
        <v>40.898988876836597</v>
      </c>
      <c r="P69" s="404">
        <v>42.409856939256599</v>
      </c>
      <c r="Q69" s="404">
        <v>44.140165793517603</v>
      </c>
      <c r="R69" s="405">
        <v>43.661865722752999</v>
      </c>
      <c r="S69" s="406"/>
      <c r="T69" s="406"/>
      <c r="U69" s="406"/>
      <c r="V69" s="406"/>
      <c r="W69" s="406"/>
      <c r="X69" s="406"/>
    </row>
    <row r="70" spans="1:24" ht="9" customHeight="1">
      <c r="B70" s="393"/>
      <c r="C70" s="2760"/>
      <c r="D70" s="2760"/>
      <c r="E70" s="403"/>
      <c r="F70" s="404">
        <v>44.7374041705</v>
      </c>
      <c r="G70" s="404">
        <v>44.523057081799998</v>
      </c>
      <c r="H70" s="404">
        <v>44.837804460900003</v>
      </c>
      <c r="I70" s="404">
        <v>44.537114805100003</v>
      </c>
      <c r="J70" s="404">
        <v>44.449758863699998</v>
      </c>
      <c r="K70" s="404"/>
      <c r="L70" s="404" t="s">
        <v>232</v>
      </c>
      <c r="M70" s="404" t="s">
        <v>232</v>
      </c>
      <c r="N70" s="404" t="s">
        <v>232</v>
      </c>
      <c r="O70" s="404" t="s">
        <v>232</v>
      </c>
      <c r="P70" s="404" t="s">
        <v>232</v>
      </c>
      <c r="Q70" s="404" t="s">
        <v>232</v>
      </c>
      <c r="R70" s="405" t="s">
        <v>130</v>
      </c>
      <c r="S70" s="406"/>
      <c r="T70" s="406"/>
      <c r="U70" s="406"/>
      <c r="V70" s="406"/>
      <c r="W70" s="406"/>
      <c r="X70" s="406"/>
    </row>
    <row r="71" spans="1:24" ht="3" customHeight="1">
      <c r="B71" s="393"/>
      <c r="C71" s="403"/>
      <c r="D71" s="407"/>
      <c r="E71" s="403"/>
      <c r="F71" s="395"/>
      <c r="G71" s="395"/>
      <c r="H71" s="395"/>
      <c r="I71" s="395"/>
      <c r="J71" s="395"/>
      <c r="K71" s="395"/>
      <c r="L71" s="395"/>
      <c r="M71" s="395"/>
      <c r="N71" s="395"/>
      <c r="O71" s="395"/>
      <c r="P71" s="395"/>
      <c r="Q71" s="395"/>
      <c r="R71" s="409"/>
      <c r="S71" s="395"/>
      <c r="T71" s="395"/>
      <c r="U71" s="395"/>
      <c r="V71" s="395"/>
      <c r="W71" s="395"/>
      <c r="X71" s="395"/>
    </row>
    <row r="72" spans="1:24" ht="9" customHeight="1">
      <c r="B72" s="393"/>
      <c r="C72" s="2759" t="s">
        <v>233</v>
      </c>
      <c r="D72" s="2760"/>
      <c r="E72" s="403"/>
      <c r="F72" s="404">
        <v>55.794927913561601</v>
      </c>
      <c r="G72" s="404">
        <v>49.7941931943393</v>
      </c>
      <c r="H72" s="404">
        <v>44.195309820469198</v>
      </c>
      <c r="I72" s="404">
        <v>41.963124792720301</v>
      </c>
      <c r="J72" s="404">
        <v>40.226311344773002</v>
      </c>
      <c r="K72" s="404">
        <v>39.338777197116897</v>
      </c>
      <c r="L72" s="404">
        <v>38.855243511936898</v>
      </c>
      <c r="M72" s="404">
        <v>38.735515668239501</v>
      </c>
      <c r="N72" s="404">
        <v>38.628752855429198</v>
      </c>
      <c r="O72" s="404">
        <v>39.694557570984401</v>
      </c>
      <c r="P72" s="404">
        <v>40.531604896052499</v>
      </c>
      <c r="Q72" s="404">
        <v>42.271977978067603</v>
      </c>
      <c r="R72" s="405">
        <v>42.916180617844702</v>
      </c>
      <c r="S72" s="406"/>
      <c r="T72" s="406"/>
      <c r="U72" s="406"/>
      <c r="V72" s="406"/>
      <c r="W72" s="406"/>
      <c r="X72" s="406"/>
    </row>
    <row r="73" spans="1:24" ht="9" customHeight="1">
      <c r="B73" s="393"/>
      <c r="C73" s="2760"/>
      <c r="D73" s="2760"/>
      <c r="E73" s="394"/>
      <c r="F73" s="404">
        <v>43.243183691799999</v>
      </c>
      <c r="G73" s="404">
        <v>43.554286547799997</v>
      </c>
      <c r="H73" s="404">
        <v>44.010964469599998</v>
      </c>
      <c r="I73" s="404">
        <v>44.015593422999999</v>
      </c>
      <c r="J73" s="404">
        <v>44.575017899899997</v>
      </c>
      <c r="K73" s="404"/>
      <c r="L73" s="404" t="s">
        <v>232</v>
      </c>
      <c r="M73" s="404" t="s">
        <v>232</v>
      </c>
      <c r="N73" s="404" t="s">
        <v>232</v>
      </c>
      <c r="O73" s="404" t="s">
        <v>232</v>
      </c>
      <c r="P73" s="404" t="s">
        <v>232</v>
      </c>
      <c r="Q73" s="404" t="s">
        <v>232</v>
      </c>
      <c r="R73" s="405" t="s">
        <v>130</v>
      </c>
      <c r="S73" s="406"/>
      <c r="T73" s="406"/>
      <c r="U73" s="406"/>
      <c r="V73" s="406"/>
      <c r="W73" s="406"/>
      <c r="X73" s="406"/>
    </row>
    <row r="74" spans="1:24" ht="3" customHeight="1">
      <c r="B74" s="393"/>
      <c r="C74" s="410"/>
      <c r="D74" s="410"/>
      <c r="E74" s="394"/>
      <c r="F74" s="404"/>
      <c r="G74" s="404"/>
      <c r="H74" s="404"/>
      <c r="I74" s="404"/>
      <c r="J74" s="404"/>
      <c r="K74" s="404"/>
      <c r="L74" s="404"/>
      <c r="M74" s="404"/>
      <c r="N74" s="404"/>
      <c r="O74" s="404"/>
      <c r="P74" s="404"/>
      <c r="Q74" s="404"/>
      <c r="R74" s="411"/>
      <c r="S74" s="404"/>
      <c r="T74" s="404"/>
      <c r="U74" s="404"/>
      <c r="V74" s="404"/>
      <c r="W74" s="404"/>
      <c r="X74" s="404"/>
    </row>
    <row r="75" spans="1:24" ht="9" customHeight="1">
      <c r="B75" s="393"/>
      <c r="C75" s="402" t="s">
        <v>234</v>
      </c>
      <c r="D75" s="410"/>
      <c r="E75" s="394"/>
      <c r="F75" s="408"/>
      <c r="G75" s="408"/>
      <c r="H75" s="408"/>
      <c r="I75" s="408"/>
      <c r="J75" s="408"/>
      <c r="K75" s="408"/>
      <c r="L75" s="408"/>
      <c r="M75" s="408"/>
      <c r="N75" s="408"/>
      <c r="O75" s="408"/>
      <c r="P75" s="408"/>
      <c r="Q75" s="408"/>
      <c r="R75" s="411"/>
      <c r="S75" s="404"/>
      <c r="T75" s="404"/>
      <c r="U75" s="404"/>
      <c r="V75" s="404"/>
      <c r="W75" s="404"/>
      <c r="X75" s="404"/>
    </row>
    <row r="76" spans="1:24" ht="9" customHeight="1">
      <c r="B76" s="399"/>
      <c r="C76" s="2759" t="s">
        <v>233</v>
      </c>
      <c r="D76" s="2760"/>
      <c r="E76" s="394"/>
      <c r="F76" s="404">
        <v>56.8222931051315</v>
      </c>
      <c r="G76" s="404">
        <v>50.823661054522397</v>
      </c>
      <c r="H76" s="404">
        <v>45.240436789118498</v>
      </c>
      <c r="I76" s="404">
        <v>43.010809089633099</v>
      </c>
      <c r="J76" s="404">
        <v>41.2765263259313</v>
      </c>
      <c r="K76" s="404">
        <v>40.4016459552629</v>
      </c>
      <c r="L76" s="404">
        <v>39.9200967043896</v>
      </c>
      <c r="M76" s="404">
        <v>39.789762772168899</v>
      </c>
      <c r="N76" s="404">
        <v>39.684701596466901</v>
      </c>
      <c r="O76" s="404">
        <v>40.7505920488287</v>
      </c>
      <c r="P76" s="404">
        <v>41.619691183006097</v>
      </c>
      <c r="Q76" s="404">
        <v>43.405243813995902</v>
      </c>
      <c r="R76" s="405">
        <v>43.5428889403385</v>
      </c>
      <c r="S76" s="406"/>
      <c r="T76" s="406"/>
      <c r="U76" s="406"/>
      <c r="V76" s="406"/>
      <c r="W76" s="406"/>
      <c r="X76" s="406"/>
    </row>
    <row r="77" spans="1:24" ht="9" customHeight="1">
      <c r="B77" s="393"/>
      <c r="C77" s="2760"/>
      <c r="D77" s="2760"/>
      <c r="E77" s="394"/>
      <c r="F77" s="404">
        <v>44.376848996500001</v>
      </c>
      <c r="G77" s="404">
        <v>44.697994149800003</v>
      </c>
      <c r="H77" s="404">
        <v>45.145926402000001</v>
      </c>
      <c r="I77" s="404">
        <v>45.150152429400002</v>
      </c>
      <c r="J77" s="404">
        <v>45.708877869699997</v>
      </c>
      <c r="K77" s="404"/>
      <c r="L77" s="404" t="s">
        <v>232</v>
      </c>
      <c r="M77" s="404" t="s">
        <v>232</v>
      </c>
      <c r="N77" s="404" t="s">
        <v>232</v>
      </c>
      <c r="O77" s="404" t="s">
        <v>232</v>
      </c>
      <c r="P77" s="404" t="s">
        <v>232</v>
      </c>
      <c r="Q77" s="404" t="s">
        <v>232</v>
      </c>
      <c r="R77" s="405" t="s">
        <v>130</v>
      </c>
      <c r="S77" s="406"/>
      <c r="T77" s="406"/>
      <c r="U77" s="406"/>
      <c r="V77" s="406"/>
      <c r="W77" s="406"/>
      <c r="X77" s="406"/>
    </row>
    <row r="78" spans="1:24" ht="3" customHeight="1">
      <c r="B78" s="393"/>
      <c r="C78" s="410"/>
      <c r="D78" s="410"/>
      <c r="E78" s="394"/>
      <c r="F78" s="404"/>
      <c r="G78" s="404"/>
      <c r="H78" s="404"/>
      <c r="I78" s="404"/>
      <c r="J78" s="404"/>
      <c r="K78" s="404"/>
      <c r="L78" s="404"/>
      <c r="M78" s="404"/>
      <c r="N78" s="404"/>
      <c r="O78" s="404"/>
      <c r="P78" s="404"/>
      <c r="Q78" s="404"/>
      <c r="R78" s="411"/>
      <c r="S78" s="404"/>
      <c r="T78" s="404"/>
      <c r="U78" s="404"/>
      <c r="V78" s="404"/>
      <c r="W78" s="404"/>
      <c r="X78" s="404"/>
    </row>
    <row r="79" spans="1:24" ht="9" customHeight="1">
      <c r="B79" s="393"/>
      <c r="C79" s="2761" t="s">
        <v>235</v>
      </c>
      <c r="D79" s="2762"/>
      <c r="E79" s="394"/>
      <c r="F79" s="412">
        <v>4.17584896381618</v>
      </c>
      <c r="G79" s="412">
        <v>4.1851908990680098</v>
      </c>
      <c r="H79" s="412">
        <v>4.1949978979139502</v>
      </c>
      <c r="I79" s="412">
        <v>4.1648113671609099</v>
      </c>
      <c r="J79" s="412">
        <v>4.0579600058574297</v>
      </c>
      <c r="K79" s="412">
        <v>3.9613277726337102</v>
      </c>
      <c r="L79" s="412">
        <v>3.9459797044604801</v>
      </c>
      <c r="M79" s="412">
        <v>3.9943619106062802</v>
      </c>
      <c r="N79" s="412">
        <v>4.0280218084824497</v>
      </c>
      <c r="O79" s="412">
        <v>4.1509553957772303</v>
      </c>
      <c r="P79" s="412">
        <v>4.24610956685129</v>
      </c>
      <c r="Q79" s="412">
        <v>4.2584452731490998</v>
      </c>
      <c r="R79" s="405">
        <v>4.1118881973855297</v>
      </c>
      <c r="S79" s="406"/>
      <c r="T79" s="406"/>
      <c r="U79" s="406"/>
      <c r="V79" s="406"/>
      <c r="W79" s="406"/>
      <c r="X79" s="406"/>
    </row>
    <row r="80" spans="1:24" ht="9" customHeight="1">
      <c r="B80" s="393"/>
      <c r="C80" s="2762"/>
      <c r="D80" s="2762"/>
      <c r="E80" s="394"/>
      <c r="F80" s="412">
        <v>4.2165707460000004</v>
      </c>
      <c r="G80" s="412">
        <v>4.1418072363</v>
      </c>
      <c r="H80" s="412">
        <v>4.1153610863000001</v>
      </c>
      <c r="I80" s="412">
        <v>4.0661495984</v>
      </c>
      <c r="J80" s="412">
        <v>3.9691145596999999</v>
      </c>
      <c r="K80" s="412"/>
      <c r="L80" s="412" t="s">
        <v>232</v>
      </c>
      <c r="M80" s="412" t="s">
        <v>232</v>
      </c>
      <c r="N80" s="412" t="s">
        <v>232</v>
      </c>
      <c r="O80" s="412" t="s">
        <v>232</v>
      </c>
      <c r="P80" s="412" t="s">
        <v>232</v>
      </c>
      <c r="Q80" s="412" t="s">
        <v>232</v>
      </c>
      <c r="R80" s="405" t="s">
        <v>130</v>
      </c>
      <c r="S80" s="406"/>
      <c r="T80" s="406"/>
      <c r="U80" s="406"/>
      <c r="V80" s="406"/>
      <c r="W80" s="406"/>
      <c r="X80" s="406"/>
    </row>
    <row r="81" spans="1:24" ht="3" customHeight="1">
      <c r="B81" s="393"/>
      <c r="C81" s="413"/>
      <c r="D81" s="413"/>
      <c r="E81" s="394"/>
      <c r="F81" s="412"/>
      <c r="G81" s="412"/>
      <c r="H81" s="412"/>
      <c r="I81" s="412"/>
      <c r="J81" s="412"/>
      <c r="K81" s="412"/>
      <c r="L81" s="412"/>
      <c r="M81" s="412"/>
      <c r="N81" s="412"/>
      <c r="O81" s="412"/>
      <c r="P81" s="412"/>
      <c r="Q81" s="412"/>
      <c r="R81" s="414"/>
      <c r="S81" s="412"/>
      <c r="T81" s="412"/>
      <c r="U81" s="412"/>
      <c r="V81" s="412"/>
      <c r="W81" s="412"/>
      <c r="X81" s="412"/>
    </row>
    <row r="82" spans="1:24" ht="9" customHeight="1">
      <c r="B82" s="393"/>
      <c r="C82" s="2761" t="s">
        <v>236</v>
      </c>
      <c r="D82" s="2762"/>
      <c r="E82" s="394"/>
      <c r="F82" s="412">
        <v>3.4783218257640498</v>
      </c>
      <c r="G82" s="412">
        <v>3.4818799725909702</v>
      </c>
      <c r="H82" s="412">
        <v>3.4784662234748498</v>
      </c>
      <c r="I82" s="412">
        <v>3.45173326860274</v>
      </c>
      <c r="J82" s="412">
        <v>3.4200012927319201</v>
      </c>
      <c r="K82" s="412">
        <v>3.3719462514652898</v>
      </c>
      <c r="L82" s="412">
        <v>3.35943155023365</v>
      </c>
      <c r="M82" s="412">
        <v>3.3985257155289399</v>
      </c>
      <c r="N82" s="412">
        <v>3.4301211438894001</v>
      </c>
      <c r="O82" s="412">
        <v>3.5135443731546201</v>
      </c>
      <c r="P82" s="412">
        <v>3.5694668393418501</v>
      </c>
      <c r="Q82" s="412">
        <v>3.5524858885272801</v>
      </c>
      <c r="R82" s="405">
        <v>3.4572383098583002</v>
      </c>
      <c r="S82" s="406"/>
      <c r="T82" s="406"/>
      <c r="U82" s="406"/>
      <c r="V82" s="406"/>
      <c r="W82" s="406"/>
      <c r="X82" s="406"/>
    </row>
    <row r="83" spans="1:24" ht="9" customHeight="1">
      <c r="B83" s="399"/>
      <c r="C83" s="2762"/>
      <c r="D83" s="2762"/>
      <c r="E83" s="394"/>
      <c r="F83" s="412">
        <v>3.5159569036999998</v>
      </c>
      <c r="G83" s="412">
        <v>3.4736423812999999</v>
      </c>
      <c r="H83" s="412">
        <v>3.4674542189999999</v>
      </c>
      <c r="I83" s="412">
        <v>3.4469743791999998</v>
      </c>
      <c r="J83" s="412">
        <v>3.3990368188</v>
      </c>
      <c r="K83" s="412"/>
      <c r="L83" s="412" t="s">
        <v>232</v>
      </c>
      <c r="M83" s="412" t="s">
        <v>232</v>
      </c>
      <c r="N83" s="412" t="s">
        <v>232</v>
      </c>
      <c r="O83" s="412" t="s">
        <v>232</v>
      </c>
      <c r="P83" s="412" t="s">
        <v>232</v>
      </c>
      <c r="Q83" s="412" t="s">
        <v>232</v>
      </c>
      <c r="R83" s="405" t="s">
        <v>130</v>
      </c>
      <c r="S83" s="406"/>
      <c r="T83" s="406"/>
      <c r="U83" s="406"/>
      <c r="V83" s="406"/>
      <c r="W83" s="406"/>
      <c r="X83" s="406"/>
    </row>
    <row r="84" spans="1:24" ht="3" customHeight="1">
      <c r="B84" s="393"/>
      <c r="C84" s="415"/>
      <c r="D84" s="415"/>
      <c r="E84" s="394"/>
      <c r="F84" s="404"/>
      <c r="G84" s="404"/>
      <c r="H84" s="404"/>
      <c r="I84" s="404"/>
      <c r="J84" s="404"/>
      <c r="K84" s="404"/>
      <c r="L84" s="404"/>
      <c r="M84" s="404"/>
      <c r="N84" s="404"/>
      <c r="O84" s="404"/>
      <c r="P84" s="404"/>
      <c r="Q84" s="404"/>
      <c r="R84" s="416"/>
      <c r="S84" s="408"/>
      <c r="T84" s="408"/>
      <c r="U84" s="408"/>
      <c r="V84" s="408"/>
      <c r="W84" s="408"/>
      <c r="X84" s="408"/>
    </row>
    <row r="85" spans="1:24" ht="11.25" customHeight="1">
      <c r="A85" s="398"/>
      <c r="B85" s="393"/>
      <c r="C85" s="2763" t="s">
        <v>240</v>
      </c>
      <c r="D85" s="2763"/>
      <c r="E85" s="2763"/>
      <c r="F85" s="2763"/>
      <c r="G85" s="2763"/>
      <c r="H85" s="2763"/>
      <c r="I85" s="2763"/>
      <c r="J85" s="2763"/>
      <c r="K85" s="2763"/>
      <c r="L85" s="2763"/>
      <c r="M85" s="2763"/>
      <c r="N85" s="2763"/>
      <c r="O85" s="2763"/>
      <c r="P85" s="2763"/>
      <c r="Q85" s="2763"/>
      <c r="R85" s="2764"/>
      <c r="S85" s="417"/>
      <c r="T85" s="417"/>
      <c r="U85" s="417"/>
      <c r="V85" s="417"/>
      <c r="W85" s="417"/>
      <c r="X85" s="417"/>
    </row>
    <row r="86" spans="1:24" ht="9" customHeight="1">
      <c r="A86" s="401"/>
      <c r="B86" s="393"/>
      <c r="C86" s="402" t="s">
        <v>230</v>
      </c>
      <c r="D86" s="394"/>
      <c r="E86" s="394"/>
      <c r="F86" s="395"/>
      <c r="G86" s="395"/>
      <c r="H86" s="395"/>
      <c r="I86" s="395"/>
      <c r="J86" s="395"/>
      <c r="K86" s="395"/>
      <c r="L86" s="395"/>
      <c r="M86" s="395"/>
      <c r="N86" s="395"/>
      <c r="O86" s="395"/>
      <c r="P86" s="395"/>
      <c r="Q86" s="395"/>
      <c r="R86" s="416"/>
      <c r="S86" s="408"/>
      <c r="T86" s="408"/>
      <c r="U86" s="408"/>
      <c r="V86" s="408"/>
      <c r="W86" s="408"/>
      <c r="X86" s="408"/>
    </row>
    <row r="87" spans="1:24" ht="9" customHeight="1">
      <c r="A87" s="401"/>
      <c r="B87" s="393"/>
      <c r="C87" s="2759" t="s">
        <v>231</v>
      </c>
      <c r="D87" s="2760"/>
      <c r="E87" s="403"/>
      <c r="F87" s="404">
        <v>59.179738889875203</v>
      </c>
      <c r="G87" s="404">
        <v>54.926509546397199</v>
      </c>
      <c r="H87" s="404">
        <v>50.166105649103898</v>
      </c>
      <c r="I87" s="404">
        <v>46.020237507226099</v>
      </c>
      <c r="J87" s="404">
        <v>42.436618898599903</v>
      </c>
      <c r="K87" s="404">
        <v>39.836722294513102</v>
      </c>
      <c r="L87" s="404">
        <v>38.659283246141001</v>
      </c>
      <c r="M87" s="404">
        <v>38.820199559143198</v>
      </c>
      <c r="N87" s="404">
        <v>38.702775865385902</v>
      </c>
      <c r="O87" s="404">
        <v>39.348711188351601</v>
      </c>
      <c r="P87" s="404">
        <v>40.668660143534296</v>
      </c>
      <c r="Q87" s="404">
        <v>42.036245016683097</v>
      </c>
      <c r="R87" s="405">
        <v>45.176214767396402</v>
      </c>
      <c r="S87" s="406"/>
      <c r="T87" s="406"/>
      <c r="U87" s="406"/>
      <c r="V87" s="406"/>
      <c r="W87" s="406"/>
      <c r="X87" s="406"/>
    </row>
    <row r="88" spans="1:24" ht="9" customHeight="1">
      <c r="B88" s="393"/>
      <c r="C88" s="2760"/>
      <c r="D88" s="2760"/>
      <c r="E88" s="403"/>
      <c r="F88" s="404">
        <v>43.721304834199998</v>
      </c>
      <c r="G88" s="404">
        <v>43.7319995533</v>
      </c>
      <c r="H88" s="404">
        <v>44.526013734499998</v>
      </c>
      <c r="I88" s="404">
        <v>44.441709761200002</v>
      </c>
      <c r="J88" s="404">
        <v>44.0970298238</v>
      </c>
      <c r="K88" s="404"/>
      <c r="L88" s="404" t="s">
        <v>232</v>
      </c>
      <c r="M88" s="404" t="s">
        <v>232</v>
      </c>
      <c r="N88" s="404" t="s">
        <v>232</v>
      </c>
      <c r="O88" s="404" t="s">
        <v>232</v>
      </c>
      <c r="P88" s="404" t="s">
        <v>232</v>
      </c>
      <c r="Q88" s="404" t="s">
        <v>232</v>
      </c>
      <c r="R88" s="405" t="s">
        <v>130</v>
      </c>
      <c r="S88" s="406"/>
      <c r="T88" s="406"/>
      <c r="U88" s="406"/>
      <c r="V88" s="406"/>
      <c r="W88" s="406"/>
      <c r="X88" s="406"/>
    </row>
    <row r="89" spans="1:24" ht="3" customHeight="1">
      <c r="B89" s="393"/>
      <c r="C89" s="403"/>
      <c r="D89" s="407"/>
      <c r="E89" s="403"/>
      <c r="F89" s="395"/>
      <c r="G89" s="395"/>
      <c r="H89" s="395"/>
      <c r="I89" s="395"/>
      <c r="J89" s="395"/>
      <c r="K89" s="395"/>
      <c r="L89" s="395"/>
      <c r="M89" s="395"/>
      <c r="N89" s="395"/>
      <c r="O89" s="395"/>
      <c r="P89" s="395"/>
      <c r="Q89" s="395"/>
      <c r="R89" s="409"/>
      <c r="S89" s="395"/>
      <c r="T89" s="395"/>
      <c r="U89" s="395"/>
      <c r="V89" s="395"/>
      <c r="W89" s="395"/>
      <c r="X89" s="395"/>
    </row>
    <row r="90" spans="1:24" ht="9" customHeight="1">
      <c r="B90" s="399"/>
      <c r="C90" s="2759" t="s">
        <v>233</v>
      </c>
      <c r="D90" s="2760"/>
      <c r="E90" s="403"/>
      <c r="F90" s="404">
        <v>57.722885967286103</v>
      </c>
      <c r="G90" s="404">
        <v>53.449018465778202</v>
      </c>
      <c r="H90" s="404">
        <v>48.7226044115259</v>
      </c>
      <c r="I90" s="404">
        <v>44.868802103300801</v>
      </c>
      <c r="J90" s="404">
        <v>41.9948403273265</v>
      </c>
      <c r="K90" s="404">
        <v>40.028070311924097</v>
      </c>
      <c r="L90" s="404">
        <v>38.9340962830032</v>
      </c>
      <c r="M90" s="404">
        <v>38.700999391990202</v>
      </c>
      <c r="N90" s="404">
        <v>38.370901543922599</v>
      </c>
      <c r="O90" s="404">
        <v>38.301565569446701</v>
      </c>
      <c r="P90" s="404">
        <v>38.913863305486402</v>
      </c>
      <c r="Q90" s="404">
        <v>40.282034011347697</v>
      </c>
      <c r="R90" s="405">
        <v>44.328770436325897</v>
      </c>
      <c r="S90" s="406"/>
      <c r="T90" s="406"/>
      <c r="U90" s="406"/>
      <c r="V90" s="406"/>
      <c r="W90" s="406"/>
      <c r="X90" s="406"/>
    </row>
    <row r="91" spans="1:24" ht="9" customHeight="1">
      <c r="B91" s="393"/>
      <c r="C91" s="2760"/>
      <c r="D91" s="2760"/>
      <c r="E91" s="394"/>
      <c r="F91" s="404">
        <v>42.185824488000002</v>
      </c>
      <c r="G91" s="404">
        <v>42.770962768099999</v>
      </c>
      <c r="H91" s="404">
        <v>43.705188219900002</v>
      </c>
      <c r="I91" s="404">
        <v>43.770426280199999</v>
      </c>
      <c r="J91" s="404">
        <v>43.992086176599997</v>
      </c>
      <c r="K91" s="404"/>
      <c r="L91" s="404" t="s">
        <v>232</v>
      </c>
      <c r="M91" s="404" t="s">
        <v>232</v>
      </c>
      <c r="N91" s="404" t="s">
        <v>232</v>
      </c>
      <c r="O91" s="404" t="s">
        <v>232</v>
      </c>
      <c r="P91" s="404" t="s">
        <v>232</v>
      </c>
      <c r="Q91" s="404" t="s">
        <v>232</v>
      </c>
      <c r="R91" s="405" t="s">
        <v>130</v>
      </c>
      <c r="S91" s="406"/>
      <c r="T91" s="406"/>
      <c r="U91" s="406"/>
      <c r="V91" s="406"/>
      <c r="W91" s="406"/>
      <c r="X91" s="406"/>
    </row>
    <row r="92" spans="1:24" ht="3" customHeight="1">
      <c r="B92" s="393"/>
      <c r="C92" s="410"/>
      <c r="D92" s="410"/>
      <c r="E92" s="394"/>
      <c r="F92" s="404"/>
      <c r="G92" s="404"/>
      <c r="H92" s="404"/>
      <c r="I92" s="404"/>
      <c r="J92" s="404"/>
      <c r="K92" s="404"/>
      <c r="L92" s="404"/>
      <c r="M92" s="404"/>
      <c r="N92" s="404"/>
      <c r="O92" s="404"/>
      <c r="P92" s="404"/>
      <c r="Q92" s="404"/>
      <c r="R92" s="411"/>
      <c r="S92" s="404"/>
      <c r="T92" s="404"/>
      <c r="U92" s="404"/>
      <c r="V92" s="404"/>
      <c r="W92" s="404"/>
      <c r="X92" s="404"/>
    </row>
    <row r="93" spans="1:24" ht="9" customHeight="1">
      <c r="B93" s="393"/>
      <c r="C93" s="402" t="s">
        <v>234</v>
      </c>
      <c r="D93" s="410"/>
      <c r="E93" s="394"/>
      <c r="F93" s="408"/>
      <c r="G93" s="408"/>
      <c r="H93" s="408"/>
      <c r="I93" s="408"/>
      <c r="J93" s="408"/>
      <c r="K93" s="408"/>
      <c r="L93" s="408"/>
      <c r="M93" s="408"/>
      <c r="N93" s="408"/>
      <c r="O93" s="408"/>
      <c r="P93" s="408"/>
      <c r="Q93" s="408"/>
      <c r="R93" s="411"/>
      <c r="S93" s="404"/>
      <c r="T93" s="404"/>
      <c r="U93" s="404"/>
      <c r="V93" s="404"/>
      <c r="W93" s="404"/>
      <c r="X93" s="404"/>
    </row>
    <row r="94" spans="1:24" ht="9" customHeight="1">
      <c r="B94" s="393"/>
      <c r="C94" s="2759" t="s">
        <v>233</v>
      </c>
      <c r="D94" s="2760"/>
      <c r="E94" s="394"/>
      <c r="F94" s="404">
        <v>59.629141559288598</v>
      </c>
      <c r="G94" s="404">
        <v>55.455646082484698</v>
      </c>
      <c r="H94" s="404">
        <v>50.676826749212999</v>
      </c>
      <c r="I94" s="404">
        <v>46.8295615022787</v>
      </c>
      <c r="J94" s="404">
        <v>43.942856299848103</v>
      </c>
      <c r="K94" s="404">
        <v>41.889487467336799</v>
      </c>
      <c r="L94" s="404">
        <v>40.850258372626797</v>
      </c>
      <c r="M94" s="404">
        <v>40.704751283480903</v>
      </c>
      <c r="N94" s="404">
        <v>40.408938069927203</v>
      </c>
      <c r="O94" s="404">
        <v>40.391943923066499</v>
      </c>
      <c r="P94" s="404">
        <v>41.040906803357203</v>
      </c>
      <c r="Q94" s="404">
        <v>42.449943986699097</v>
      </c>
      <c r="R94" s="405">
        <v>46.324241379593602</v>
      </c>
      <c r="S94" s="406"/>
      <c r="T94" s="406"/>
      <c r="U94" s="406"/>
      <c r="V94" s="406"/>
      <c r="W94" s="406"/>
      <c r="X94" s="406"/>
    </row>
    <row r="95" spans="1:24" ht="9" customHeight="1">
      <c r="B95" s="393"/>
      <c r="C95" s="2760"/>
      <c r="D95" s="2760"/>
      <c r="E95" s="394"/>
      <c r="F95" s="404">
        <v>44.433742499700003</v>
      </c>
      <c r="G95" s="404">
        <v>45.008318835799997</v>
      </c>
      <c r="H95" s="404">
        <v>45.9343461367</v>
      </c>
      <c r="I95" s="404">
        <v>46.000891503200002</v>
      </c>
      <c r="J95" s="404">
        <v>46.217836720299999</v>
      </c>
      <c r="K95" s="404"/>
      <c r="L95" s="404" t="s">
        <v>232</v>
      </c>
      <c r="M95" s="404" t="s">
        <v>232</v>
      </c>
      <c r="N95" s="404" t="s">
        <v>232</v>
      </c>
      <c r="O95" s="404" t="s">
        <v>232</v>
      </c>
      <c r="P95" s="404" t="s">
        <v>232</v>
      </c>
      <c r="Q95" s="404" t="s">
        <v>232</v>
      </c>
      <c r="R95" s="405" t="s">
        <v>130</v>
      </c>
      <c r="S95" s="406"/>
      <c r="T95" s="406"/>
      <c r="U95" s="406"/>
      <c r="V95" s="406"/>
      <c r="W95" s="406"/>
      <c r="X95" s="406"/>
    </row>
    <row r="96" spans="1:24" ht="3" customHeight="1">
      <c r="B96" s="393"/>
      <c r="C96" s="410"/>
      <c r="D96" s="410"/>
      <c r="E96" s="394"/>
      <c r="F96" s="404"/>
      <c r="G96" s="404"/>
      <c r="H96" s="404"/>
      <c r="I96" s="404"/>
      <c r="J96" s="404"/>
      <c r="K96" s="404"/>
      <c r="L96" s="404"/>
      <c r="M96" s="404"/>
      <c r="N96" s="404"/>
      <c r="O96" s="404"/>
      <c r="P96" s="404"/>
      <c r="Q96" s="404"/>
      <c r="R96" s="411"/>
      <c r="S96" s="404"/>
      <c r="T96" s="404"/>
      <c r="U96" s="404"/>
      <c r="V96" s="404"/>
      <c r="W96" s="404"/>
      <c r="X96" s="404"/>
    </row>
    <row r="97" spans="2:24" ht="9" customHeight="1">
      <c r="B97" s="399"/>
      <c r="C97" s="2761" t="s">
        <v>235</v>
      </c>
      <c r="D97" s="2762"/>
      <c r="E97" s="394"/>
      <c r="F97" s="412">
        <v>4.2117776393712401</v>
      </c>
      <c r="G97" s="412">
        <v>4.2237630157617803</v>
      </c>
      <c r="H97" s="412">
        <v>4.2173622134386797</v>
      </c>
      <c r="I97" s="412">
        <v>4.2008704891514501</v>
      </c>
      <c r="J97" s="412">
        <v>4.0878162931584701</v>
      </c>
      <c r="K97" s="412">
        <v>3.9835553032986999</v>
      </c>
      <c r="L97" s="412">
        <v>3.9713785399198498</v>
      </c>
      <c r="M97" s="412">
        <v>4.0371506651636002</v>
      </c>
      <c r="N97" s="412">
        <v>4.0669070063955104</v>
      </c>
      <c r="O97" s="412">
        <v>4.1547582199095796</v>
      </c>
      <c r="P97" s="412">
        <v>4.2608716395635504</v>
      </c>
      <c r="Q97" s="412">
        <v>4.2694106041848103</v>
      </c>
      <c r="R97" s="405">
        <v>4.1392291117965598</v>
      </c>
      <c r="S97" s="406"/>
      <c r="T97" s="406"/>
      <c r="U97" s="406"/>
      <c r="V97" s="406"/>
      <c r="W97" s="406"/>
      <c r="X97" s="406"/>
    </row>
    <row r="98" spans="2:24" ht="9" customHeight="1">
      <c r="B98" s="393"/>
      <c r="C98" s="2762"/>
      <c r="D98" s="2762"/>
      <c r="E98" s="394"/>
      <c r="F98" s="412">
        <v>4.235327185</v>
      </c>
      <c r="G98" s="412">
        <v>4.1473922204000004</v>
      </c>
      <c r="H98" s="412">
        <v>4.1223409152999997</v>
      </c>
      <c r="I98" s="412">
        <v>4.0987086278999998</v>
      </c>
      <c r="J98" s="412">
        <v>4.0078209685999999</v>
      </c>
      <c r="K98" s="412"/>
      <c r="L98" s="412" t="s">
        <v>232</v>
      </c>
      <c r="M98" s="412" t="s">
        <v>232</v>
      </c>
      <c r="N98" s="412" t="s">
        <v>232</v>
      </c>
      <c r="O98" s="412" t="s">
        <v>232</v>
      </c>
      <c r="P98" s="412" t="s">
        <v>232</v>
      </c>
      <c r="Q98" s="412" t="s">
        <v>232</v>
      </c>
      <c r="R98" s="405" t="s">
        <v>130</v>
      </c>
      <c r="S98" s="406"/>
      <c r="T98" s="406"/>
      <c r="U98" s="406"/>
      <c r="V98" s="406"/>
      <c r="W98" s="406"/>
      <c r="X98" s="406"/>
    </row>
    <row r="99" spans="2:24" ht="3" customHeight="1">
      <c r="B99" s="393"/>
      <c r="C99" s="413"/>
      <c r="D99" s="413"/>
      <c r="E99" s="394"/>
      <c r="F99" s="412"/>
      <c r="G99" s="412"/>
      <c r="H99" s="412"/>
      <c r="I99" s="412"/>
      <c r="J99" s="412"/>
      <c r="K99" s="412"/>
      <c r="L99" s="412"/>
      <c r="M99" s="412"/>
      <c r="N99" s="412"/>
      <c r="O99" s="412"/>
      <c r="P99" s="412"/>
      <c r="Q99" s="412"/>
      <c r="R99" s="414"/>
      <c r="S99" s="412"/>
      <c r="T99" s="412"/>
      <c r="U99" s="412"/>
      <c r="V99" s="412"/>
      <c r="W99" s="412"/>
      <c r="X99" s="412"/>
    </row>
    <row r="100" spans="2:24" ht="9" customHeight="1">
      <c r="B100" s="393"/>
      <c r="C100" s="2761" t="s">
        <v>236</v>
      </c>
      <c r="D100" s="2762"/>
      <c r="E100" s="394"/>
      <c r="F100" s="412">
        <v>3.4884655436611798</v>
      </c>
      <c r="G100" s="412">
        <v>3.4914167440524002</v>
      </c>
      <c r="H100" s="412">
        <v>3.5018535806580999</v>
      </c>
      <c r="I100" s="412">
        <v>3.4747190883025598</v>
      </c>
      <c r="J100" s="412">
        <v>3.4234193002878701</v>
      </c>
      <c r="K100" s="412">
        <v>3.3741431513164</v>
      </c>
      <c r="L100" s="412">
        <v>3.3657447869556401</v>
      </c>
      <c r="M100" s="412">
        <v>3.3975796200394801</v>
      </c>
      <c r="N100" s="412">
        <v>3.4192764459819101</v>
      </c>
      <c r="O100" s="412">
        <v>3.5008011953660199</v>
      </c>
      <c r="P100" s="412">
        <v>3.56630589590918</v>
      </c>
      <c r="Q100" s="412">
        <v>3.55233589933728</v>
      </c>
      <c r="R100" s="405">
        <v>3.4618648685320199</v>
      </c>
      <c r="S100" s="406"/>
      <c r="T100" s="406"/>
      <c r="U100" s="406"/>
      <c r="V100" s="406"/>
      <c r="W100" s="406"/>
      <c r="X100" s="406"/>
    </row>
    <row r="101" spans="2:24" ht="9" customHeight="1">
      <c r="B101" s="393"/>
      <c r="C101" s="2762"/>
      <c r="D101" s="2762"/>
      <c r="E101" s="394"/>
      <c r="F101" s="412">
        <v>3.5257362907999998</v>
      </c>
      <c r="G101" s="412">
        <v>3.4779129465</v>
      </c>
      <c r="H101" s="412">
        <v>3.4679405171000002</v>
      </c>
      <c r="I101" s="412">
        <v>3.4565210379</v>
      </c>
      <c r="J101" s="412">
        <v>3.4144132141000001</v>
      </c>
      <c r="K101" s="412"/>
      <c r="L101" s="412" t="s">
        <v>232</v>
      </c>
      <c r="M101" s="412" t="s">
        <v>232</v>
      </c>
      <c r="N101" s="412" t="s">
        <v>232</v>
      </c>
      <c r="O101" s="412" t="s">
        <v>232</v>
      </c>
      <c r="P101" s="412" t="s">
        <v>232</v>
      </c>
      <c r="Q101" s="412" t="s">
        <v>232</v>
      </c>
      <c r="R101" s="405" t="s">
        <v>130</v>
      </c>
      <c r="S101" s="406"/>
      <c r="T101" s="406"/>
      <c r="U101" s="406"/>
      <c r="V101" s="406"/>
      <c r="W101" s="406"/>
      <c r="X101" s="406"/>
    </row>
    <row r="102" spans="2:24" ht="3" customHeight="1">
      <c r="B102" s="420"/>
      <c r="C102" s="421"/>
      <c r="D102" s="421"/>
      <c r="E102" s="422"/>
      <c r="F102" s="423"/>
      <c r="G102" s="423"/>
      <c r="H102" s="423"/>
      <c r="I102" s="423"/>
      <c r="J102" s="423"/>
      <c r="K102" s="423"/>
      <c r="L102" s="423"/>
      <c r="M102" s="423"/>
      <c r="N102" s="423"/>
      <c r="O102" s="423"/>
      <c r="P102" s="423"/>
      <c r="Q102" s="423"/>
      <c r="R102" s="424"/>
      <c r="S102" s="425"/>
      <c r="T102" s="425"/>
      <c r="U102" s="425"/>
      <c r="V102" s="425"/>
      <c r="W102" s="425"/>
      <c r="X102" s="425"/>
    </row>
    <row r="103" spans="2:24" ht="9" customHeight="1">
      <c r="B103" s="208"/>
    </row>
    <row r="104" spans="2:24" ht="9" customHeight="1">
      <c r="B104" s="208"/>
    </row>
    <row r="105" spans="2:24" ht="9" customHeight="1"/>
    <row r="106" spans="2:24" ht="9" customHeight="1">
      <c r="M106" s="404"/>
      <c r="P106" s="404"/>
    </row>
    <row r="107" spans="2:24" ht="9" customHeight="1">
      <c r="O107" s="426"/>
      <c r="Q107" s="426"/>
      <c r="R107" s="427" t="s">
        <v>241</v>
      </c>
      <c r="S107" s="427"/>
      <c r="T107" s="427"/>
      <c r="U107" s="427"/>
      <c r="V107" s="427"/>
      <c r="W107" s="427"/>
      <c r="X107" s="427"/>
    </row>
    <row r="108" spans="2:24" ht="9" customHeight="1">
      <c r="C108" s="208" t="s">
        <v>242</v>
      </c>
      <c r="R108" s="427"/>
      <c r="S108" s="427"/>
      <c r="T108" s="427"/>
      <c r="U108" s="427"/>
      <c r="V108" s="427"/>
      <c r="W108" s="427"/>
      <c r="X108" s="427"/>
    </row>
    <row r="109" spans="2:24" ht="9" customHeight="1"/>
    <row r="110" spans="2:24" ht="9" customHeight="1">
      <c r="C110" s="2521" t="s">
        <v>1019</v>
      </c>
      <c r="M110" s="404"/>
    </row>
    <row r="111" spans="2:24" ht="9" customHeight="1"/>
    <row r="112" spans="2:24"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sheetData>
  <mergeCells count="47">
    <mergeCell ref="C79:D80"/>
    <mergeCell ref="C46:D47"/>
    <mergeCell ref="C49:R49"/>
    <mergeCell ref="C51:D52"/>
    <mergeCell ref="C54:D55"/>
    <mergeCell ref="C58:D59"/>
    <mergeCell ref="C61:D62"/>
    <mergeCell ref="C64:D65"/>
    <mergeCell ref="C67:R67"/>
    <mergeCell ref="C69:D70"/>
    <mergeCell ref="C72:D73"/>
    <mergeCell ref="C76:D77"/>
    <mergeCell ref="C100:D101"/>
    <mergeCell ref="C82:D83"/>
    <mergeCell ref="C85:R85"/>
    <mergeCell ref="C87:D88"/>
    <mergeCell ref="C90:D91"/>
    <mergeCell ref="C94:D95"/>
    <mergeCell ref="C97:D98"/>
    <mergeCell ref="C36:D37"/>
    <mergeCell ref="C43:D44"/>
    <mergeCell ref="N10:N11"/>
    <mergeCell ref="C33:D34"/>
    <mergeCell ref="C40:D41"/>
    <mergeCell ref="C13:R13"/>
    <mergeCell ref="C15:D16"/>
    <mergeCell ref="C28:D29"/>
    <mergeCell ref="C31:R31"/>
    <mergeCell ref="C25:D26"/>
    <mergeCell ref="C18:D19"/>
    <mergeCell ref="C22:D23"/>
    <mergeCell ref="B6:R6"/>
    <mergeCell ref="D7:F7"/>
    <mergeCell ref="B9:E11"/>
    <mergeCell ref="F9:Q9"/>
    <mergeCell ref="R9:R11"/>
    <mergeCell ref="F10:F11"/>
    <mergeCell ref="G10:G11"/>
    <mergeCell ref="H10:H11"/>
    <mergeCell ref="I10:I11"/>
    <mergeCell ref="J10:J11"/>
    <mergeCell ref="K10:K11"/>
    <mergeCell ref="L10:L11"/>
    <mergeCell ref="Q10:Q11"/>
    <mergeCell ref="O10:O11"/>
    <mergeCell ref="P10:P11"/>
    <mergeCell ref="M10:M11"/>
  </mergeCells>
  <hyperlinks>
    <hyperlink ref="C110"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3" orientation="portrait" horizontalDpi="300" verticalDpi="300" r:id="rId1"/>
  <headerFooter alignWithMargins="0">
    <oddFooter>&amp;R&amp;A</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BDD7EE"/>
    <pageSetUpPr fitToPage="1"/>
  </sheetPr>
  <dimension ref="A1:X150"/>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24" width="8.5703125" style="204" customWidth="1"/>
    <col min="25" max="16384" width="11.42578125" style="204"/>
  </cols>
  <sheetData>
    <row r="1" spans="1:24" ht="12.75" customHeight="1">
      <c r="B1" s="205"/>
      <c r="C1" s="205"/>
      <c r="D1" s="205"/>
      <c r="E1" s="205"/>
      <c r="F1" s="384"/>
      <c r="G1" s="384"/>
      <c r="H1" s="384"/>
      <c r="I1" s="384"/>
      <c r="J1" s="384"/>
      <c r="K1" s="384"/>
      <c r="L1" s="384"/>
      <c r="M1" s="384"/>
      <c r="N1" s="384"/>
      <c r="O1" s="384"/>
      <c r="P1" s="384"/>
      <c r="Q1" s="384"/>
    </row>
    <row r="2" spans="1:24" ht="12.75" customHeight="1">
      <c r="B2" s="205"/>
      <c r="C2" s="205"/>
      <c r="D2" s="205"/>
      <c r="E2" s="205"/>
      <c r="F2" s="384"/>
      <c r="G2" s="384"/>
      <c r="H2" s="384"/>
      <c r="I2" s="384"/>
      <c r="J2" s="384"/>
      <c r="K2" s="384"/>
      <c r="L2" s="384"/>
      <c r="M2" s="384"/>
      <c r="N2" s="384"/>
      <c r="O2" s="384"/>
      <c r="P2" s="384"/>
      <c r="Q2" s="384"/>
    </row>
    <row r="3" spans="1:24" ht="12.75" customHeight="1">
      <c r="B3" s="205"/>
      <c r="C3" s="205"/>
      <c r="D3" s="205"/>
      <c r="E3" s="205"/>
      <c r="F3" s="384"/>
      <c r="G3" s="384"/>
      <c r="H3" s="384"/>
      <c r="I3" s="384"/>
      <c r="J3" s="384"/>
      <c r="K3" s="384"/>
      <c r="L3" s="384"/>
      <c r="M3" s="384"/>
      <c r="N3" s="384"/>
      <c r="O3" s="384"/>
      <c r="P3" s="384"/>
      <c r="Q3" s="384"/>
    </row>
    <row r="4" spans="1:24" ht="12.75" customHeight="1">
      <c r="B4" s="205"/>
      <c r="C4" s="205"/>
      <c r="D4" s="205"/>
      <c r="E4" s="205"/>
      <c r="F4" s="384"/>
      <c r="G4" s="384"/>
      <c r="H4" s="384"/>
      <c r="I4" s="384"/>
      <c r="J4" s="384"/>
      <c r="K4" s="384"/>
      <c r="L4" s="384"/>
      <c r="M4" s="384"/>
      <c r="N4" s="384"/>
      <c r="O4" s="384"/>
      <c r="P4" s="384"/>
      <c r="Q4" s="384"/>
    </row>
    <row r="5" spans="1:24" ht="12.75" customHeight="1">
      <c r="B5" s="205"/>
      <c r="C5" s="205"/>
      <c r="D5" s="205"/>
      <c r="E5" s="205"/>
      <c r="F5" s="384"/>
      <c r="G5" s="384"/>
      <c r="H5" s="384"/>
      <c r="I5" s="384"/>
      <c r="J5" s="384"/>
      <c r="K5" s="384"/>
      <c r="L5" s="384"/>
      <c r="M5" s="384"/>
      <c r="N5" s="384"/>
      <c r="O5" s="384"/>
      <c r="P5" s="384"/>
      <c r="Q5" s="384"/>
    </row>
    <row r="6" spans="1:24" ht="15.75" customHeight="1">
      <c r="B6" s="2737" t="s">
        <v>243</v>
      </c>
      <c r="C6" s="2737"/>
      <c r="D6" s="2737"/>
      <c r="E6" s="2737"/>
      <c r="F6" s="2737"/>
      <c r="G6" s="2737"/>
      <c r="H6" s="2737"/>
      <c r="I6" s="2737"/>
      <c r="J6" s="2737"/>
      <c r="K6" s="2737"/>
      <c r="L6" s="2737"/>
      <c r="M6" s="2737"/>
      <c r="N6" s="2737"/>
      <c r="O6" s="2737"/>
      <c r="P6" s="2738"/>
      <c r="Q6" s="2738"/>
      <c r="R6" s="2738"/>
      <c r="S6" s="385"/>
      <c r="T6" s="385"/>
      <c r="U6" s="385"/>
      <c r="V6" s="385"/>
      <c r="W6" s="385"/>
      <c r="X6" s="385"/>
    </row>
    <row r="7" spans="1:24" ht="15.75" customHeight="1">
      <c r="C7" s="386" t="s">
        <v>218</v>
      </c>
      <c r="D7" s="2739">
        <v>45484</v>
      </c>
      <c r="E7" s="2739"/>
      <c r="F7" s="2739"/>
      <c r="G7" s="206"/>
      <c r="H7" s="206"/>
      <c r="I7" s="387" t="s">
        <v>219</v>
      </c>
      <c r="J7" s="204"/>
      <c r="K7" s="206"/>
      <c r="L7" s="206"/>
      <c r="M7" s="206"/>
      <c r="N7" s="206"/>
      <c r="O7" s="206"/>
      <c r="P7" s="206"/>
      <c r="Q7" s="206"/>
      <c r="R7" s="388" t="s">
        <v>220</v>
      </c>
      <c r="S7" s="206"/>
      <c r="T7" s="206"/>
      <c r="U7" s="206"/>
      <c r="V7" s="206"/>
      <c r="W7" s="206"/>
      <c r="X7" s="206"/>
    </row>
    <row r="8" spans="1:24" ht="3" customHeight="1">
      <c r="B8" s="389"/>
      <c r="C8" s="389"/>
      <c r="D8" s="389"/>
      <c r="E8" s="389"/>
      <c r="F8" s="389"/>
      <c r="G8" s="389"/>
      <c r="H8" s="389"/>
      <c r="I8" s="389"/>
      <c r="J8" s="389"/>
      <c r="K8" s="389"/>
      <c r="L8" s="389"/>
      <c r="M8" s="389"/>
      <c r="N8" s="389"/>
      <c r="O8" s="389"/>
      <c r="P8" s="389"/>
      <c r="Q8" s="389"/>
      <c r="R8" s="389"/>
      <c r="S8" s="390"/>
      <c r="T8" s="390"/>
      <c r="U8" s="390"/>
      <c r="V8" s="390"/>
      <c r="W8" s="390"/>
      <c r="X8" s="390"/>
    </row>
    <row r="9" spans="1:24" ht="18" customHeight="1">
      <c r="B9" s="2740" t="s">
        <v>2</v>
      </c>
      <c r="C9" s="2741"/>
      <c r="D9" s="2741"/>
      <c r="E9" s="2742"/>
      <c r="F9" s="2749" t="s">
        <v>221</v>
      </c>
      <c r="G9" s="2750"/>
      <c r="H9" s="2750"/>
      <c r="I9" s="2750"/>
      <c r="J9" s="2750"/>
      <c r="K9" s="2750"/>
      <c r="L9" s="2750"/>
      <c r="M9" s="2750"/>
      <c r="N9" s="2750"/>
      <c r="O9" s="2750"/>
      <c r="P9" s="2750"/>
      <c r="Q9" s="2751"/>
      <c r="R9" s="2752" t="s">
        <v>222</v>
      </c>
      <c r="S9" s="391"/>
      <c r="T9" s="391"/>
      <c r="U9" s="391"/>
      <c r="V9" s="391"/>
      <c r="W9" s="391"/>
      <c r="X9" s="391"/>
    </row>
    <row r="10" spans="1:24" ht="11.25" customHeight="1">
      <c r="B10" s="2743"/>
      <c r="C10" s="2744"/>
      <c r="D10" s="2744"/>
      <c r="E10" s="2745"/>
      <c r="F10" s="2755" t="s">
        <v>5</v>
      </c>
      <c r="G10" s="2755" t="s">
        <v>50</v>
      </c>
      <c r="H10" s="2755" t="s">
        <v>223</v>
      </c>
      <c r="I10" s="2755" t="s">
        <v>224</v>
      </c>
      <c r="J10" s="2755" t="s">
        <v>9</v>
      </c>
      <c r="K10" s="2755" t="s">
        <v>225</v>
      </c>
      <c r="L10" s="2755" t="s">
        <v>226</v>
      </c>
      <c r="M10" s="2755" t="s">
        <v>12</v>
      </c>
      <c r="N10" s="2755" t="s">
        <v>227</v>
      </c>
      <c r="O10" s="2755" t="s">
        <v>14</v>
      </c>
      <c r="P10" s="2755" t="s">
        <v>15</v>
      </c>
      <c r="Q10" s="2757" t="s">
        <v>228</v>
      </c>
      <c r="R10" s="2753"/>
      <c r="S10" s="392"/>
      <c r="T10" s="392"/>
      <c r="U10" s="392"/>
      <c r="V10" s="392"/>
      <c r="W10" s="392"/>
      <c r="X10" s="392"/>
    </row>
    <row r="11" spans="1:24" ht="11.25" customHeight="1">
      <c r="B11" s="2746"/>
      <c r="C11" s="2747"/>
      <c r="D11" s="2747"/>
      <c r="E11" s="2748"/>
      <c r="F11" s="2756"/>
      <c r="G11" s="2756"/>
      <c r="H11" s="2756"/>
      <c r="I11" s="2756"/>
      <c r="J11" s="2756"/>
      <c r="K11" s="2756"/>
      <c r="L11" s="2756"/>
      <c r="M11" s="2756"/>
      <c r="N11" s="2756"/>
      <c r="O11" s="2756"/>
      <c r="P11" s="2756"/>
      <c r="Q11" s="2758"/>
      <c r="R11" s="2754"/>
      <c r="S11" s="392"/>
      <c r="T11" s="392"/>
      <c r="U11" s="392"/>
      <c r="V11" s="392"/>
      <c r="W11" s="392"/>
      <c r="X11" s="392"/>
    </row>
    <row r="12" spans="1:24" ht="3" customHeight="1">
      <c r="B12" s="393"/>
      <c r="C12" s="394"/>
      <c r="D12" s="394"/>
      <c r="E12" s="394"/>
      <c r="F12" s="395"/>
      <c r="G12" s="395"/>
      <c r="H12" s="395"/>
      <c r="I12" s="395"/>
      <c r="J12" s="395"/>
      <c r="K12" s="395"/>
      <c r="L12" s="395"/>
      <c r="M12" s="395"/>
      <c r="N12" s="395"/>
      <c r="O12" s="395"/>
      <c r="P12" s="395"/>
      <c r="Q12" s="395"/>
      <c r="R12" s="396"/>
      <c r="S12" s="397"/>
      <c r="T12" s="397"/>
      <c r="U12" s="397"/>
      <c r="V12" s="397"/>
      <c r="W12" s="397"/>
      <c r="X12" s="397"/>
    </row>
    <row r="13" spans="1:24" ht="11.25" customHeight="1">
      <c r="A13" s="398"/>
      <c r="B13" s="393"/>
      <c r="C13" s="2763" t="s">
        <v>244</v>
      </c>
      <c r="D13" s="2763"/>
      <c r="E13" s="2763"/>
      <c r="F13" s="2763"/>
      <c r="G13" s="2763"/>
      <c r="H13" s="2763"/>
      <c r="I13" s="2763"/>
      <c r="J13" s="2763"/>
      <c r="K13" s="2763"/>
      <c r="L13" s="2763"/>
      <c r="M13" s="2763"/>
      <c r="N13" s="2763"/>
      <c r="O13" s="2763"/>
      <c r="P13" s="2763"/>
      <c r="Q13" s="2763"/>
      <c r="R13" s="2764"/>
      <c r="S13" s="417"/>
      <c r="T13" s="417"/>
      <c r="U13" s="417"/>
      <c r="V13" s="417"/>
      <c r="W13" s="417"/>
      <c r="X13" s="417"/>
    </row>
    <row r="14" spans="1:24" ht="9" customHeight="1">
      <c r="A14" s="401"/>
      <c r="B14" s="393"/>
      <c r="C14" s="402" t="s">
        <v>230</v>
      </c>
      <c r="D14" s="394"/>
      <c r="E14" s="394"/>
      <c r="F14" s="395"/>
      <c r="G14" s="395"/>
      <c r="H14" s="395"/>
      <c r="I14" s="395"/>
      <c r="J14" s="395"/>
      <c r="K14" s="395"/>
      <c r="L14" s="395"/>
      <c r="M14" s="395"/>
      <c r="N14" s="395"/>
      <c r="O14" s="395"/>
      <c r="P14" s="395"/>
      <c r="Q14" s="395"/>
      <c r="R14" s="396"/>
      <c r="S14" s="397"/>
      <c r="T14" s="397"/>
      <c r="U14" s="397"/>
      <c r="V14" s="397"/>
      <c r="W14" s="397"/>
      <c r="X14" s="397"/>
    </row>
    <row r="15" spans="1:24" ht="9" customHeight="1">
      <c r="A15" s="401"/>
      <c r="B15" s="393"/>
      <c r="C15" s="2759" t="s">
        <v>231</v>
      </c>
      <c r="D15" s="2760"/>
      <c r="E15" s="403"/>
      <c r="F15" s="404">
        <v>56.551090580440203</v>
      </c>
      <c r="G15" s="404">
        <v>49.335009165167001</v>
      </c>
      <c r="H15" s="404">
        <v>41.984978454982702</v>
      </c>
      <c r="I15" s="404">
        <v>38.967693227883203</v>
      </c>
      <c r="J15" s="404">
        <v>37.3641532147604</v>
      </c>
      <c r="K15" s="404">
        <v>36.5102633346376</v>
      </c>
      <c r="L15" s="404">
        <v>36.34126795049</v>
      </c>
      <c r="M15" s="404">
        <v>36.690483685666997</v>
      </c>
      <c r="N15" s="404">
        <v>37.026394945611599</v>
      </c>
      <c r="O15" s="404">
        <v>40.576576654227402</v>
      </c>
      <c r="P15" s="404">
        <v>42.9947673199961</v>
      </c>
      <c r="Q15" s="404">
        <v>43.563617643204303</v>
      </c>
      <c r="R15" s="405">
        <v>42.029266851645602</v>
      </c>
      <c r="S15" s="406"/>
      <c r="T15" s="406"/>
      <c r="U15" s="406"/>
      <c r="V15" s="406"/>
      <c r="W15" s="406"/>
      <c r="X15" s="406"/>
    </row>
    <row r="16" spans="1:24" ht="9" customHeight="1">
      <c r="B16" s="393"/>
      <c r="C16" s="2760"/>
      <c r="D16" s="2760"/>
      <c r="E16" s="403"/>
      <c r="F16" s="404">
        <v>43.595495168500001</v>
      </c>
      <c r="G16" s="404">
        <v>43.455566446699997</v>
      </c>
      <c r="H16" s="404">
        <v>43.759419458799997</v>
      </c>
      <c r="I16" s="404">
        <v>43.482160864100003</v>
      </c>
      <c r="J16" s="404">
        <v>43.141518280299998</v>
      </c>
      <c r="K16" s="404"/>
      <c r="L16" s="404" t="s">
        <v>232</v>
      </c>
      <c r="M16" s="404" t="s">
        <v>232</v>
      </c>
      <c r="N16" s="404" t="s">
        <v>232</v>
      </c>
      <c r="O16" s="404" t="s">
        <v>232</v>
      </c>
      <c r="P16" s="404" t="s">
        <v>232</v>
      </c>
      <c r="Q16" s="404" t="s">
        <v>232</v>
      </c>
      <c r="R16" s="405" t="s">
        <v>130</v>
      </c>
      <c r="S16" s="406"/>
      <c r="T16" s="406"/>
      <c r="U16" s="406"/>
      <c r="V16" s="406"/>
      <c r="W16" s="406"/>
      <c r="X16" s="406"/>
    </row>
    <row r="17" spans="1:24" ht="3" customHeight="1">
      <c r="B17" s="393"/>
      <c r="C17" s="403"/>
      <c r="D17" s="407"/>
      <c r="E17" s="403"/>
      <c r="F17" s="395"/>
      <c r="G17" s="395"/>
      <c r="H17" s="395"/>
      <c r="I17" s="395"/>
      <c r="J17" s="395"/>
      <c r="K17" s="395"/>
      <c r="L17" s="395"/>
      <c r="M17" s="395"/>
      <c r="N17" s="395"/>
      <c r="O17" s="395"/>
      <c r="P17" s="395"/>
      <c r="Q17" s="395"/>
      <c r="R17" s="409"/>
      <c r="S17" s="395"/>
      <c r="T17" s="395"/>
      <c r="U17" s="395"/>
      <c r="V17" s="395"/>
      <c r="W17" s="395"/>
      <c r="X17" s="395"/>
    </row>
    <row r="18" spans="1:24" ht="9" customHeight="1">
      <c r="B18" s="399"/>
      <c r="C18" s="2759" t="s">
        <v>233</v>
      </c>
      <c r="D18" s="2760"/>
      <c r="E18" s="403"/>
      <c r="F18" s="404">
        <v>55.5976098537894</v>
      </c>
      <c r="G18" s="404">
        <v>48.3534097010862</v>
      </c>
      <c r="H18" s="404">
        <v>41.0348204149577</v>
      </c>
      <c r="I18" s="404">
        <v>38.3172928662771</v>
      </c>
      <c r="J18" s="404">
        <v>37.066355051919501</v>
      </c>
      <c r="K18" s="404">
        <v>36.702378293820402</v>
      </c>
      <c r="L18" s="404">
        <v>36.550795670970899</v>
      </c>
      <c r="M18" s="404">
        <v>36.600153788665096</v>
      </c>
      <c r="N18" s="404">
        <v>36.743326231607902</v>
      </c>
      <c r="O18" s="404">
        <v>39.544757383203901</v>
      </c>
      <c r="P18" s="404">
        <v>41.4804018173961</v>
      </c>
      <c r="Q18" s="404">
        <v>42.004463721974702</v>
      </c>
      <c r="R18" s="405">
        <v>41.384842606564099</v>
      </c>
      <c r="S18" s="406"/>
      <c r="T18" s="406"/>
      <c r="U18" s="406"/>
      <c r="V18" s="406"/>
      <c r="W18" s="406"/>
      <c r="X18" s="406"/>
    </row>
    <row r="19" spans="1:24" ht="9" customHeight="1">
      <c r="B19" s="393"/>
      <c r="C19" s="2760"/>
      <c r="D19" s="2760"/>
      <c r="E19" s="394"/>
      <c r="F19" s="404">
        <v>42.394650362100002</v>
      </c>
      <c r="G19" s="404">
        <v>42.5235806401</v>
      </c>
      <c r="H19" s="404">
        <v>42.896560022499997</v>
      </c>
      <c r="I19" s="404">
        <v>42.92310621</v>
      </c>
      <c r="J19" s="404">
        <v>43.125535644400003</v>
      </c>
      <c r="K19" s="404"/>
      <c r="L19" s="404" t="s">
        <v>232</v>
      </c>
      <c r="M19" s="404" t="s">
        <v>232</v>
      </c>
      <c r="N19" s="404" t="s">
        <v>232</v>
      </c>
      <c r="O19" s="404" t="s">
        <v>232</v>
      </c>
      <c r="P19" s="404" t="s">
        <v>232</v>
      </c>
      <c r="Q19" s="404" t="s">
        <v>232</v>
      </c>
      <c r="R19" s="405" t="s">
        <v>130</v>
      </c>
      <c r="S19" s="406"/>
      <c r="T19" s="406"/>
      <c r="U19" s="406"/>
      <c r="V19" s="406"/>
      <c r="W19" s="406"/>
      <c r="X19" s="406"/>
    </row>
    <row r="20" spans="1:24" ht="3" customHeight="1">
      <c r="B20" s="393"/>
      <c r="C20" s="410"/>
      <c r="D20" s="410"/>
      <c r="E20" s="394"/>
      <c r="F20" s="404"/>
      <c r="G20" s="404"/>
      <c r="H20" s="404"/>
      <c r="I20" s="404"/>
      <c r="J20" s="404"/>
      <c r="K20" s="404"/>
      <c r="L20" s="404"/>
      <c r="M20" s="404"/>
      <c r="N20" s="404"/>
      <c r="O20" s="404"/>
      <c r="P20" s="404"/>
      <c r="Q20" s="404"/>
      <c r="R20" s="411"/>
      <c r="S20" s="404"/>
      <c r="T20" s="404"/>
      <c r="U20" s="404"/>
      <c r="V20" s="404"/>
      <c r="W20" s="404"/>
      <c r="X20" s="404"/>
    </row>
    <row r="21" spans="1:24" ht="9" customHeight="1">
      <c r="B21" s="393"/>
      <c r="C21" s="402" t="s">
        <v>234</v>
      </c>
      <c r="D21" s="410"/>
      <c r="E21" s="394"/>
      <c r="F21" s="395"/>
      <c r="G21" s="395"/>
      <c r="H21" s="395"/>
      <c r="I21" s="395"/>
      <c r="J21" s="395"/>
      <c r="K21" s="395"/>
      <c r="L21" s="395"/>
      <c r="M21" s="395"/>
      <c r="N21" s="395"/>
      <c r="O21" s="395"/>
      <c r="P21" s="395"/>
      <c r="Q21" s="395"/>
      <c r="R21" s="411"/>
      <c r="S21" s="404"/>
      <c r="T21" s="404"/>
      <c r="U21" s="404"/>
      <c r="V21" s="404"/>
      <c r="W21" s="404"/>
      <c r="X21" s="404"/>
    </row>
    <row r="22" spans="1:24" ht="9" customHeight="1">
      <c r="B22" s="393"/>
      <c r="C22" s="2759" t="s">
        <v>233</v>
      </c>
      <c r="D22" s="2760"/>
      <c r="E22" s="394"/>
      <c r="F22" s="404">
        <v>56.817413881715702</v>
      </c>
      <c r="G22" s="404">
        <v>49.571808767593502</v>
      </c>
      <c r="H22" s="404">
        <v>42.263770107644703</v>
      </c>
      <c r="I22" s="404">
        <v>39.548247957277503</v>
      </c>
      <c r="J22" s="404">
        <v>38.317827165824802</v>
      </c>
      <c r="K22" s="404">
        <v>37.971577644635602</v>
      </c>
      <c r="L22" s="404">
        <v>37.803385926583402</v>
      </c>
      <c r="M22" s="404">
        <v>37.8640008237209</v>
      </c>
      <c r="N22" s="404">
        <v>38.004537772495802</v>
      </c>
      <c r="O22" s="404">
        <v>40.8166012301336</v>
      </c>
      <c r="P22" s="404">
        <v>42.750045123544801</v>
      </c>
      <c r="Q22" s="404">
        <v>43.330230465568199</v>
      </c>
      <c r="R22" s="405">
        <v>42.639997487206301</v>
      </c>
      <c r="S22" s="406"/>
      <c r="T22" s="406"/>
      <c r="U22" s="406"/>
      <c r="V22" s="406"/>
      <c r="W22" s="406"/>
      <c r="X22" s="406"/>
    </row>
    <row r="23" spans="1:24" ht="9" customHeight="1">
      <c r="B23" s="393"/>
      <c r="C23" s="2760"/>
      <c r="D23" s="2760"/>
      <c r="E23" s="394"/>
      <c r="F23" s="404">
        <v>43.743127480399998</v>
      </c>
      <c r="G23" s="404">
        <v>43.874247901399997</v>
      </c>
      <c r="H23" s="404">
        <v>44.247945711299998</v>
      </c>
      <c r="I23" s="404">
        <v>44.273399320300001</v>
      </c>
      <c r="J23" s="404">
        <v>44.475491423999998</v>
      </c>
      <c r="K23" s="404"/>
      <c r="L23" s="404" t="s">
        <v>232</v>
      </c>
      <c r="M23" s="404" t="s">
        <v>232</v>
      </c>
      <c r="N23" s="404" t="s">
        <v>232</v>
      </c>
      <c r="O23" s="404" t="s">
        <v>232</v>
      </c>
      <c r="P23" s="404" t="s">
        <v>232</v>
      </c>
      <c r="Q23" s="404" t="s">
        <v>232</v>
      </c>
      <c r="R23" s="405" t="s">
        <v>130</v>
      </c>
      <c r="S23" s="406"/>
      <c r="T23" s="406"/>
      <c r="U23" s="406"/>
      <c r="V23" s="406"/>
      <c r="W23" s="406"/>
      <c r="X23" s="406"/>
    </row>
    <row r="24" spans="1:24" ht="3" customHeight="1">
      <c r="B24" s="393"/>
      <c r="C24" s="410"/>
      <c r="D24" s="410"/>
      <c r="E24" s="394"/>
      <c r="F24" s="404"/>
      <c r="G24" s="404"/>
      <c r="H24" s="404"/>
      <c r="I24" s="404"/>
      <c r="J24" s="404"/>
      <c r="K24" s="404"/>
      <c r="L24" s="404"/>
      <c r="M24" s="404"/>
      <c r="N24" s="404"/>
      <c r="O24" s="404"/>
      <c r="P24" s="404"/>
      <c r="Q24" s="404"/>
      <c r="R24" s="411"/>
      <c r="S24" s="404"/>
      <c r="T24" s="404"/>
      <c r="U24" s="404"/>
      <c r="V24" s="404"/>
      <c r="W24" s="404"/>
      <c r="X24" s="404"/>
    </row>
    <row r="25" spans="1:24" ht="9" customHeight="1">
      <c r="B25" s="399"/>
      <c r="C25" s="2761" t="s">
        <v>235</v>
      </c>
      <c r="D25" s="2762"/>
      <c r="E25" s="394"/>
      <c r="F25" s="412">
        <v>4.2329856283426102</v>
      </c>
      <c r="G25" s="412">
        <v>4.24087125040817</v>
      </c>
      <c r="H25" s="412">
        <v>4.2467230347963003</v>
      </c>
      <c r="I25" s="412">
        <v>4.2012971651315798</v>
      </c>
      <c r="J25" s="412">
        <v>4.1048034251275203</v>
      </c>
      <c r="K25" s="412">
        <v>3.9977023499220601</v>
      </c>
      <c r="L25" s="412">
        <v>3.9974264664086001</v>
      </c>
      <c r="M25" s="412">
        <v>4.0395968504136501</v>
      </c>
      <c r="N25" s="412">
        <v>4.06511753650895</v>
      </c>
      <c r="O25" s="412">
        <v>4.19559786651753</v>
      </c>
      <c r="P25" s="412">
        <v>4.2733956804441604</v>
      </c>
      <c r="Q25" s="412">
        <v>4.2941899133032404</v>
      </c>
      <c r="R25" s="405">
        <v>4.1559548971936602</v>
      </c>
      <c r="S25" s="406"/>
      <c r="T25" s="406"/>
      <c r="U25" s="406"/>
      <c r="V25" s="406"/>
      <c r="W25" s="406"/>
      <c r="X25" s="406"/>
    </row>
    <row r="26" spans="1:24" ht="9" customHeight="1">
      <c r="B26" s="393"/>
      <c r="C26" s="2762"/>
      <c r="D26" s="2762"/>
      <c r="E26" s="394"/>
      <c r="F26" s="412">
        <v>4.2379430589</v>
      </c>
      <c r="G26" s="412">
        <v>4.1966364480999996</v>
      </c>
      <c r="H26" s="412">
        <v>4.1784328822000001</v>
      </c>
      <c r="I26" s="412">
        <v>4.1173516204</v>
      </c>
      <c r="J26" s="412">
        <v>4.0009011723999999</v>
      </c>
      <c r="K26" s="412"/>
      <c r="L26" s="412" t="s">
        <v>232</v>
      </c>
      <c r="M26" s="412" t="s">
        <v>232</v>
      </c>
      <c r="N26" s="412" t="s">
        <v>232</v>
      </c>
      <c r="O26" s="412" t="s">
        <v>232</v>
      </c>
      <c r="P26" s="412" t="s">
        <v>232</v>
      </c>
      <c r="Q26" s="412" t="s">
        <v>232</v>
      </c>
      <c r="R26" s="405" t="s">
        <v>130</v>
      </c>
      <c r="S26" s="428"/>
      <c r="T26" s="428"/>
      <c r="U26" s="428"/>
      <c r="V26" s="428"/>
      <c r="W26" s="428"/>
      <c r="X26" s="428"/>
    </row>
    <row r="27" spans="1:24" ht="3" customHeight="1">
      <c r="B27" s="393"/>
      <c r="C27" s="413"/>
      <c r="D27" s="413"/>
      <c r="E27" s="394"/>
      <c r="F27" s="412"/>
      <c r="G27" s="412"/>
      <c r="H27" s="412"/>
      <c r="I27" s="412"/>
      <c r="J27" s="412"/>
      <c r="K27" s="412"/>
      <c r="L27" s="412"/>
      <c r="M27" s="412"/>
      <c r="N27" s="412"/>
      <c r="O27" s="412"/>
      <c r="P27" s="412"/>
      <c r="Q27" s="412"/>
      <c r="R27" s="414"/>
      <c r="S27" s="412"/>
      <c r="T27" s="412"/>
      <c r="U27" s="412"/>
      <c r="V27" s="412"/>
      <c r="W27" s="412"/>
      <c r="X27" s="412"/>
    </row>
    <row r="28" spans="1:24" ht="9" customHeight="1">
      <c r="B28" s="393"/>
      <c r="C28" s="2761" t="s">
        <v>236</v>
      </c>
      <c r="D28" s="2762"/>
      <c r="E28" s="394"/>
      <c r="F28" s="412">
        <v>3.4670807121718901</v>
      </c>
      <c r="G28" s="412">
        <v>3.4707756370331002</v>
      </c>
      <c r="H28" s="412">
        <v>3.4636794504125099</v>
      </c>
      <c r="I28" s="412">
        <v>3.4289448116027201</v>
      </c>
      <c r="J28" s="412">
        <v>3.4071127951320799</v>
      </c>
      <c r="K28" s="412">
        <v>3.3597429664346699</v>
      </c>
      <c r="L28" s="412">
        <v>3.3559429508899798</v>
      </c>
      <c r="M28" s="412">
        <v>3.3982290797947998</v>
      </c>
      <c r="N28" s="412">
        <v>3.4262997713478001</v>
      </c>
      <c r="O28" s="412">
        <v>3.5184306017401998</v>
      </c>
      <c r="P28" s="412">
        <v>3.5812501362019402</v>
      </c>
      <c r="Q28" s="412">
        <v>3.5787543053975801</v>
      </c>
      <c r="R28" s="405">
        <v>3.4531214488053199</v>
      </c>
      <c r="S28" s="406"/>
      <c r="T28" s="406"/>
      <c r="U28" s="406"/>
      <c r="V28" s="406"/>
      <c r="W28" s="406"/>
      <c r="X28" s="406"/>
    </row>
    <row r="29" spans="1:24" ht="9" customHeight="1">
      <c r="B29" s="393"/>
      <c r="C29" s="2762"/>
      <c r="D29" s="2762"/>
      <c r="E29" s="394"/>
      <c r="F29" s="412">
        <v>3.5260280977999998</v>
      </c>
      <c r="G29" s="412">
        <v>3.4909057006999999</v>
      </c>
      <c r="H29" s="412">
        <v>3.4854812944</v>
      </c>
      <c r="I29" s="412">
        <v>3.4543902338999999</v>
      </c>
      <c r="J29" s="412">
        <v>3.4029885343999999</v>
      </c>
      <c r="K29" s="412"/>
      <c r="L29" s="412" t="s">
        <v>232</v>
      </c>
      <c r="M29" s="412" t="s">
        <v>232</v>
      </c>
      <c r="N29" s="412" t="s">
        <v>232</v>
      </c>
      <c r="O29" s="412" t="s">
        <v>232</v>
      </c>
      <c r="P29" s="412" t="s">
        <v>232</v>
      </c>
      <c r="Q29" s="412" t="s">
        <v>232</v>
      </c>
      <c r="R29" s="405" t="s">
        <v>130</v>
      </c>
      <c r="S29" s="428"/>
      <c r="T29" s="428"/>
      <c r="U29" s="428"/>
      <c r="V29" s="428"/>
      <c r="W29" s="428"/>
      <c r="X29" s="428"/>
    </row>
    <row r="30" spans="1:24" ht="3" customHeight="1">
      <c r="B30" s="393"/>
      <c r="C30" s="410"/>
      <c r="D30" s="410"/>
      <c r="E30" s="394"/>
      <c r="F30" s="404"/>
      <c r="G30" s="404"/>
      <c r="H30" s="404"/>
      <c r="I30" s="404"/>
      <c r="J30" s="404"/>
      <c r="K30" s="404"/>
      <c r="L30" s="404"/>
      <c r="M30" s="404"/>
      <c r="N30" s="404"/>
      <c r="O30" s="404"/>
      <c r="P30" s="404"/>
      <c r="Q30" s="404"/>
      <c r="R30" s="416"/>
      <c r="S30" s="408"/>
      <c r="T30" s="408"/>
      <c r="U30" s="408"/>
      <c r="V30" s="408"/>
      <c r="W30" s="408"/>
      <c r="X30" s="408"/>
    </row>
    <row r="31" spans="1:24" ht="11.25" customHeight="1">
      <c r="A31" s="398"/>
      <c r="B31" s="393"/>
      <c r="C31" s="2763" t="s">
        <v>245</v>
      </c>
      <c r="D31" s="2763"/>
      <c r="E31" s="2763"/>
      <c r="F31" s="2763"/>
      <c r="G31" s="2763"/>
      <c r="H31" s="2763"/>
      <c r="I31" s="2763"/>
      <c r="J31" s="2763"/>
      <c r="K31" s="2763"/>
      <c r="L31" s="2763"/>
      <c r="M31" s="2763"/>
      <c r="N31" s="2763"/>
      <c r="O31" s="2763"/>
      <c r="P31" s="2763"/>
      <c r="Q31" s="2763"/>
      <c r="R31" s="2764"/>
      <c r="S31" s="417"/>
      <c r="T31" s="417"/>
      <c r="U31" s="417"/>
      <c r="V31" s="417"/>
      <c r="W31" s="417"/>
      <c r="X31" s="417"/>
    </row>
    <row r="32" spans="1:24" ht="9" customHeight="1">
      <c r="A32" s="401"/>
      <c r="B32" s="393"/>
      <c r="C32" s="402" t="s">
        <v>230</v>
      </c>
      <c r="D32" s="394"/>
      <c r="E32" s="394"/>
      <c r="F32" s="395"/>
      <c r="G32" s="395"/>
      <c r="H32" s="395"/>
      <c r="I32" s="395"/>
      <c r="J32" s="395"/>
      <c r="K32" s="395"/>
      <c r="L32" s="395"/>
      <c r="M32" s="395"/>
      <c r="N32" s="395"/>
      <c r="O32" s="395"/>
      <c r="P32" s="395"/>
      <c r="Q32" s="395"/>
      <c r="R32" s="416"/>
      <c r="S32" s="408"/>
      <c r="T32" s="408"/>
      <c r="U32" s="408"/>
      <c r="V32" s="408"/>
      <c r="W32" s="408"/>
      <c r="X32" s="408"/>
    </row>
    <row r="33" spans="1:24" ht="9" customHeight="1">
      <c r="A33" s="401"/>
      <c r="B33" s="393"/>
      <c r="C33" s="2759" t="s">
        <v>231</v>
      </c>
      <c r="D33" s="2760"/>
      <c r="E33" s="403"/>
      <c r="F33" s="404">
        <v>56.412362243666401</v>
      </c>
      <c r="G33" s="404">
        <v>53.354962270145201</v>
      </c>
      <c r="H33" s="404">
        <v>47.595701453650697</v>
      </c>
      <c r="I33" s="404">
        <v>43.283181663426397</v>
      </c>
      <c r="J33" s="404">
        <v>40.247171435741102</v>
      </c>
      <c r="K33" s="404">
        <v>38.0980334535518</v>
      </c>
      <c r="L33" s="404">
        <v>37.729761161563196</v>
      </c>
      <c r="M33" s="404">
        <v>37.558005269160802</v>
      </c>
      <c r="N33" s="404">
        <v>38.437862405852101</v>
      </c>
      <c r="O33" s="404">
        <v>39.742543562709699</v>
      </c>
      <c r="P33" s="404">
        <v>41.713001611352702</v>
      </c>
      <c r="Q33" s="404">
        <v>43.2333503103007</v>
      </c>
      <c r="R33" s="405">
        <v>43.876230050422997</v>
      </c>
      <c r="S33" s="406"/>
      <c r="T33" s="406"/>
      <c r="U33" s="406"/>
      <c r="V33" s="406"/>
      <c r="W33" s="406"/>
      <c r="X33" s="406"/>
    </row>
    <row r="34" spans="1:24" ht="9" customHeight="1">
      <c r="B34" s="393"/>
      <c r="C34" s="2760"/>
      <c r="D34" s="2760"/>
      <c r="E34" s="403"/>
      <c r="F34" s="404">
        <v>44.109586930399999</v>
      </c>
      <c r="G34" s="404">
        <v>43.802512125699998</v>
      </c>
      <c r="H34" s="404">
        <v>44.288319035999997</v>
      </c>
      <c r="I34" s="404">
        <v>44.5471668717</v>
      </c>
      <c r="J34" s="404">
        <v>44.371773131099999</v>
      </c>
      <c r="K34" s="404"/>
      <c r="L34" s="404" t="s">
        <v>232</v>
      </c>
      <c r="M34" s="404" t="s">
        <v>232</v>
      </c>
      <c r="N34" s="404" t="s">
        <v>232</v>
      </c>
      <c r="O34" s="404" t="s">
        <v>232</v>
      </c>
      <c r="P34" s="404" t="s">
        <v>232</v>
      </c>
      <c r="Q34" s="404" t="s">
        <v>232</v>
      </c>
      <c r="R34" s="405" t="s">
        <v>130</v>
      </c>
      <c r="S34" s="406"/>
      <c r="T34" s="406"/>
      <c r="U34" s="406"/>
      <c r="V34" s="406"/>
      <c r="W34" s="406"/>
      <c r="X34" s="406"/>
    </row>
    <row r="35" spans="1:24" ht="3" customHeight="1">
      <c r="B35" s="393"/>
      <c r="C35" s="403"/>
      <c r="D35" s="407"/>
      <c r="E35" s="403"/>
      <c r="F35" s="395"/>
      <c r="G35" s="395"/>
      <c r="H35" s="395"/>
      <c r="I35" s="395"/>
      <c r="J35" s="395"/>
      <c r="K35" s="395"/>
      <c r="L35" s="395"/>
      <c r="M35" s="395"/>
      <c r="N35" s="395"/>
      <c r="O35" s="395"/>
      <c r="P35" s="395"/>
      <c r="Q35" s="395"/>
      <c r="R35" s="409"/>
      <c r="S35" s="395"/>
      <c r="T35" s="395"/>
      <c r="U35" s="395"/>
      <c r="V35" s="395"/>
      <c r="W35" s="395"/>
      <c r="X35" s="395"/>
    </row>
    <row r="36" spans="1:24" ht="9" customHeight="1">
      <c r="B36" s="399"/>
      <c r="C36" s="2759" t="s">
        <v>233</v>
      </c>
      <c r="D36" s="2760"/>
      <c r="E36" s="403"/>
      <c r="F36" s="404">
        <v>56.416703259652699</v>
      </c>
      <c r="G36" s="404">
        <v>53.072681586126002</v>
      </c>
      <c r="H36" s="404">
        <v>47.363131946509597</v>
      </c>
      <c r="I36" s="404">
        <v>43.125109864920297</v>
      </c>
      <c r="J36" s="404">
        <v>40.5179528486469</v>
      </c>
      <c r="K36" s="404">
        <v>38.822865410201501</v>
      </c>
      <c r="L36" s="404">
        <v>38.519811249278902</v>
      </c>
      <c r="M36" s="404">
        <v>38.131125899207902</v>
      </c>
      <c r="N36" s="404">
        <v>38.563093773509003</v>
      </c>
      <c r="O36" s="404">
        <v>39.1274607061914</v>
      </c>
      <c r="P36" s="404">
        <v>40.566136406745301</v>
      </c>
      <c r="Q36" s="404">
        <v>41.991556990782399</v>
      </c>
      <c r="R36" s="405">
        <v>43.793658692627098</v>
      </c>
      <c r="S36" s="406"/>
      <c r="T36" s="406"/>
      <c r="U36" s="406"/>
      <c r="V36" s="406"/>
      <c r="W36" s="406"/>
      <c r="X36" s="406"/>
    </row>
    <row r="37" spans="1:24" ht="9" customHeight="1">
      <c r="B37" s="393"/>
      <c r="C37" s="2760"/>
      <c r="D37" s="2760"/>
      <c r="E37" s="394"/>
      <c r="F37" s="404">
        <v>43.021241899899998</v>
      </c>
      <c r="G37" s="404">
        <v>43.285696335300003</v>
      </c>
      <c r="H37" s="404">
        <v>43.900856987200001</v>
      </c>
      <c r="I37" s="404">
        <v>44.410797199999998</v>
      </c>
      <c r="J37" s="404">
        <v>44.660566527599997</v>
      </c>
      <c r="K37" s="404"/>
      <c r="L37" s="404" t="s">
        <v>232</v>
      </c>
      <c r="M37" s="404" t="s">
        <v>232</v>
      </c>
      <c r="N37" s="404" t="s">
        <v>232</v>
      </c>
      <c r="O37" s="404" t="s">
        <v>232</v>
      </c>
      <c r="P37" s="404" t="s">
        <v>232</v>
      </c>
      <c r="Q37" s="404" t="s">
        <v>232</v>
      </c>
      <c r="R37" s="405" t="s">
        <v>130</v>
      </c>
      <c r="S37" s="406"/>
      <c r="T37" s="406"/>
      <c r="U37" s="406"/>
      <c r="V37" s="406"/>
      <c r="W37" s="406"/>
      <c r="X37" s="406"/>
    </row>
    <row r="38" spans="1:24" ht="3" customHeight="1">
      <c r="B38" s="393"/>
      <c r="C38" s="410"/>
      <c r="D38" s="410"/>
      <c r="E38" s="394"/>
      <c r="F38" s="404"/>
      <c r="G38" s="404"/>
      <c r="H38" s="404"/>
      <c r="I38" s="404"/>
      <c r="J38" s="404"/>
      <c r="K38" s="404"/>
      <c r="L38" s="404"/>
      <c r="M38" s="404"/>
      <c r="N38" s="404"/>
      <c r="O38" s="404"/>
      <c r="P38" s="404"/>
      <c r="Q38" s="404"/>
      <c r="R38" s="411"/>
      <c r="S38" s="404"/>
      <c r="T38" s="404"/>
      <c r="U38" s="404"/>
      <c r="V38" s="404"/>
      <c r="W38" s="404"/>
      <c r="X38" s="404"/>
    </row>
    <row r="39" spans="1:24" ht="9" customHeight="1">
      <c r="B39" s="393"/>
      <c r="C39" s="402" t="s">
        <v>234</v>
      </c>
      <c r="D39" s="410"/>
      <c r="E39" s="394"/>
      <c r="F39" s="395"/>
      <c r="G39" s="395"/>
      <c r="H39" s="395"/>
      <c r="I39" s="395"/>
      <c r="J39" s="395"/>
      <c r="K39" s="395"/>
      <c r="L39" s="395"/>
      <c r="M39" s="395"/>
      <c r="N39" s="395"/>
      <c r="O39" s="395"/>
      <c r="P39" s="395"/>
      <c r="Q39" s="395"/>
      <c r="R39" s="411"/>
      <c r="S39" s="404"/>
      <c r="T39" s="404"/>
      <c r="U39" s="404"/>
      <c r="V39" s="404"/>
      <c r="W39" s="404"/>
      <c r="X39" s="404"/>
    </row>
    <row r="40" spans="1:24" ht="9" customHeight="1">
      <c r="B40" s="393"/>
      <c r="C40" s="2759" t="s">
        <v>233</v>
      </c>
      <c r="D40" s="2760"/>
      <c r="E40" s="394"/>
      <c r="F40" s="404">
        <v>58.023289802180798</v>
      </c>
      <c r="G40" s="404">
        <v>54.686961610796601</v>
      </c>
      <c r="H40" s="404">
        <v>48.980910839726</v>
      </c>
      <c r="I40" s="404">
        <v>44.736092794100699</v>
      </c>
      <c r="J40" s="404">
        <v>42.131070724256404</v>
      </c>
      <c r="K40" s="404">
        <v>40.401650289832403</v>
      </c>
      <c r="L40" s="404">
        <v>40.101303958319001</v>
      </c>
      <c r="M40" s="404">
        <v>39.763350129784001</v>
      </c>
      <c r="N40" s="404">
        <v>40.2026819083841</v>
      </c>
      <c r="O40" s="404">
        <v>40.775489038085801</v>
      </c>
      <c r="P40" s="404">
        <v>42.217967277942797</v>
      </c>
      <c r="Q40" s="404">
        <v>43.659954704174197</v>
      </c>
      <c r="R40" s="405">
        <v>45.414747101782098</v>
      </c>
      <c r="S40" s="406"/>
      <c r="T40" s="406"/>
      <c r="U40" s="406"/>
      <c r="V40" s="406"/>
      <c r="W40" s="406"/>
      <c r="X40" s="406"/>
    </row>
    <row r="41" spans="1:24" ht="9" customHeight="1">
      <c r="B41" s="393"/>
      <c r="C41" s="2760"/>
      <c r="D41" s="2760"/>
      <c r="E41" s="394"/>
      <c r="F41" s="404">
        <v>44.770153092900003</v>
      </c>
      <c r="G41" s="404">
        <v>45.0330206573</v>
      </c>
      <c r="H41" s="404">
        <v>45.642629888599998</v>
      </c>
      <c r="I41" s="404">
        <v>46.161503540200002</v>
      </c>
      <c r="J41" s="404">
        <v>46.403134628899998</v>
      </c>
      <c r="K41" s="404"/>
      <c r="L41" s="404" t="s">
        <v>232</v>
      </c>
      <c r="M41" s="404" t="s">
        <v>232</v>
      </c>
      <c r="N41" s="404" t="s">
        <v>232</v>
      </c>
      <c r="O41" s="404" t="s">
        <v>232</v>
      </c>
      <c r="P41" s="404" t="s">
        <v>232</v>
      </c>
      <c r="Q41" s="404" t="s">
        <v>232</v>
      </c>
      <c r="R41" s="405" t="s">
        <v>130</v>
      </c>
      <c r="S41" s="406"/>
      <c r="T41" s="406"/>
      <c r="U41" s="406"/>
      <c r="V41" s="406"/>
      <c r="W41" s="406"/>
      <c r="X41" s="406"/>
    </row>
    <row r="42" spans="1:24" ht="3" customHeight="1">
      <c r="B42" s="393"/>
      <c r="C42" s="410"/>
      <c r="D42" s="410"/>
      <c r="E42" s="394"/>
      <c r="F42" s="404"/>
      <c r="G42" s="404"/>
      <c r="H42" s="404"/>
      <c r="I42" s="404"/>
      <c r="J42" s="404"/>
      <c r="K42" s="404"/>
      <c r="L42" s="404"/>
      <c r="M42" s="404"/>
      <c r="N42" s="404"/>
      <c r="O42" s="404"/>
      <c r="P42" s="404"/>
      <c r="Q42" s="404"/>
      <c r="R42" s="411"/>
      <c r="S42" s="404"/>
      <c r="T42" s="404"/>
      <c r="U42" s="404"/>
      <c r="V42" s="404"/>
      <c r="W42" s="404"/>
      <c r="X42" s="404"/>
    </row>
    <row r="43" spans="1:24" ht="9" customHeight="1">
      <c r="B43" s="399"/>
      <c r="C43" s="2761" t="s">
        <v>235</v>
      </c>
      <c r="D43" s="2762"/>
      <c r="E43" s="394"/>
      <c r="F43" s="412">
        <v>3.9435242722875001</v>
      </c>
      <c r="G43" s="412">
        <v>3.9958015422384001</v>
      </c>
      <c r="H43" s="412">
        <v>3.9889655167264699</v>
      </c>
      <c r="I43" s="412">
        <v>3.98704256675502</v>
      </c>
      <c r="J43" s="412">
        <v>3.8905425975018701</v>
      </c>
      <c r="K43" s="412">
        <v>3.8197550077792402</v>
      </c>
      <c r="L43" s="412">
        <v>3.8145436725177202</v>
      </c>
      <c r="M43" s="412">
        <v>3.8689138762979001</v>
      </c>
      <c r="N43" s="412">
        <v>3.9317025714473099</v>
      </c>
      <c r="O43" s="412">
        <v>4.0258573361120398</v>
      </c>
      <c r="P43" s="412">
        <v>4.1155289937250696</v>
      </c>
      <c r="Q43" s="412">
        <v>4.1521760616989498</v>
      </c>
      <c r="R43" s="405">
        <v>3.9585738631609302</v>
      </c>
      <c r="S43" s="406"/>
      <c r="T43" s="406"/>
      <c r="U43" s="406"/>
      <c r="V43" s="406"/>
      <c r="W43" s="406"/>
      <c r="X43" s="406"/>
    </row>
    <row r="44" spans="1:24" ht="9" customHeight="1">
      <c r="B44" s="393"/>
      <c r="C44" s="2762"/>
      <c r="D44" s="2762"/>
      <c r="E44" s="394"/>
      <c r="F44" s="412">
        <v>4.0971133290999999</v>
      </c>
      <c r="G44" s="412">
        <v>4.0293930907000002</v>
      </c>
      <c r="H44" s="412">
        <v>3.9944818870000001</v>
      </c>
      <c r="I44" s="412">
        <v>3.9451182685999999</v>
      </c>
      <c r="J44" s="412">
        <v>3.8623721602000001</v>
      </c>
      <c r="K44" s="412"/>
      <c r="L44" s="412" t="s">
        <v>232</v>
      </c>
      <c r="M44" s="412" t="s">
        <v>232</v>
      </c>
      <c r="N44" s="412" t="s">
        <v>232</v>
      </c>
      <c r="O44" s="412" t="s">
        <v>232</v>
      </c>
      <c r="P44" s="412" t="s">
        <v>232</v>
      </c>
      <c r="Q44" s="412" t="s">
        <v>232</v>
      </c>
      <c r="R44" s="405" t="s">
        <v>130</v>
      </c>
      <c r="S44" s="406"/>
      <c r="T44" s="406"/>
      <c r="U44" s="406"/>
      <c r="V44" s="406"/>
      <c r="W44" s="406"/>
      <c r="X44" s="406"/>
    </row>
    <row r="45" spans="1:24" ht="3" customHeight="1">
      <c r="B45" s="393"/>
      <c r="C45" s="413"/>
      <c r="D45" s="413"/>
      <c r="E45" s="394"/>
      <c r="F45" s="412"/>
      <c r="G45" s="412"/>
      <c r="H45" s="412"/>
      <c r="I45" s="412"/>
      <c r="J45" s="412"/>
      <c r="K45" s="412"/>
      <c r="L45" s="412"/>
      <c r="M45" s="412"/>
      <c r="N45" s="412"/>
      <c r="O45" s="412"/>
      <c r="P45" s="412"/>
      <c r="Q45" s="412"/>
      <c r="R45" s="414"/>
      <c r="S45" s="412"/>
      <c r="T45" s="412"/>
      <c r="U45" s="412"/>
      <c r="V45" s="412"/>
      <c r="W45" s="412"/>
      <c r="X45" s="412"/>
    </row>
    <row r="46" spans="1:24" ht="9" customHeight="1">
      <c r="B46" s="393"/>
      <c r="C46" s="2761" t="s">
        <v>236</v>
      </c>
      <c r="D46" s="2762"/>
      <c r="E46" s="394"/>
      <c r="F46" s="412">
        <v>3.4341227346830201</v>
      </c>
      <c r="G46" s="412">
        <v>3.4618075038182399</v>
      </c>
      <c r="H46" s="412">
        <v>3.4560045541850202</v>
      </c>
      <c r="I46" s="412">
        <v>3.4418766969473298</v>
      </c>
      <c r="J46" s="412">
        <v>3.4077893089716702</v>
      </c>
      <c r="K46" s="412">
        <v>3.3516118261759802</v>
      </c>
      <c r="L46" s="412">
        <v>3.3399548913361401</v>
      </c>
      <c r="M46" s="412">
        <v>3.35437095344458</v>
      </c>
      <c r="N46" s="412">
        <v>3.4137618433736598</v>
      </c>
      <c r="O46" s="412">
        <v>3.51860589610469</v>
      </c>
      <c r="P46" s="412">
        <v>3.5807330934961201</v>
      </c>
      <c r="Q46" s="412">
        <v>3.5790125492518698</v>
      </c>
      <c r="R46" s="405">
        <v>3.4429426395684199</v>
      </c>
      <c r="S46" s="406"/>
      <c r="T46" s="406"/>
      <c r="U46" s="406"/>
      <c r="V46" s="406"/>
      <c r="W46" s="406"/>
      <c r="X46" s="406"/>
    </row>
    <row r="47" spans="1:24" ht="9" customHeight="1">
      <c r="B47" s="393"/>
      <c r="C47" s="2762"/>
      <c r="D47" s="2762"/>
      <c r="E47" s="394"/>
      <c r="F47" s="412">
        <v>3.5308253642</v>
      </c>
      <c r="G47" s="412">
        <v>3.4951710154</v>
      </c>
      <c r="H47" s="412">
        <v>3.4877591182000001</v>
      </c>
      <c r="I47" s="412">
        <v>3.4629366664000001</v>
      </c>
      <c r="J47" s="412">
        <v>3.4205952926999998</v>
      </c>
      <c r="K47" s="412"/>
      <c r="L47" s="412" t="s">
        <v>232</v>
      </c>
      <c r="M47" s="412" t="s">
        <v>232</v>
      </c>
      <c r="N47" s="412" t="s">
        <v>232</v>
      </c>
      <c r="O47" s="412" t="s">
        <v>232</v>
      </c>
      <c r="P47" s="412" t="s">
        <v>232</v>
      </c>
      <c r="Q47" s="412" t="s">
        <v>232</v>
      </c>
      <c r="R47" s="405" t="s">
        <v>130</v>
      </c>
      <c r="S47" s="428"/>
      <c r="T47" s="428"/>
      <c r="U47" s="428"/>
      <c r="V47" s="428"/>
      <c r="W47" s="428"/>
      <c r="X47" s="428"/>
    </row>
    <row r="48" spans="1:24" ht="3" customHeight="1">
      <c r="B48" s="393"/>
      <c r="C48" s="410"/>
      <c r="D48" s="410"/>
      <c r="E48" s="394"/>
      <c r="F48" s="404"/>
      <c r="G48" s="404"/>
      <c r="H48" s="404"/>
      <c r="I48" s="404"/>
      <c r="J48" s="404"/>
      <c r="K48" s="404"/>
      <c r="L48" s="404"/>
      <c r="M48" s="404"/>
      <c r="N48" s="404"/>
      <c r="O48" s="404"/>
      <c r="P48" s="404"/>
      <c r="Q48" s="404"/>
      <c r="R48" s="416"/>
      <c r="S48" s="408"/>
      <c r="T48" s="408"/>
      <c r="U48" s="408"/>
      <c r="V48" s="408"/>
      <c r="W48" s="408"/>
      <c r="X48" s="408"/>
    </row>
    <row r="49" spans="1:24" ht="11.25" customHeight="1">
      <c r="A49" s="398"/>
      <c r="B49" s="393"/>
      <c r="C49" s="2763" t="s">
        <v>246</v>
      </c>
      <c r="D49" s="2763"/>
      <c r="E49" s="2763"/>
      <c r="F49" s="2763"/>
      <c r="G49" s="2763"/>
      <c r="H49" s="2763"/>
      <c r="I49" s="2763"/>
      <c r="J49" s="2763"/>
      <c r="K49" s="2763"/>
      <c r="L49" s="2763"/>
      <c r="M49" s="2763"/>
      <c r="N49" s="2763"/>
      <c r="O49" s="2763"/>
      <c r="P49" s="2763"/>
      <c r="Q49" s="2763"/>
      <c r="R49" s="2764"/>
      <c r="S49" s="417"/>
      <c r="T49" s="417"/>
      <c r="U49" s="417"/>
      <c r="V49" s="417"/>
      <c r="W49" s="417"/>
      <c r="X49" s="417"/>
    </row>
    <row r="50" spans="1:24" ht="9" customHeight="1">
      <c r="A50" s="401"/>
      <c r="B50" s="393"/>
      <c r="C50" s="402" t="s">
        <v>230</v>
      </c>
      <c r="D50" s="394"/>
      <c r="E50" s="394"/>
      <c r="F50" s="395"/>
      <c r="G50" s="395"/>
      <c r="H50" s="395"/>
      <c r="I50" s="395"/>
      <c r="J50" s="395"/>
      <c r="K50" s="395"/>
      <c r="L50" s="395"/>
      <c r="M50" s="395"/>
      <c r="N50" s="395"/>
      <c r="O50" s="395"/>
      <c r="P50" s="395"/>
      <c r="Q50" s="395"/>
      <c r="R50" s="416"/>
      <c r="S50" s="408"/>
      <c r="T50" s="408"/>
      <c r="U50" s="408"/>
      <c r="V50" s="408"/>
      <c r="W50" s="408"/>
      <c r="X50" s="408"/>
    </row>
    <row r="51" spans="1:24" ht="9" customHeight="1">
      <c r="A51" s="401"/>
      <c r="B51" s="393"/>
      <c r="C51" s="2759" t="s">
        <v>231</v>
      </c>
      <c r="D51" s="2760"/>
      <c r="E51" s="403"/>
      <c r="F51" s="404">
        <v>55.208030790460498</v>
      </c>
      <c r="G51" s="404">
        <v>50.529621512719302</v>
      </c>
      <c r="H51" s="404">
        <v>45.160000200269799</v>
      </c>
      <c r="I51" s="404">
        <v>41.920903459179499</v>
      </c>
      <c r="J51" s="404">
        <v>39.513762773431203</v>
      </c>
      <c r="K51" s="404">
        <v>37.772769187673603</v>
      </c>
      <c r="L51" s="404">
        <v>36.754717448005898</v>
      </c>
      <c r="M51" s="404">
        <v>37.060697855794203</v>
      </c>
      <c r="N51" s="404">
        <v>37.327998038798199</v>
      </c>
      <c r="O51" s="404">
        <v>38.840219633524597</v>
      </c>
      <c r="P51" s="404">
        <v>40.503238386917701</v>
      </c>
      <c r="Q51" s="404">
        <v>41.898250314615801</v>
      </c>
      <c r="R51" s="405">
        <v>42.359685494928598</v>
      </c>
      <c r="S51" s="406"/>
      <c r="T51" s="406"/>
      <c r="U51" s="406"/>
      <c r="V51" s="406"/>
      <c r="W51" s="406"/>
      <c r="X51" s="406"/>
    </row>
    <row r="52" spans="1:24" ht="9" customHeight="1">
      <c r="B52" s="393"/>
      <c r="C52" s="2760"/>
      <c r="D52" s="2760"/>
      <c r="E52" s="403"/>
      <c r="F52" s="404">
        <v>43.412993525700003</v>
      </c>
      <c r="G52" s="404">
        <v>43.395406256900003</v>
      </c>
      <c r="H52" s="404">
        <v>43.751912992199998</v>
      </c>
      <c r="I52" s="404">
        <v>43.461546624100002</v>
      </c>
      <c r="J52" s="404">
        <v>43.6415215428</v>
      </c>
      <c r="K52" s="404"/>
      <c r="L52" s="404" t="s">
        <v>232</v>
      </c>
      <c r="M52" s="404" t="s">
        <v>232</v>
      </c>
      <c r="N52" s="404" t="s">
        <v>232</v>
      </c>
      <c r="O52" s="404" t="s">
        <v>232</v>
      </c>
      <c r="P52" s="404" t="s">
        <v>232</v>
      </c>
      <c r="Q52" s="404" t="s">
        <v>232</v>
      </c>
      <c r="R52" s="405" t="s">
        <v>130</v>
      </c>
      <c r="S52" s="406"/>
      <c r="T52" s="406"/>
      <c r="U52" s="406"/>
      <c r="V52" s="406"/>
      <c r="W52" s="406"/>
      <c r="X52" s="406"/>
    </row>
    <row r="53" spans="1:24" ht="3" customHeight="1">
      <c r="B53" s="393"/>
      <c r="C53" s="403"/>
      <c r="D53" s="407"/>
      <c r="E53" s="403"/>
      <c r="F53" s="395"/>
      <c r="G53" s="395"/>
      <c r="H53" s="395"/>
      <c r="I53" s="395"/>
      <c r="J53" s="395"/>
      <c r="K53" s="395"/>
      <c r="L53" s="395"/>
      <c r="M53" s="395"/>
      <c r="N53" s="395"/>
      <c r="O53" s="395"/>
      <c r="P53" s="395"/>
      <c r="Q53" s="395"/>
      <c r="R53" s="409"/>
      <c r="S53" s="395"/>
      <c r="T53" s="395"/>
      <c r="U53" s="395"/>
      <c r="V53" s="395"/>
      <c r="W53" s="395"/>
      <c r="X53" s="395"/>
    </row>
    <row r="54" spans="1:24" ht="9" customHeight="1">
      <c r="B54" s="399"/>
      <c r="C54" s="2759" t="s">
        <v>233</v>
      </c>
      <c r="D54" s="2760"/>
      <c r="E54" s="403"/>
      <c r="F54" s="404">
        <v>54.750185196858901</v>
      </c>
      <c r="G54" s="404">
        <v>49.866884310965197</v>
      </c>
      <c r="H54" s="404">
        <v>44.609053126919903</v>
      </c>
      <c r="I54" s="404">
        <v>41.594462442700497</v>
      </c>
      <c r="J54" s="404">
        <v>39.668325974195398</v>
      </c>
      <c r="K54" s="404">
        <v>38.418161781800599</v>
      </c>
      <c r="L54" s="404">
        <v>37.472509999835601</v>
      </c>
      <c r="M54" s="404">
        <v>37.488144668442899</v>
      </c>
      <c r="N54" s="404">
        <v>37.472186482387201</v>
      </c>
      <c r="O54" s="404">
        <v>38.115583576989202</v>
      </c>
      <c r="P54" s="404">
        <v>39.220468640405997</v>
      </c>
      <c r="Q54" s="404">
        <v>40.460846080898399</v>
      </c>
      <c r="R54" s="405">
        <v>42.096890700147398</v>
      </c>
      <c r="S54" s="406"/>
      <c r="T54" s="406"/>
      <c r="U54" s="406"/>
      <c r="V54" s="406"/>
      <c r="W54" s="406"/>
      <c r="X54" s="406"/>
    </row>
    <row r="55" spans="1:24" ht="9" customHeight="1">
      <c r="B55" s="393"/>
      <c r="C55" s="2760"/>
      <c r="D55" s="2760"/>
      <c r="E55" s="394"/>
      <c r="F55" s="404">
        <v>42.2744764276</v>
      </c>
      <c r="G55" s="404">
        <v>42.692447720799997</v>
      </c>
      <c r="H55" s="404">
        <v>43.303086059199998</v>
      </c>
      <c r="I55" s="404">
        <v>43.276875830500003</v>
      </c>
      <c r="J55" s="404">
        <v>44.005150680500002</v>
      </c>
      <c r="K55" s="404"/>
      <c r="L55" s="404" t="s">
        <v>232</v>
      </c>
      <c r="M55" s="404" t="s">
        <v>232</v>
      </c>
      <c r="N55" s="404" t="s">
        <v>232</v>
      </c>
      <c r="O55" s="404" t="s">
        <v>232</v>
      </c>
      <c r="P55" s="404" t="s">
        <v>232</v>
      </c>
      <c r="Q55" s="404" t="s">
        <v>232</v>
      </c>
      <c r="R55" s="405" t="s">
        <v>130</v>
      </c>
      <c r="S55" s="406"/>
      <c r="T55" s="406"/>
      <c r="U55" s="406"/>
      <c r="V55" s="406"/>
      <c r="W55" s="406"/>
      <c r="X55" s="406"/>
    </row>
    <row r="56" spans="1:24" ht="3" customHeight="1">
      <c r="B56" s="393"/>
      <c r="C56" s="410"/>
      <c r="D56" s="410"/>
      <c r="E56" s="394"/>
      <c r="F56" s="404"/>
      <c r="G56" s="404"/>
      <c r="H56" s="404"/>
      <c r="I56" s="404"/>
      <c r="J56" s="404"/>
      <c r="K56" s="404"/>
      <c r="L56" s="404"/>
      <c r="M56" s="404"/>
      <c r="N56" s="404"/>
      <c r="O56" s="404"/>
      <c r="P56" s="404"/>
      <c r="Q56" s="404"/>
      <c r="R56" s="411"/>
      <c r="S56" s="404"/>
      <c r="T56" s="404"/>
      <c r="U56" s="404"/>
      <c r="V56" s="404"/>
      <c r="W56" s="404"/>
      <c r="X56" s="404"/>
    </row>
    <row r="57" spans="1:24" ht="9" customHeight="1">
      <c r="B57" s="393"/>
      <c r="C57" s="402" t="s">
        <v>234</v>
      </c>
      <c r="D57" s="410"/>
      <c r="E57" s="394"/>
      <c r="F57" s="395"/>
      <c r="G57" s="395"/>
      <c r="H57" s="395"/>
      <c r="I57" s="395"/>
      <c r="J57" s="395"/>
      <c r="K57" s="395"/>
      <c r="L57" s="395"/>
      <c r="M57" s="395"/>
      <c r="N57" s="395"/>
      <c r="O57" s="395"/>
      <c r="P57" s="395"/>
      <c r="Q57" s="395"/>
      <c r="R57" s="411"/>
      <c r="S57" s="404"/>
      <c r="T57" s="404"/>
      <c r="U57" s="404"/>
      <c r="V57" s="404"/>
      <c r="W57" s="404"/>
      <c r="X57" s="404"/>
    </row>
    <row r="58" spans="1:24" ht="9" customHeight="1">
      <c r="B58" s="393"/>
      <c r="C58" s="2759" t="s">
        <v>233</v>
      </c>
      <c r="D58" s="2760"/>
      <c r="E58" s="394"/>
      <c r="F58" s="404">
        <v>56.171300883068</v>
      </c>
      <c r="G58" s="404">
        <v>51.292547275076998</v>
      </c>
      <c r="H58" s="404">
        <v>46.038041538799398</v>
      </c>
      <c r="I58" s="404">
        <v>43.028962603248701</v>
      </c>
      <c r="J58" s="404">
        <v>41.112795478001303</v>
      </c>
      <c r="K58" s="404">
        <v>39.834724393756701</v>
      </c>
      <c r="L58" s="404">
        <v>38.9207572853635</v>
      </c>
      <c r="M58" s="404">
        <v>38.939591497793998</v>
      </c>
      <c r="N58" s="404">
        <v>38.924307721576703</v>
      </c>
      <c r="O58" s="404">
        <v>39.578724601386298</v>
      </c>
      <c r="P58" s="404">
        <v>40.693457704571998</v>
      </c>
      <c r="Q58" s="404">
        <v>41.957531200269699</v>
      </c>
      <c r="R58" s="405">
        <v>43.5428889403385</v>
      </c>
      <c r="S58" s="406"/>
      <c r="T58" s="406"/>
      <c r="U58" s="406"/>
      <c r="V58" s="406"/>
      <c r="W58" s="406"/>
      <c r="X58" s="406"/>
    </row>
    <row r="59" spans="1:24" ht="9" customHeight="1">
      <c r="B59" s="393"/>
      <c r="C59" s="2760"/>
      <c r="D59" s="2760"/>
      <c r="E59" s="394"/>
      <c r="F59" s="404">
        <v>43.807605204200001</v>
      </c>
      <c r="G59" s="404">
        <v>44.244250252699999</v>
      </c>
      <c r="H59" s="404">
        <v>44.847517393300002</v>
      </c>
      <c r="I59" s="404">
        <v>44.845053623600002</v>
      </c>
      <c r="J59" s="404">
        <v>45.574953499999999</v>
      </c>
      <c r="K59" s="404"/>
      <c r="L59" s="404" t="s">
        <v>232</v>
      </c>
      <c r="M59" s="404" t="s">
        <v>232</v>
      </c>
      <c r="N59" s="404" t="s">
        <v>232</v>
      </c>
      <c r="O59" s="404" t="s">
        <v>232</v>
      </c>
      <c r="P59" s="404" t="s">
        <v>232</v>
      </c>
      <c r="Q59" s="404" t="s">
        <v>232</v>
      </c>
      <c r="R59" s="405" t="s">
        <v>130</v>
      </c>
      <c r="S59" s="406"/>
      <c r="T59" s="406"/>
      <c r="U59" s="406"/>
      <c r="V59" s="406"/>
      <c r="W59" s="406"/>
      <c r="X59" s="406"/>
    </row>
    <row r="60" spans="1:24" ht="3" customHeight="1">
      <c r="B60" s="393"/>
      <c r="C60" s="410"/>
      <c r="D60" s="410"/>
      <c r="E60" s="394"/>
      <c r="F60" s="404"/>
      <c r="G60" s="404"/>
      <c r="H60" s="404"/>
      <c r="I60" s="404"/>
      <c r="J60" s="404"/>
      <c r="K60" s="404"/>
      <c r="L60" s="404"/>
      <c r="M60" s="404"/>
      <c r="N60" s="404"/>
      <c r="O60" s="404"/>
      <c r="P60" s="404"/>
      <c r="Q60" s="404"/>
      <c r="R60" s="411"/>
      <c r="S60" s="404"/>
      <c r="T60" s="404"/>
      <c r="U60" s="404"/>
      <c r="V60" s="404"/>
      <c r="W60" s="404"/>
      <c r="X60" s="404"/>
    </row>
    <row r="61" spans="1:24" ht="9" customHeight="1">
      <c r="B61" s="399"/>
      <c r="C61" s="2761" t="s">
        <v>235</v>
      </c>
      <c r="D61" s="2762"/>
      <c r="E61" s="394"/>
      <c r="F61" s="412">
        <v>4.0390203446711999</v>
      </c>
      <c r="G61" s="412">
        <v>4.05094384624784</v>
      </c>
      <c r="H61" s="412">
        <v>4.0425806155798396</v>
      </c>
      <c r="I61" s="412">
        <v>4.0158667357801203</v>
      </c>
      <c r="J61" s="412">
        <v>3.9244282024213</v>
      </c>
      <c r="K61" s="412">
        <v>3.8600851413209898</v>
      </c>
      <c r="L61" s="412">
        <v>3.8504073912149499</v>
      </c>
      <c r="M61" s="412">
        <v>3.9127784064472002</v>
      </c>
      <c r="N61" s="412">
        <v>3.9219411746389401</v>
      </c>
      <c r="O61" s="412">
        <v>4.0305303924182398</v>
      </c>
      <c r="P61" s="412">
        <v>4.1111680539830999</v>
      </c>
      <c r="Q61" s="412">
        <v>4.1484976207156796</v>
      </c>
      <c r="R61" s="405">
        <v>3.9905855018765202</v>
      </c>
      <c r="S61" s="406"/>
      <c r="T61" s="406"/>
      <c r="U61" s="406"/>
      <c r="V61" s="406"/>
      <c r="W61" s="406"/>
      <c r="X61" s="406"/>
    </row>
    <row r="62" spans="1:24" ht="9" customHeight="1">
      <c r="B62" s="393"/>
      <c r="C62" s="2762"/>
      <c r="D62" s="2762"/>
      <c r="E62" s="394"/>
      <c r="F62" s="412">
        <v>4.1118128239000002</v>
      </c>
      <c r="G62" s="412">
        <v>4.0486797662000003</v>
      </c>
      <c r="H62" s="412">
        <v>3.9922796344</v>
      </c>
      <c r="I62" s="412">
        <v>3.9492875186999998</v>
      </c>
      <c r="J62" s="412">
        <v>3.8604863666</v>
      </c>
      <c r="K62" s="412"/>
      <c r="L62" s="412" t="s">
        <v>232</v>
      </c>
      <c r="M62" s="412" t="s">
        <v>232</v>
      </c>
      <c r="N62" s="412" t="s">
        <v>232</v>
      </c>
      <c r="O62" s="412" t="s">
        <v>232</v>
      </c>
      <c r="P62" s="412" t="s">
        <v>232</v>
      </c>
      <c r="Q62" s="412" t="s">
        <v>232</v>
      </c>
      <c r="R62" s="405" t="s">
        <v>130</v>
      </c>
      <c r="S62" s="428"/>
      <c r="T62" s="428"/>
      <c r="U62" s="428"/>
      <c r="V62" s="428"/>
      <c r="W62" s="428"/>
      <c r="X62" s="428"/>
    </row>
    <row r="63" spans="1:24" ht="3" customHeight="1">
      <c r="B63" s="393"/>
      <c r="C63" s="413"/>
      <c r="D63" s="413"/>
      <c r="E63" s="394"/>
      <c r="F63" s="412"/>
      <c r="G63" s="412"/>
      <c r="H63" s="412"/>
      <c r="I63" s="412"/>
      <c r="J63" s="412"/>
      <c r="K63" s="412"/>
      <c r="L63" s="412"/>
      <c r="M63" s="412"/>
      <c r="N63" s="412"/>
      <c r="O63" s="412"/>
      <c r="P63" s="412"/>
      <c r="Q63" s="412"/>
      <c r="R63" s="414"/>
      <c r="S63" s="412"/>
      <c r="T63" s="412"/>
      <c r="U63" s="412"/>
      <c r="V63" s="412"/>
      <c r="W63" s="412"/>
      <c r="X63" s="412"/>
    </row>
    <row r="64" spans="1:24" ht="9" customHeight="1">
      <c r="B64" s="393"/>
      <c r="C64" s="2761" t="s">
        <v>236</v>
      </c>
      <c r="D64" s="2762"/>
      <c r="E64" s="394"/>
      <c r="F64" s="412">
        <v>3.4612070485521498</v>
      </c>
      <c r="G64" s="412">
        <v>3.4923542745591298</v>
      </c>
      <c r="H64" s="412">
        <v>3.4799532920063299</v>
      </c>
      <c r="I64" s="412">
        <v>3.4554918395730998</v>
      </c>
      <c r="J64" s="412">
        <v>3.4185660998458398</v>
      </c>
      <c r="K64" s="412">
        <v>3.3591458613281202</v>
      </c>
      <c r="L64" s="412">
        <v>3.3492825285382399</v>
      </c>
      <c r="M64" s="412">
        <v>3.3687105764705101</v>
      </c>
      <c r="N64" s="412">
        <v>3.4216395760536602</v>
      </c>
      <c r="O64" s="412">
        <v>3.5308148826219798</v>
      </c>
      <c r="P64" s="412">
        <v>3.5993591778867802</v>
      </c>
      <c r="Q64" s="412">
        <v>3.60454027075449</v>
      </c>
      <c r="R64" s="405">
        <v>3.4599023739930699</v>
      </c>
      <c r="S64" s="406"/>
      <c r="T64" s="406"/>
      <c r="U64" s="406"/>
      <c r="V64" s="406"/>
      <c r="W64" s="406"/>
      <c r="X64" s="406"/>
    </row>
    <row r="65" spans="1:24" ht="9" customHeight="1">
      <c r="B65" s="393"/>
      <c r="C65" s="2762"/>
      <c r="D65" s="2762"/>
      <c r="E65" s="394"/>
      <c r="F65" s="412">
        <v>3.5638054669999999</v>
      </c>
      <c r="G65" s="412">
        <v>3.5161895765</v>
      </c>
      <c r="H65" s="412">
        <v>3.4981463424000001</v>
      </c>
      <c r="I65" s="412">
        <v>3.4737280820000001</v>
      </c>
      <c r="J65" s="412">
        <v>3.4230422507</v>
      </c>
      <c r="K65" s="412"/>
      <c r="L65" s="412" t="s">
        <v>232</v>
      </c>
      <c r="M65" s="412" t="s">
        <v>232</v>
      </c>
      <c r="N65" s="412" t="s">
        <v>232</v>
      </c>
      <c r="O65" s="412" t="s">
        <v>232</v>
      </c>
      <c r="P65" s="412" t="s">
        <v>232</v>
      </c>
      <c r="Q65" s="412" t="s">
        <v>232</v>
      </c>
      <c r="R65" s="405" t="s">
        <v>130</v>
      </c>
      <c r="S65" s="428"/>
      <c r="T65" s="428"/>
      <c r="U65" s="428"/>
      <c r="V65" s="428"/>
      <c r="W65" s="428"/>
      <c r="X65" s="428"/>
    </row>
    <row r="66" spans="1:24" ht="3" customHeight="1">
      <c r="B66" s="393"/>
      <c r="C66" s="415"/>
      <c r="D66" s="415"/>
      <c r="E66" s="394"/>
      <c r="F66" s="404"/>
      <c r="G66" s="404"/>
      <c r="H66" s="404"/>
      <c r="I66" s="404"/>
      <c r="J66" s="404"/>
      <c r="K66" s="404"/>
      <c r="L66" s="404"/>
      <c r="M66" s="404"/>
      <c r="N66" s="404"/>
      <c r="O66" s="404"/>
      <c r="P66" s="404"/>
      <c r="Q66" s="404"/>
      <c r="R66" s="416"/>
      <c r="S66" s="408"/>
      <c r="T66" s="408"/>
      <c r="U66" s="408"/>
      <c r="V66" s="408"/>
      <c r="W66" s="408"/>
      <c r="X66" s="408"/>
    </row>
    <row r="67" spans="1:24" ht="11.25" customHeight="1">
      <c r="A67" s="398"/>
      <c r="B67" s="393"/>
      <c r="C67" s="2763" t="s">
        <v>247</v>
      </c>
      <c r="D67" s="2763"/>
      <c r="E67" s="2763"/>
      <c r="F67" s="2763"/>
      <c r="G67" s="2763"/>
      <c r="H67" s="2763"/>
      <c r="I67" s="2763"/>
      <c r="J67" s="2763"/>
      <c r="K67" s="2763"/>
      <c r="L67" s="2763"/>
      <c r="M67" s="2763"/>
      <c r="N67" s="2763"/>
      <c r="O67" s="2763"/>
      <c r="P67" s="2763"/>
      <c r="Q67" s="2763"/>
      <c r="R67" s="2764"/>
      <c r="S67" s="417"/>
      <c r="T67" s="417"/>
      <c r="U67" s="417"/>
      <c r="V67" s="417"/>
      <c r="W67" s="417"/>
      <c r="X67" s="417"/>
    </row>
    <row r="68" spans="1:24" ht="9" customHeight="1">
      <c r="A68" s="401"/>
      <c r="B68" s="393"/>
      <c r="C68" s="402" t="s">
        <v>230</v>
      </c>
      <c r="D68" s="394"/>
      <c r="E68" s="394"/>
      <c r="F68" s="395"/>
      <c r="G68" s="395"/>
      <c r="H68" s="395"/>
      <c r="I68" s="395"/>
      <c r="J68" s="395"/>
      <c r="K68" s="395"/>
      <c r="L68" s="395"/>
      <c r="M68" s="395"/>
      <c r="N68" s="395"/>
      <c r="O68" s="395"/>
      <c r="P68" s="395"/>
      <c r="Q68" s="395"/>
      <c r="R68" s="416"/>
      <c r="S68" s="408"/>
      <c r="T68" s="408"/>
      <c r="U68" s="408"/>
      <c r="V68" s="408"/>
      <c r="W68" s="408"/>
      <c r="X68" s="408"/>
    </row>
    <row r="69" spans="1:24" ht="9" customHeight="1">
      <c r="A69" s="401"/>
      <c r="B69" s="393"/>
      <c r="C69" s="2759" t="s">
        <v>231</v>
      </c>
      <c r="D69" s="2760"/>
      <c r="E69" s="403"/>
      <c r="F69" s="404">
        <v>57.673794060346403</v>
      </c>
      <c r="G69" s="404">
        <v>54.6332777671172</v>
      </c>
      <c r="H69" s="404">
        <v>49.118552971122597</v>
      </c>
      <c r="I69" s="404">
        <v>45.509800616501103</v>
      </c>
      <c r="J69" s="404">
        <v>42.287014405229201</v>
      </c>
      <c r="K69" s="404">
        <v>40.142376693686401</v>
      </c>
      <c r="L69" s="404">
        <v>39.069425360219697</v>
      </c>
      <c r="M69" s="404">
        <v>38.967556443334502</v>
      </c>
      <c r="N69" s="404">
        <v>39.663716199453802</v>
      </c>
      <c r="O69" s="404">
        <v>40.566588043713601</v>
      </c>
      <c r="P69" s="404">
        <v>42.646879592653498</v>
      </c>
      <c r="Q69" s="404">
        <v>43.943122489069999</v>
      </c>
      <c r="R69" s="405">
        <v>45.097332774525498</v>
      </c>
      <c r="S69" s="406"/>
      <c r="T69" s="406"/>
      <c r="U69" s="406"/>
      <c r="V69" s="406"/>
      <c r="W69" s="406"/>
      <c r="X69" s="406"/>
    </row>
    <row r="70" spans="1:24" ht="9" customHeight="1">
      <c r="B70" s="393"/>
      <c r="C70" s="2760"/>
      <c r="D70" s="2760"/>
      <c r="E70" s="403"/>
      <c r="F70" s="404">
        <v>44.380519058700003</v>
      </c>
      <c r="G70" s="404">
        <v>44.221172612399997</v>
      </c>
      <c r="H70" s="404">
        <v>44.504339439100001</v>
      </c>
      <c r="I70" s="404">
        <v>45.1586708914</v>
      </c>
      <c r="J70" s="404">
        <v>45.042318774400002</v>
      </c>
      <c r="K70" s="404"/>
      <c r="L70" s="404" t="s">
        <v>232</v>
      </c>
      <c r="M70" s="404" t="s">
        <v>232</v>
      </c>
      <c r="N70" s="404" t="s">
        <v>232</v>
      </c>
      <c r="O70" s="404" t="s">
        <v>232</v>
      </c>
      <c r="P70" s="404" t="s">
        <v>232</v>
      </c>
      <c r="Q70" s="404" t="s">
        <v>232</v>
      </c>
      <c r="R70" s="405" t="s">
        <v>130</v>
      </c>
      <c r="S70" s="406"/>
      <c r="T70" s="406"/>
      <c r="U70" s="406"/>
      <c r="V70" s="406"/>
      <c r="W70" s="406"/>
      <c r="X70" s="406"/>
    </row>
    <row r="71" spans="1:24" ht="3" customHeight="1">
      <c r="B71" s="393"/>
      <c r="C71" s="403"/>
      <c r="D71" s="407"/>
      <c r="E71" s="403"/>
      <c r="F71" s="395"/>
      <c r="G71" s="395"/>
      <c r="H71" s="395"/>
      <c r="I71" s="395"/>
      <c r="J71" s="395"/>
      <c r="K71" s="395"/>
      <c r="L71" s="395"/>
      <c r="M71" s="395"/>
      <c r="N71" s="395"/>
      <c r="O71" s="395"/>
      <c r="P71" s="395"/>
      <c r="Q71" s="395"/>
      <c r="R71" s="409"/>
      <c r="S71" s="395"/>
      <c r="T71" s="395"/>
      <c r="U71" s="395"/>
      <c r="V71" s="395"/>
      <c r="W71" s="395"/>
      <c r="X71" s="395"/>
    </row>
    <row r="72" spans="1:24" ht="9" customHeight="1">
      <c r="B72" s="399"/>
      <c r="C72" s="2759" t="s">
        <v>233</v>
      </c>
      <c r="D72" s="2760"/>
      <c r="E72" s="403"/>
      <c r="F72" s="404">
        <v>57.362254341016502</v>
      </c>
      <c r="G72" s="404">
        <v>54.173918732128897</v>
      </c>
      <c r="H72" s="404">
        <v>48.7959305744575</v>
      </c>
      <c r="I72" s="404">
        <v>45.295888184505799</v>
      </c>
      <c r="J72" s="404">
        <v>42.500345253371897</v>
      </c>
      <c r="K72" s="404">
        <v>40.823477616128301</v>
      </c>
      <c r="L72" s="404">
        <v>39.938542320248601</v>
      </c>
      <c r="M72" s="404">
        <v>39.703450137807998</v>
      </c>
      <c r="N72" s="404">
        <v>40.054395334172298</v>
      </c>
      <c r="O72" s="404">
        <v>40.254067022345801</v>
      </c>
      <c r="P72" s="404">
        <v>41.760332021811003</v>
      </c>
      <c r="Q72" s="404">
        <v>42.991579327237503</v>
      </c>
      <c r="R72" s="405">
        <v>45.059376769317097</v>
      </c>
      <c r="S72" s="406"/>
      <c r="T72" s="406"/>
      <c r="U72" s="406"/>
      <c r="V72" s="406"/>
      <c r="W72" s="406"/>
      <c r="X72" s="406"/>
    </row>
    <row r="73" spans="1:24" ht="9" customHeight="1">
      <c r="B73" s="393"/>
      <c r="C73" s="2760"/>
      <c r="D73" s="2760"/>
      <c r="E73" s="394"/>
      <c r="F73" s="404">
        <v>43.620512843599997</v>
      </c>
      <c r="G73" s="404">
        <v>43.793855113600003</v>
      </c>
      <c r="H73" s="404">
        <v>44.1799305666</v>
      </c>
      <c r="I73" s="404">
        <v>45.002683028</v>
      </c>
      <c r="J73" s="404">
        <v>45.225890268900002</v>
      </c>
      <c r="K73" s="404"/>
      <c r="L73" s="404" t="s">
        <v>232</v>
      </c>
      <c r="M73" s="404" t="s">
        <v>232</v>
      </c>
      <c r="N73" s="404" t="s">
        <v>232</v>
      </c>
      <c r="O73" s="404" t="s">
        <v>232</v>
      </c>
      <c r="P73" s="404" t="s">
        <v>232</v>
      </c>
      <c r="Q73" s="404" t="s">
        <v>232</v>
      </c>
      <c r="R73" s="405" t="s">
        <v>130</v>
      </c>
      <c r="S73" s="406"/>
      <c r="T73" s="406"/>
      <c r="U73" s="406"/>
      <c r="V73" s="406"/>
      <c r="W73" s="406"/>
      <c r="X73" s="406"/>
    </row>
    <row r="74" spans="1:24" ht="3" customHeight="1">
      <c r="B74" s="393"/>
      <c r="C74" s="410"/>
      <c r="D74" s="410"/>
      <c r="E74" s="394"/>
      <c r="F74" s="404"/>
      <c r="G74" s="404"/>
      <c r="H74" s="404"/>
      <c r="I74" s="404"/>
      <c r="J74" s="404"/>
      <c r="K74" s="404"/>
      <c r="L74" s="404"/>
      <c r="M74" s="404"/>
      <c r="N74" s="404"/>
      <c r="O74" s="404"/>
      <c r="P74" s="404"/>
      <c r="Q74" s="404"/>
      <c r="R74" s="411"/>
      <c r="S74" s="404"/>
      <c r="T74" s="404"/>
      <c r="U74" s="404"/>
      <c r="V74" s="404"/>
      <c r="W74" s="404"/>
      <c r="X74" s="404"/>
    </row>
    <row r="75" spans="1:24" ht="9" customHeight="1">
      <c r="B75" s="393"/>
      <c r="C75" s="402" t="s">
        <v>234</v>
      </c>
      <c r="D75" s="410"/>
      <c r="E75" s="394"/>
      <c r="F75" s="395"/>
      <c r="G75" s="395"/>
      <c r="H75" s="395"/>
      <c r="I75" s="395"/>
      <c r="J75" s="395"/>
      <c r="K75" s="395"/>
      <c r="L75" s="395"/>
      <c r="M75" s="395"/>
      <c r="N75" s="395"/>
      <c r="O75" s="395"/>
      <c r="P75" s="395"/>
      <c r="Q75" s="395"/>
      <c r="R75" s="411"/>
      <c r="S75" s="404"/>
      <c r="T75" s="404"/>
      <c r="U75" s="404"/>
      <c r="V75" s="404"/>
      <c r="W75" s="404"/>
      <c r="X75" s="404"/>
    </row>
    <row r="76" spans="1:24" ht="9" customHeight="1">
      <c r="B76" s="393"/>
      <c r="C76" s="2759" t="s">
        <v>233</v>
      </c>
      <c r="D76" s="2760"/>
      <c r="E76" s="394"/>
      <c r="F76" s="404">
        <v>59.0720947883474</v>
      </c>
      <c r="G76" s="404">
        <v>55.844519097227298</v>
      </c>
      <c r="H76" s="404">
        <v>50.498325436836403</v>
      </c>
      <c r="I76" s="404">
        <v>46.990468282084301</v>
      </c>
      <c r="J76" s="404">
        <v>44.2035929052659</v>
      </c>
      <c r="K76" s="404">
        <v>42.486568832572701</v>
      </c>
      <c r="L76" s="404">
        <v>41.636030413169799</v>
      </c>
      <c r="M76" s="404">
        <v>41.425725593665099</v>
      </c>
      <c r="N76" s="404">
        <v>41.784695230142802</v>
      </c>
      <c r="O76" s="404">
        <v>42.001229706485397</v>
      </c>
      <c r="P76" s="404">
        <v>43.506713594573299</v>
      </c>
      <c r="Q76" s="404">
        <v>44.765946268755499</v>
      </c>
      <c r="R76" s="405">
        <v>46.772410081874199</v>
      </c>
      <c r="S76" s="406"/>
      <c r="T76" s="406"/>
      <c r="U76" s="406"/>
      <c r="V76" s="406"/>
      <c r="W76" s="406"/>
      <c r="X76" s="406"/>
    </row>
    <row r="77" spans="1:24" ht="9" customHeight="1">
      <c r="B77" s="393"/>
      <c r="C77" s="2760"/>
      <c r="D77" s="2760"/>
      <c r="E77" s="394"/>
      <c r="F77" s="404">
        <v>45.462059087699998</v>
      </c>
      <c r="G77" s="404">
        <v>45.630560354700002</v>
      </c>
      <c r="H77" s="404">
        <v>46.018643386599997</v>
      </c>
      <c r="I77" s="404">
        <v>46.851976176400001</v>
      </c>
      <c r="J77" s="404">
        <v>47.071485688099997</v>
      </c>
      <c r="K77" s="404"/>
      <c r="L77" s="404" t="s">
        <v>232</v>
      </c>
      <c r="M77" s="404" t="s">
        <v>232</v>
      </c>
      <c r="N77" s="404" t="s">
        <v>232</v>
      </c>
      <c r="O77" s="404" t="s">
        <v>232</v>
      </c>
      <c r="P77" s="404" t="s">
        <v>232</v>
      </c>
      <c r="Q77" s="404" t="s">
        <v>232</v>
      </c>
      <c r="R77" s="405" t="s">
        <v>130</v>
      </c>
      <c r="S77" s="406"/>
      <c r="T77" s="406"/>
      <c r="U77" s="406"/>
      <c r="V77" s="406"/>
      <c r="W77" s="406"/>
      <c r="X77" s="406"/>
    </row>
    <row r="78" spans="1:24" ht="3" customHeight="1">
      <c r="B78" s="393"/>
      <c r="C78" s="410"/>
      <c r="D78" s="410"/>
      <c r="E78" s="394"/>
      <c r="F78" s="404"/>
      <c r="G78" s="404"/>
      <c r="H78" s="404"/>
      <c r="I78" s="404"/>
      <c r="J78" s="404"/>
      <c r="K78" s="404"/>
      <c r="L78" s="404"/>
      <c r="M78" s="404"/>
      <c r="N78" s="404"/>
      <c r="O78" s="404"/>
      <c r="P78" s="404"/>
      <c r="Q78" s="404"/>
      <c r="R78" s="411"/>
      <c r="S78" s="404"/>
      <c r="T78" s="404"/>
      <c r="U78" s="404"/>
      <c r="V78" s="404"/>
      <c r="W78" s="404"/>
      <c r="X78" s="404"/>
    </row>
    <row r="79" spans="1:24" ht="9" customHeight="1">
      <c r="B79" s="399"/>
      <c r="C79" s="2761" t="s">
        <v>235</v>
      </c>
      <c r="D79" s="2762"/>
      <c r="E79" s="394"/>
      <c r="F79" s="412">
        <v>4.0212453066579004</v>
      </c>
      <c r="G79" s="412">
        <v>4.0574762602141599</v>
      </c>
      <c r="H79" s="412">
        <v>4.0121648738383797</v>
      </c>
      <c r="I79" s="412">
        <v>4.0078195946066204</v>
      </c>
      <c r="J79" s="412">
        <v>3.91399483237146</v>
      </c>
      <c r="K79" s="412">
        <v>3.8314274314733399</v>
      </c>
      <c r="L79" s="412">
        <v>3.7918148033442098</v>
      </c>
      <c r="M79" s="412">
        <v>3.83066699704526</v>
      </c>
      <c r="N79" s="412">
        <v>3.8774920573990999</v>
      </c>
      <c r="O79" s="412">
        <v>3.9783818486488398</v>
      </c>
      <c r="P79" s="412">
        <v>4.0773703032498796</v>
      </c>
      <c r="Q79" s="412">
        <v>4.1163015043251603</v>
      </c>
      <c r="R79" s="405">
        <v>3.9582217251584302</v>
      </c>
      <c r="S79" s="406"/>
      <c r="T79" s="406"/>
      <c r="U79" s="406"/>
      <c r="V79" s="406"/>
      <c r="W79" s="406"/>
      <c r="X79" s="406"/>
    </row>
    <row r="80" spans="1:24" ht="9" customHeight="1">
      <c r="B80" s="393"/>
      <c r="C80" s="2762"/>
      <c r="D80" s="2762"/>
      <c r="E80" s="394"/>
      <c r="F80" s="412">
        <v>4.0905596729999996</v>
      </c>
      <c r="G80" s="412">
        <v>4.0241691466000002</v>
      </c>
      <c r="H80" s="412">
        <v>3.996087502</v>
      </c>
      <c r="I80" s="412">
        <v>3.9587473696000002</v>
      </c>
      <c r="J80" s="412">
        <v>3.8911451124999998</v>
      </c>
      <c r="K80" s="412"/>
      <c r="L80" s="412" t="s">
        <v>232</v>
      </c>
      <c r="M80" s="412" t="s">
        <v>232</v>
      </c>
      <c r="N80" s="412" t="s">
        <v>232</v>
      </c>
      <c r="O80" s="412" t="s">
        <v>232</v>
      </c>
      <c r="P80" s="412" t="s">
        <v>232</v>
      </c>
      <c r="Q80" s="412" t="s">
        <v>232</v>
      </c>
      <c r="R80" s="405" t="s">
        <v>130</v>
      </c>
      <c r="S80" s="428"/>
      <c r="T80" s="428"/>
      <c r="U80" s="428"/>
      <c r="V80" s="428"/>
      <c r="W80" s="428"/>
      <c r="X80" s="428"/>
    </row>
    <row r="81" spans="1:24" ht="3" customHeight="1">
      <c r="B81" s="393"/>
      <c r="C81" s="413"/>
      <c r="D81" s="413"/>
      <c r="E81" s="394"/>
      <c r="F81" s="412"/>
      <c r="G81" s="412"/>
      <c r="H81" s="412"/>
      <c r="I81" s="412"/>
      <c r="J81" s="412"/>
      <c r="K81" s="412"/>
      <c r="L81" s="412"/>
      <c r="M81" s="412"/>
      <c r="N81" s="412"/>
      <c r="O81" s="412"/>
      <c r="P81" s="412"/>
      <c r="Q81" s="412"/>
      <c r="R81" s="414"/>
      <c r="S81" s="412"/>
      <c r="T81" s="412"/>
      <c r="U81" s="412"/>
      <c r="V81" s="412"/>
      <c r="W81" s="412"/>
      <c r="X81" s="412"/>
    </row>
    <row r="82" spans="1:24" ht="9" customHeight="1">
      <c r="B82" s="393"/>
      <c r="C82" s="2761" t="s">
        <v>236</v>
      </c>
      <c r="D82" s="2762"/>
      <c r="E82" s="394"/>
      <c r="F82" s="412">
        <v>3.45878936917472</v>
      </c>
      <c r="G82" s="412">
        <v>3.47131913321941</v>
      </c>
      <c r="H82" s="412">
        <v>3.4666413418721</v>
      </c>
      <c r="I82" s="412">
        <v>3.4443371337615298</v>
      </c>
      <c r="J82" s="412">
        <v>3.4016723787024699</v>
      </c>
      <c r="K82" s="412">
        <v>3.3430777309983002</v>
      </c>
      <c r="L82" s="412">
        <v>3.32331423008972</v>
      </c>
      <c r="M82" s="412">
        <v>3.3310705869083299</v>
      </c>
      <c r="N82" s="412">
        <v>3.3825166696586701</v>
      </c>
      <c r="O82" s="412">
        <v>3.4840851806481998</v>
      </c>
      <c r="P82" s="412">
        <v>3.5572527019531699</v>
      </c>
      <c r="Q82" s="412">
        <v>3.5493702648955301</v>
      </c>
      <c r="R82" s="405">
        <v>3.4331727436439898</v>
      </c>
      <c r="S82" s="406"/>
      <c r="T82" s="406"/>
      <c r="U82" s="406"/>
      <c r="V82" s="406"/>
      <c r="W82" s="406"/>
      <c r="X82" s="406"/>
    </row>
    <row r="83" spans="1:24" ht="9" customHeight="1">
      <c r="B83" s="393"/>
      <c r="C83" s="2762"/>
      <c r="D83" s="2762"/>
      <c r="E83" s="394"/>
      <c r="F83" s="412">
        <v>3.5205792569000001</v>
      </c>
      <c r="G83" s="412">
        <v>3.4834150956999999</v>
      </c>
      <c r="H83" s="412">
        <v>3.4762418172</v>
      </c>
      <c r="I83" s="412">
        <v>3.4595703746000002</v>
      </c>
      <c r="J83" s="412">
        <v>3.4213469033999999</v>
      </c>
      <c r="K83" s="412"/>
      <c r="L83" s="412" t="s">
        <v>232</v>
      </c>
      <c r="M83" s="412" t="s">
        <v>232</v>
      </c>
      <c r="N83" s="412" t="s">
        <v>232</v>
      </c>
      <c r="O83" s="412" t="s">
        <v>232</v>
      </c>
      <c r="P83" s="412" t="s">
        <v>232</v>
      </c>
      <c r="Q83" s="412" t="s">
        <v>232</v>
      </c>
      <c r="R83" s="405" t="s">
        <v>130</v>
      </c>
      <c r="S83" s="428"/>
      <c r="T83" s="428"/>
      <c r="U83" s="428"/>
      <c r="V83" s="428"/>
      <c r="W83" s="428"/>
      <c r="X83" s="428"/>
    </row>
    <row r="84" spans="1:24" ht="3" customHeight="1">
      <c r="B84" s="393"/>
      <c r="C84" s="410"/>
      <c r="D84" s="410"/>
      <c r="E84" s="394"/>
      <c r="F84" s="404"/>
      <c r="G84" s="404"/>
      <c r="H84" s="404"/>
      <c r="I84" s="404"/>
      <c r="J84" s="404"/>
      <c r="K84" s="404"/>
      <c r="L84" s="404"/>
      <c r="M84" s="404"/>
      <c r="N84" s="404"/>
      <c r="O84" s="404"/>
      <c r="P84" s="404"/>
      <c r="Q84" s="404"/>
      <c r="R84" s="416"/>
      <c r="S84" s="408"/>
      <c r="T84" s="408"/>
      <c r="U84" s="408"/>
      <c r="V84" s="408"/>
      <c r="W84" s="408"/>
      <c r="X84" s="408"/>
    </row>
    <row r="85" spans="1:24" ht="11.25" customHeight="1">
      <c r="A85" s="398"/>
      <c r="B85" s="393"/>
      <c r="C85" s="2763" t="s">
        <v>248</v>
      </c>
      <c r="D85" s="2763"/>
      <c r="E85" s="2763"/>
      <c r="F85" s="2763"/>
      <c r="G85" s="2763"/>
      <c r="H85" s="2763"/>
      <c r="I85" s="2763"/>
      <c r="J85" s="2763"/>
      <c r="K85" s="2763"/>
      <c r="L85" s="2763"/>
      <c r="M85" s="2763"/>
      <c r="N85" s="2763"/>
      <c r="O85" s="2763"/>
      <c r="P85" s="2763"/>
      <c r="Q85" s="2763"/>
      <c r="R85" s="2764"/>
      <c r="S85" s="417"/>
      <c r="T85" s="417"/>
      <c r="U85" s="417"/>
      <c r="V85" s="417"/>
      <c r="W85" s="417"/>
      <c r="X85" s="417"/>
    </row>
    <row r="86" spans="1:24" ht="9" customHeight="1">
      <c r="A86" s="401"/>
      <c r="B86" s="393"/>
      <c r="C86" s="402" t="s">
        <v>230</v>
      </c>
      <c r="D86" s="394"/>
      <c r="E86" s="394"/>
      <c r="F86" s="395"/>
      <c r="G86" s="395"/>
      <c r="H86" s="395"/>
      <c r="I86" s="395"/>
      <c r="J86" s="395"/>
      <c r="K86" s="395"/>
      <c r="L86" s="395"/>
      <c r="M86" s="395"/>
      <c r="N86" s="395"/>
      <c r="O86" s="395"/>
      <c r="P86" s="395"/>
      <c r="Q86" s="395"/>
      <c r="R86" s="416"/>
      <c r="S86" s="408"/>
      <c r="T86" s="408"/>
      <c r="U86" s="408"/>
      <c r="V86" s="408"/>
      <c r="W86" s="408"/>
      <c r="X86" s="408"/>
    </row>
    <row r="87" spans="1:24" ht="9" customHeight="1">
      <c r="A87" s="401"/>
      <c r="B87" s="393"/>
      <c r="C87" s="2759" t="s">
        <v>231</v>
      </c>
      <c r="D87" s="2760"/>
      <c r="E87" s="403"/>
      <c r="F87" s="404">
        <v>56.807288821818503</v>
      </c>
      <c r="G87" s="404">
        <v>51.359356890321401</v>
      </c>
      <c r="H87" s="404">
        <v>46.654362576766196</v>
      </c>
      <c r="I87" s="404">
        <v>42.250071772681999</v>
      </c>
      <c r="J87" s="404">
        <v>39.940011028588501</v>
      </c>
      <c r="K87" s="404">
        <v>38.707070812019602</v>
      </c>
      <c r="L87" s="404">
        <v>38.001383194540402</v>
      </c>
      <c r="M87" s="404">
        <v>37.417755419770998</v>
      </c>
      <c r="N87" s="404">
        <v>37.771162669491602</v>
      </c>
      <c r="O87" s="404">
        <v>39.370746975553601</v>
      </c>
      <c r="P87" s="404">
        <v>41.699462892544098</v>
      </c>
      <c r="Q87" s="404">
        <v>43.284355108262098</v>
      </c>
      <c r="R87" s="405">
        <v>43.286268665804599</v>
      </c>
      <c r="S87" s="406"/>
      <c r="T87" s="406"/>
      <c r="U87" s="406"/>
      <c r="V87" s="406"/>
      <c r="W87" s="406"/>
      <c r="X87" s="406"/>
    </row>
    <row r="88" spans="1:24" ht="9" customHeight="1">
      <c r="B88" s="393"/>
      <c r="C88" s="2760"/>
      <c r="D88" s="2760"/>
      <c r="E88" s="403"/>
      <c r="F88" s="404">
        <v>44.518309018099998</v>
      </c>
      <c r="G88" s="404">
        <v>44.229424832200003</v>
      </c>
      <c r="H88" s="404">
        <v>44.681028543700002</v>
      </c>
      <c r="I88" s="404">
        <v>44.523467580499997</v>
      </c>
      <c r="J88" s="404">
        <v>44.507275133999997</v>
      </c>
      <c r="K88" s="404"/>
      <c r="L88" s="404" t="s">
        <v>232</v>
      </c>
      <c r="M88" s="404" t="s">
        <v>232</v>
      </c>
      <c r="N88" s="404" t="s">
        <v>232</v>
      </c>
      <c r="O88" s="404" t="s">
        <v>232</v>
      </c>
      <c r="P88" s="404" t="s">
        <v>232</v>
      </c>
      <c r="Q88" s="404" t="s">
        <v>232</v>
      </c>
      <c r="R88" s="405" t="s">
        <v>130</v>
      </c>
      <c r="S88" s="406"/>
      <c r="T88" s="406"/>
      <c r="U88" s="406"/>
      <c r="V88" s="406"/>
      <c r="W88" s="406"/>
      <c r="X88" s="406"/>
    </row>
    <row r="89" spans="1:24" ht="3" customHeight="1">
      <c r="B89" s="393"/>
      <c r="C89" s="403"/>
      <c r="D89" s="407"/>
      <c r="E89" s="403"/>
      <c r="F89" s="395"/>
      <c r="G89" s="395"/>
      <c r="H89" s="395"/>
      <c r="I89" s="395"/>
      <c r="J89" s="395"/>
      <c r="K89" s="395"/>
      <c r="L89" s="395"/>
      <c r="M89" s="395"/>
      <c r="N89" s="395"/>
      <c r="O89" s="395"/>
      <c r="P89" s="395"/>
      <c r="Q89" s="395"/>
      <c r="R89" s="409"/>
      <c r="S89" s="395"/>
      <c r="T89" s="395"/>
      <c r="U89" s="395"/>
      <c r="V89" s="395"/>
      <c r="W89" s="395"/>
      <c r="X89" s="395"/>
    </row>
    <row r="90" spans="1:24" ht="9" customHeight="1">
      <c r="B90" s="399"/>
      <c r="C90" s="2759" t="s">
        <v>233</v>
      </c>
      <c r="D90" s="2760"/>
      <c r="E90" s="403"/>
      <c r="F90" s="404">
        <v>56.515307806789401</v>
      </c>
      <c r="G90" s="404">
        <v>50.798812303197401</v>
      </c>
      <c r="H90" s="404">
        <v>46.1767319155189</v>
      </c>
      <c r="I90" s="404">
        <v>41.986184444486298</v>
      </c>
      <c r="J90" s="404">
        <v>40.040995255964297</v>
      </c>
      <c r="K90" s="404">
        <v>39.3166277363662</v>
      </c>
      <c r="L90" s="404">
        <v>38.755458258378901</v>
      </c>
      <c r="M90" s="404">
        <v>37.9125605728672</v>
      </c>
      <c r="N90" s="404">
        <v>37.953327389093197</v>
      </c>
      <c r="O90" s="404">
        <v>38.774022608770601</v>
      </c>
      <c r="P90" s="404">
        <v>40.4930885404546</v>
      </c>
      <c r="Q90" s="404">
        <v>42.093143214811199</v>
      </c>
      <c r="R90" s="405">
        <v>43.097775455018301</v>
      </c>
      <c r="S90" s="406"/>
      <c r="T90" s="406"/>
      <c r="U90" s="406"/>
      <c r="V90" s="406"/>
      <c r="W90" s="406"/>
      <c r="X90" s="406"/>
    </row>
    <row r="91" spans="1:24" ht="9" customHeight="1">
      <c r="B91" s="393"/>
      <c r="C91" s="2760"/>
      <c r="D91" s="2760"/>
      <c r="E91" s="394"/>
      <c r="F91" s="404">
        <v>43.5478125737</v>
      </c>
      <c r="G91" s="404">
        <v>43.728359474400001</v>
      </c>
      <c r="H91" s="404">
        <v>44.219043842300003</v>
      </c>
      <c r="I91" s="404">
        <v>44.420150598399999</v>
      </c>
      <c r="J91" s="404">
        <v>44.886160794799999</v>
      </c>
      <c r="K91" s="404"/>
      <c r="L91" s="404" t="s">
        <v>232</v>
      </c>
      <c r="M91" s="404" t="s">
        <v>232</v>
      </c>
      <c r="N91" s="404" t="s">
        <v>232</v>
      </c>
      <c r="O91" s="404" t="s">
        <v>232</v>
      </c>
      <c r="P91" s="404" t="s">
        <v>232</v>
      </c>
      <c r="Q91" s="404" t="s">
        <v>232</v>
      </c>
      <c r="R91" s="405" t="s">
        <v>130</v>
      </c>
      <c r="S91" s="406"/>
      <c r="T91" s="406"/>
      <c r="U91" s="406"/>
      <c r="V91" s="406"/>
      <c r="W91" s="406"/>
      <c r="X91" s="406"/>
    </row>
    <row r="92" spans="1:24" ht="3" customHeight="1">
      <c r="B92" s="393"/>
      <c r="C92" s="410"/>
      <c r="D92" s="410"/>
      <c r="E92" s="394"/>
      <c r="F92" s="404"/>
      <c r="G92" s="404"/>
      <c r="H92" s="404"/>
      <c r="I92" s="404"/>
      <c r="J92" s="404"/>
      <c r="K92" s="404"/>
      <c r="L92" s="404"/>
      <c r="M92" s="404"/>
      <c r="N92" s="404"/>
      <c r="O92" s="404"/>
      <c r="P92" s="404"/>
      <c r="Q92" s="404"/>
      <c r="R92" s="411"/>
      <c r="S92" s="404"/>
      <c r="T92" s="404"/>
      <c r="U92" s="404"/>
      <c r="V92" s="404"/>
      <c r="W92" s="404"/>
      <c r="X92" s="404"/>
    </row>
    <row r="93" spans="1:24" ht="9" customHeight="1">
      <c r="B93" s="393"/>
      <c r="C93" s="402" t="s">
        <v>234</v>
      </c>
      <c r="D93" s="410"/>
      <c r="E93" s="394"/>
      <c r="F93" s="395"/>
      <c r="G93" s="395"/>
      <c r="H93" s="395"/>
      <c r="I93" s="395"/>
      <c r="J93" s="395"/>
      <c r="K93" s="395"/>
      <c r="L93" s="395"/>
      <c r="M93" s="395"/>
      <c r="N93" s="395"/>
      <c r="O93" s="395"/>
      <c r="P93" s="395"/>
      <c r="Q93" s="395"/>
      <c r="R93" s="411"/>
      <c r="S93" s="404"/>
      <c r="T93" s="404"/>
      <c r="U93" s="404"/>
      <c r="V93" s="404"/>
      <c r="W93" s="404"/>
      <c r="X93" s="404"/>
    </row>
    <row r="94" spans="1:24" ht="9" customHeight="1">
      <c r="B94" s="393"/>
      <c r="C94" s="2759" t="s">
        <v>233</v>
      </c>
      <c r="D94" s="2760"/>
      <c r="E94" s="394"/>
      <c r="F94" s="404">
        <v>57.879316675664299</v>
      </c>
      <c r="G94" s="404">
        <v>52.145979500910201</v>
      </c>
      <c r="H94" s="404">
        <v>47.528345803245301</v>
      </c>
      <c r="I94" s="404">
        <v>43.334345586082598</v>
      </c>
      <c r="J94" s="404">
        <v>41.396938662331102</v>
      </c>
      <c r="K94" s="404">
        <v>40.665155930174699</v>
      </c>
      <c r="L94" s="404">
        <v>40.1090792951887</v>
      </c>
      <c r="M94" s="404">
        <v>39.2756888077054</v>
      </c>
      <c r="N94" s="404">
        <v>39.320167429915102</v>
      </c>
      <c r="O94" s="404">
        <v>40.151274129047302</v>
      </c>
      <c r="P94" s="404">
        <v>41.869571570442602</v>
      </c>
      <c r="Q94" s="404">
        <v>43.488673399030901</v>
      </c>
      <c r="R94" s="405">
        <v>44.459742857892898</v>
      </c>
      <c r="S94" s="406"/>
      <c r="T94" s="406"/>
      <c r="U94" s="406"/>
      <c r="V94" s="406"/>
      <c r="W94" s="406"/>
      <c r="X94" s="406"/>
    </row>
    <row r="95" spans="1:24" ht="9" customHeight="1">
      <c r="B95" s="393"/>
      <c r="C95" s="2760"/>
      <c r="D95" s="2760"/>
      <c r="E95" s="394"/>
      <c r="F95" s="404">
        <v>44.950882689899998</v>
      </c>
      <c r="G95" s="404">
        <v>45.113430749300001</v>
      </c>
      <c r="H95" s="404">
        <v>45.594502063900002</v>
      </c>
      <c r="I95" s="404">
        <v>45.829386114199998</v>
      </c>
      <c r="J95" s="404">
        <v>46.294474973600003</v>
      </c>
      <c r="K95" s="404"/>
      <c r="L95" s="404" t="s">
        <v>232</v>
      </c>
      <c r="M95" s="404" t="s">
        <v>232</v>
      </c>
      <c r="N95" s="404" t="s">
        <v>232</v>
      </c>
      <c r="O95" s="404" t="s">
        <v>232</v>
      </c>
      <c r="P95" s="404" t="s">
        <v>232</v>
      </c>
      <c r="Q95" s="404" t="s">
        <v>232</v>
      </c>
      <c r="R95" s="405" t="s">
        <v>130</v>
      </c>
      <c r="S95" s="406"/>
      <c r="T95" s="406"/>
      <c r="U95" s="406"/>
      <c r="V95" s="406"/>
      <c r="W95" s="406"/>
      <c r="X95" s="406"/>
    </row>
    <row r="96" spans="1:24" ht="3" customHeight="1">
      <c r="B96" s="393"/>
      <c r="C96" s="410"/>
      <c r="D96" s="410"/>
      <c r="E96" s="394"/>
      <c r="F96" s="404"/>
      <c r="G96" s="404"/>
      <c r="H96" s="404"/>
      <c r="I96" s="404"/>
      <c r="J96" s="404"/>
      <c r="K96" s="404"/>
      <c r="L96" s="404"/>
      <c r="M96" s="404"/>
      <c r="N96" s="404"/>
      <c r="O96" s="404"/>
      <c r="P96" s="404"/>
      <c r="Q96" s="404"/>
      <c r="R96" s="411"/>
      <c r="S96" s="404"/>
      <c r="T96" s="404"/>
      <c r="U96" s="404"/>
      <c r="V96" s="404"/>
      <c r="W96" s="404"/>
      <c r="X96" s="404"/>
    </row>
    <row r="97" spans="2:24" ht="9" customHeight="1">
      <c r="B97" s="399"/>
      <c r="C97" s="2761" t="s">
        <v>235</v>
      </c>
      <c r="D97" s="2762"/>
      <c r="E97" s="394"/>
      <c r="F97" s="412">
        <v>4.0176482896860497</v>
      </c>
      <c r="G97" s="412">
        <v>4.0445990804513796</v>
      </c>
      <c r="H97" s="412">
        <v>4.0387232539153803</v>
      </c>
      <c r="I97" s="412">
        <v>4.0011114069879898</v>
      </c>
      <c r="J97" s="412">
        <v>3.93163193178186</v>
      </c>
      <c r="K97" s="412">
        <v>3.8471909703766598</v>
      </c>
      <c r="L97" s="412">
        <v>3.81385108744335</v>
      </c>
      <c r="M97" s="412">
        <v>3.8724092176993099</v>
      </c>
      <c r="N97" s="412">
        <v>3.8945671368867201</v>
      </c>
      <c r="O97" s="412">
        <v>4.0142550043687404</v>
      </c>
      <c r="P97" s="412">
        <v>4.1163691653679404</v>
      </c>
      <c r="Q97" s="412">
        <v>4.1202284100419098</v>
      </c>
      <c r="R97" s="405">
        <v>3.9742342710957699</v>
      </c>
      <c r="S97" s="406"/>
      <c r="T97" s="406"/>
      <c r="U97" s="406"/>
      <c r="V97" s="406"/>
      <c r="W97" s="406"/>
      <c r="X97" s="406"/>
    </row>
    <row r="98" spans="2:24" ht="9" customHeight="1">
      <c r="B98" s="393"/>
      <c r="C98" s="2762"/>
      <c r="D98" s="2762"/>
      <c r="E98" s="394"/>
      <c r="F98" s="412">
        <v>4.0984518298000001</v>
      </c>
      <c r="G98" s="412">
        <v>4.0319714177000003</v>
      </c>
      <c r="H98" s="412">
        <v>4.0162445434</v>
      </c>
      <c r="I98" s="412">
        <v>3.9348310002</v>
      </c>
      <c r="J98" s="412">
        <v>3.8480026851</v>
      </c>
      <c r="K98" s="412"/>
      <c r="L98" s="412" t="s">
        <v>232</v>
      </c>
      <c r="M98" s="412" t="s">
        <v>232</v>
      </c>
      <c r="N98" s="412" t="s">
        <v>232</v>
      </c>
      <c r="O98" s="412" t="s">
        <v>232</v>
      </c>
      <c r="P98" s="412" t="s">
        <v>232</v>
      </c>
      <c r="Q98" s="412" t="s">
        <v>232</v>
      </c>
      <c r="R98" s="405" t="s">
        <v>130</v>
      </c>
      <c r="S98" s="428"/>
      <c r="T98" s="428"/>
      <c r="U98" s="428"/>
      <c r="V98" s="428"/>
      <c r="W98" s="428"/>
      <c r="X98" s="428"/>
    </row>
    <row r="99" spans="2:24" ht="3" customHeight="1">
      <c r="B99" s="393"/>
      <c r="C99" s="413"/>
      <c r="D99" s="413"/>
      <c r="E99" s="394"/>
      <c r="F99" s="412"/>
      <c r="G99" s="412"/>
      <c r="H99" s="412"/>
      <c r="I99" s="412"/>
      <c r="J99" s="412"/>
      <c r="K99" s="412"/>
      <c r="L99" s="412"/>
      <c r="M99" s="412"/>
      <c r="N99" s="412"/>
      <c r="O99" s="412"/>
      <c r="P99" s="412"/>
      <c r="Q99" s="412"/>
      <c r="R99" s="414"/>
      <c r="S99" s="412"/>
      <c r="T99" s="412"/>
      <c r="U99" s="412"/>
      <c r="V99" s="412"/>
      <c r="W99" s="412"/>
      <c r="X99" s="412"/>
    </row>
    <row r="100" spans="2:24" ht="9" customHeight="1">
      <c r="B100" s="393"/>
      <c r="C100" s="2761" t="s">
        <v>236</v>
      </c>
      <c r="D100" s="2762"/>
      <c r="E100" s="394"/>
      <c r="F100" s="412">
        <v>3.4510434970222099</v>
      </c>
      <c r="G100" s="412">
        <v>3.4905287403253098</v>
      </c>
      <c r="H100" s="412">
        <v>3.4769766831728899</v>
      </c>
      <c r="I100" s="412">
        <v>3.45505150347664</v>
      </c>
      <c r="J100" s="412">
        <v>3.4202870898243498</v>
      </c>
      <c r="K100" s="412">
        <v>3.3641595023460602</v>
      </c>
      <c r="L100" s="412">
        <v>3.35383508513562</v>
      </c>
      <c r="M100" s="412">
        <v>3.37299856640572</v>
      </c>
      <c r="N100" s="412">
        <v>3.4257439245048702</v>
      </c>
      <c r="O100" s="412">
        <v>3.51763970354168</v>
      </c>
      <c r="P100" s="412">
        <v>3.58425535534318</v>
      </c>
      <c r="Q100" s="412">
        <v>3.5785049976791101</v>
      </c>
      <c r="R100" s="405">
        <v>3.4555498977372401</v>
      </c>
      <c r="S100" s="406"/>
      <c r="T100" s="406"/>
      <c r="U100" s="406"/>
      <c r="V100" s="406"/>
      <c r="W100" s="406"/>
      <c r="X100" s="406"/>
    </row>
    <row r="101" spans="2:24" ht="9" customHeight="1">
      <c r="B101" s="393"/>
      <c r="C101" s="2762"/>
      <c r="D101" s="2762"/>
      <c r="E101" s="394"/>
      <c r="F101" s="412">
        <v>3.5455483513999999</v>
      </c>
      <c r="G101" s="412">
        <v>3.4869291195000001</v>
      </c>
      <c r="H101" s="412">
        <v>3.4882018759000002</v>
      </c>
      <c r="I101" s="412">
        <v>3.4616207353999999</v>
      </c>
      <c r="J101" s="412">
        <v>3.4121981418999998</v>
      </c>
      <c r="K101" s="412"/>
      <c r="L101" s="412" t="s">
        <v>232</v>
      </c>
      <c r="M101" s="412" t="s">
        <v>232</v>
      </c>
      <c r="N101" s="412" t="s">
        <v>232</v>
      </c>
      <c r="O101" s="412" t="s">
        <v>232</v>
      </c>
      <c r="P101" s="412" t="s">
        <v>232</v>
      </c>
      <c r="Q101" s="412" t="s">
        <v>232</v>
      </c>
      <c r="R101" s="405" t="s">
        <v>130</v>
      </c>
      <c r="S101" s="428"/>
      <c r="T101" s="428"/>
      <c r="U101" s="428"/>
      <c r="V101" s="428"/>
      <c r="W101" s="428"/>
      <c r="X101" s="428"/>
    </row>
    <row r="102" spans="2:24" ht="3" customHeight="1">
      <c r="B102" s="420"/>
      <c r="C102" s="421"/>
      <c r="D102" s="421"/>
      <c r="E102" s="429"/>
      <c r="F102" s="430"/>
      <c r="G102" s="431"/>
      <c r="H102" s="431"/>
      <c r="I102" s="431"/>
      <c r="J102" s="431"/>
      <c r="K102" s="431"/>
      <c r="L102" s="431"/>
      <c r="M102" s="431"/>
      <c r="N102" s="431"/>
      <c r="O102" s="431"/>
      <c r="P102" s="431"/>
      <c r="Q102" s="431"/>
      <c r="R102" s="432"/>
      <c r="S102" s="397"/>
      <c r="T102" s="397"/>
      <c r="U102" s="397"/>
      <c r="V102" s="397"/>
      <c r="W102" s="397"/>
      <c r="X102" s="397"/>
    </row>
    <row r="103" spans="2:24" ht="9" customHeight="1">
      <c r="B103" s="208"/>
    </row>
    <row r="104" spans="2:24" ht="9" customHeight="1">
      <c r="B104" s="208"/>
    </row>
    <row r="105" spans="2:24" ht="9" customHeight="1"/>
    <row r="106" spans="2:24" ht="9" customHeight="1"/>
    <row r="107" spans="2:24" ht="9" customHeight="1">
      <c r="P107" s="433"/>
      <c r="R107" s="427" t="s">
        <v>241</v>
      </c>
      <c r="S107" s="427"/>
      <c r="T107" s="427"/>
      <c r="U107" s="427"/>
      <c r="V107" s="427"/>
      <c r="W107" s="427"/>
      <c r="X107" s="427"/>
    </row>
    <row r="108" spans="2:24" ht="9" customHeight="1">
      <c r="C108" s="208" t="s">
        <v>242</v>
      </c>
      <c r="R108" s="427"/>
      <c r="S108" s="427"/>
      <c r="T108" s="427"/>
      <c r="U108" s="427"/>
      <c r="V108" s="427"/>
      <c r="W108" s="427"/>
      <c r="X108" s="427"/>
    </row>
    <row r="109" spans="2:24" ht="9" customHeight="1"/>
    <row r="110" spans="2:24" ht="9" customHeight="1">
      <c r="C110" s="2521" t="s">
        <v>1019</v>
      </c>
    </row>
    <row r="111" spans="2:24" ht="9" customHeight="1"/>
    <row r="112" spans="2:24"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sheetData>
  <mergeCells count="47">
    <mergeCell ref="C79:D80"/>
    <mergeCell ref="C46:D47"/>
    <mergeCell ref="C49:R49"/>
    <mergeCell ref="C51:D52"/>
    <mergeCell ref="C54:D55"/>
    <mergeCell ref="C58:D59"/>
    <mergeCell ref="C61:D62"/>
    <mergeCell ref="C64:D65"/>
    <mergeCell ref="C67:R67"/>
    <mergeCell ref="C69:D70"/>
    <mergeCell ref="C72:D73"/>
    <mergeCell ref="C76:D77"/>
    <mergeCell ref="C100:D101"/>
    <mergeCell ref="C82:D83"/>
    <mergeCell ref="C85:R85"/>
    <mergeCell ref="C87:D88"/>
    <mergeCell ref="C90:D91"/>
    <mergeCell ref="C94:D95"/>
    <mergeCell ref="C97:D98"/>
    <mergeCell ref="C36:D37"/>
    <mergeCell ref="C43:D44"/>
    <mergeCell ref="N10:N11"/>
    <mergeCell ref="C33:D34"/>
    <mergeCell ref="C40:D41"/>
    <mergeCell ref="C13:R13"/>
    <mergeCell ref="C15:D16"/>
    <mergeCell ref="C28:D29"/>
    <mergeCell ref="C31:R31"/>
    <mergeCell ref="C25:D26"/>
    <mergeCell ref="C18:D19"/>
    <mergeCell ref="C22:D23"/>
    <mergeCell ref="B6:R6"/>
    <mergeCell ref="D7:F7"/>
    <mergeCell ref="B9:E11"/>
    <mergeCell ref="F9:Q9"/>
    <mergeCell ref="R9:R11"/>
    <mergeCell ref="F10:F11"/>
    <mergeCell ref="G10:G11"/>
    <mergeCell ref="H10:H11"/>
    <mergeCell ref="I10:I11"/>
    <mergeCell ref="J10:J11"/>
    <mergeCell ref="K10:K11"/>
    <mergeCell ref="L10:L11"/>
    <mergeCell ref="Q10:Q11"/>
    <mergeCell ref="O10:O11"/>
    <mergeCell ref="P10:P11"/>
    <mergeCell ref="M10:M11"/>
  </mergeCells>
  <hyperlinks>
    <hyperlink ref="C110" location="Inhaltsverzeichnis!A1" display="Zurück zum Inhaltsverzeichnis"/>
  </hyperlinks>
  <printOptions horizontalCentered="1"/>
  <pageMargins left="0.78740157480314965" right="0.39370078740157483" top="0.39370078740157483" bottom="0.19685039370078741" header="0.19685039370078741" footer="0.19685039370078741"/>
  <pageSetup paperSize="9" scale="94" orientation="portrait" horizontalDpi="300" verticalDpi="300" r:id="rId1"/>
  <headerFooter alignWithMargins="0">
    <oddFooter>&amp;R&amp;A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BDD7EE"/>
    <pageSetUpPr fitToPage="1"/>
  </sheetPr>
  <dimension ref="A1:X159"/>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384"/>
      <c r="L1" s="384"/>
      <c r="M1" s="384"/>
      <c r="N1" s="384"/>
      <c r="O1" s="384"/>
      <c r="P1" s="384"/>
      <c r="Q1" s="384"/>
    </row>
    <row r="2" spans="1:24" ht="12.75" customHeight="1">
      <c r="B2" s="205"/>
      <c r="C2" s="205"/>
      <c r="D2" s="205"/>
      <c r="E2" s="205"/>
      <c r="F2" s="384"/>
      <c r="G2" s="384"/>
      <c r="H2" s="384"/>
      <c r="I2" s="384"/>
      <c r="J2" s="384"/>
      <c r="K2" s="384"/>
      <c r="L2" s="384"/>
      <c r="M2" s="384"/>
      <c r="N2" s="384"/>
      <c r="O2" s="384"/>
      <c r="P2" s="384"/>
      <c r="Q2" s="384"/>
    </row>
    <row r="3" spans="1:24" ht="12.75" customHeight="1">
      <c r="B3" s="205"/>
      <c r="C3" s="205"/>
      <c r="D3" s="205"/>
      <c r="E3" s="205"/>
      <c r="F3" s="384"/>
      <c r="G3" s="384"/>
      <c r="H3" s="384"/>
      <c r="I3" s="384"/>
      <c r="J3" s="384"/>
      <c r="K3" s="384"/>
      <c r="L3" s="384"/>
      <c r="M3" s="384"/>
      <c r="N3" s="384"/>
      <c r="O3" s="384"/>
      <c r="P3" s="384"/>
      <c r="Q3" s="384"/>
    </row>
    <row r="4" spans="1:24" ht="12.75" customHeight="1">
      <c r="B4" s="205"/>
      <c r="C4" s="205"/>
      <c r="D4" s="205"/>
      <c r="E4" s="205"/>
      <c r="F4" s="384"/>
      <c r="G4" s="384"/>
      <c r="H4" s="384"/>
      <c r="I4" s="384"/>
      <c r="J4" s="384"/>
      <c r="K4" s="384"/>
      <c r="L4" s="384"/>
      <c r="M4" s="384"/>
      <c r="N4" s="384"/>
      <c r="O4" s="384"/>
      <c r="P4" s="384"/>
      <c r="Q4" s="384"/>
    </row>
    <row r="5" spans="1:24" ht="12.75" customHeight="1">
      <c r="B5" s="205"/>
      <c r="C5" s="205"/>
      <c r="D5" s="205"/>
      <c r="E5" s="205"/>
      <c r="F5" s="384"/>
      <c r="G5" s="384"/>
      <c r="H5" s="384"/>
      <c r="I5" s="384"/>
      <c r="J5" s="384"/>
      <c r="K5" s="384"/>
      <c r="L5" s="384"/>
      <c r="M5" s="384"/>
      <c r="N5" s="384"/>
      <c r="O5" s="384"/>
      <c r="P5" s="384"/>
      <c r="Q5" s="384"/>
    </row>
    <row r="6" spans="1:24" ht="15.75" customHeight="1">
      <c r="B6" s="2737" t="s">
        <v>243</v>
      </c>
      <c r="C6" s="2737"/>
      <c r="D6" s="2737"/>
      <c r="E6" s="2737"/>
      <c r="F6" s="2737"/>
      <c r="G6" s="2737"/>
      <c r="H6" s="2737"/>
      <c r="I6" s="2737"/>
      <c r="J6" s="2737"/>
      <c r="K6" s="2737"/>
      <c r="L6" s="2737"/>
      <c r="M6" s="2737"/>
      <c r="N6" s="2737"/>
      <c r="O6" s="2737"/>
      <c r="P6" s="2738"/>
      <c r="Q6" s="2738"/>
      <c r="R6" s="2738"/>
      <c r="S6" s="385"/>
      <c r="T6" s="385"/>
      <c r="U6" s="385"/>
      <c r="V6" s="385"/>
      <c r="W6" s="385"/>
      <c r="X6" s="385"/>
    </row>
    <row r="7" spans="1:24" ht="15.75" customHeight="1">
      <c r="C7" s="386" t="s">
        <v>218</v>
      </c>
      <c r="D7" s="2739">
        <v>45484</v>
      </c>
      <c r="E7" s="2739"/>
      <c r="F7" s="2739"/>
      <c r="G7" s="206"/>
      <c r="H7" s="206"/>
      <c r="I7" s="387" t="s">
        <v>219</v>
      </c>
      <c r="J7" s="204"/>
      <c r="K7" s="206"/>
      <c r="L7" s="206"/>
      <c r="M7" s="206"/>
      <c r="N7" s="206"/>
      <c r="O7" s="206"/>
      <c r="P7" s="206"/>
      <c r="Q7" s="206"/>
      <c r="R7" s="388" t="s">
        <v>220</v>
      </c>
      <c r="S7" s="206"/>
      <c r="T7" s="206"/>
      <c r="U7" s="206"/>
      <c r="V7" s="206"/>
      <c r="W7" s="206"/>
      <c r="X7" s="206"/>
    </row>
    <row r="8" spans="1:24" ht="3" customHeight="1">
      <c r="C8" s="386"/>
      <c r="D8" s="2739"/>
      <c r="E8" s="2739"/>
      <c r="F8" s="2739"/>
      <c r="G8" s="206"/>
      <c r="H8" s="206"/>
      <c r="I8" s="387"/>
      <c r="J8" s="204"/>
      <c r="K8" s="206"/>
      <c r="L8" s="206"/>
      <c r="M8" s="206"/>
      <c r="N8" s="206"/>
      <c r="O8" s="206"/>
      <c r="P8" s="206"/>
      <c r="Q8" s="206"/>
      <c r="R8" s="388"/>
      <c r="S8" s="390"/>
      <c r="T8" s="390"/>
      <c r="U8" s="390"/>
      <c r="V8" s="390"/>
      <c r="W8" s="390"/>
      <c r="X8" s="390"/>
    </row>
    <row r="9" spans="1:24" ht="18" customHeight="1">
      <c r="B9" s="2740" t="s">
        <v>2</v>
      </c>
      <c r="C9" s="2741"/>
      <c r="D9" s="2741"/>
      <c r="E9" s="2742"/>
      <c r="F9" s="2749" t="s">
        <v>221</v>
      </c>
      <c r="G9" s="2750"/>
      <c r="H9" s="2750"/>
      <c r="I9" s="2750"/>
      <c r="J9" s="2750"/>
      <c r="K9" s="2750"/>
      <c r="L9" s="2750"/>
      <c r="M9" s="2750"/>
      <c r="N9" s="2750"/>
      <c r="O9" s="2750"/>
      <c r="P9" s="2750"/>
      <c r="Q9" s="2751"/>
      <c r="R9" s="2752" t="s">
        <v>222</v>
      </c>
      <c r="S9" s="391"/>
      <c r="T9" s="391"/>
      <c r="U9" s="391"/>
      <c r="V9" s="391"/>
      <c r="W9" s="391"/>
      <c r="X9" s="391"/>
    </row>
    <row r="10" spans="1:24" ht="11.25" customHeight="1">
      <c r="B10" s="2743"/>
      <c r="C10" s="2744"/>
      <c r="D10" s="2744"/>
      <c r="E10" s="2745"/>
      <c r="F10" s="2755" t="s">
        <v>5</v>
      </c>
      <c r="G10" s="2755" t="s">
        <v>50</v>
      </c>
      <c r="H10" s="2755" t="s">
        <v>223</v>
      </c>
      <c r="I10" s="2755" t="s">
        <v>224</v>
      </c>
      <c r="J10" s="2755" t="s">
        <v>9</v>
      </c>
      <c r="K10" s="2755" t="s">
        <v>225</v>
      </c>
      <c r="L10" s="2755" t="s">
        <v>226</v>
      </c>
      <c r="M10" s="2755" t="s">
        <v>12</v>
      </c>
      <c r="N10" s="2755" t="s">
        <v>227</v>
      </c>
      <c r="O10" s="2755" t="s">
        <v>14</v>
      </c>
      <c r="P10" s="2755" t="s">
        <v>15</v>
      </c>
      <c r="Q10" s="2757" t="s">
        <v>228</v>
      </c>
      <c r="R10" s="2767"/>
      <c r="S10" s="392"/>
      <c r="T10" s="392"/>
      <c r="U10" s="392"/>
      <c r="V10" s="392"/>
      <c r="W10" s="392"/>
      <c r="X10" s="392"/>
    </row>
    <row r="11" spans="1:24" ht="11.25" customHeight="1">
      <c r="B11" s="2746"/>
      <c r="C11" s="2747"/>
      <c r="D11" s="2747"/>
      <c r="E11" s="2748"/>
      <c r="F11" s="2756"/>
      <c r="G11" s="2756"/>
      <c r="H11" s="2756"/>
      <c r="I11" s="2756"/>
      <c r="J11" s="2756"/>
      <c r="K11" s="2756"/>
      <c r="L11" s="2756"/>
      <c r="M11" s="2756"/>
      <c r="N11" s="2756"/>
      <c r="O11" s="2756"/>
      <c r="P11" s="2756"/>
      <c r="Q11" s="2758"/>
      <c r="R11" s="2768"/>
      <c r="S11" s="392"/>
      <c r="T11" s="392"/>
      <c r="U11" s="392"/>
      <c r="V11" s="392"/>
      <c r="W11" s="392"/>
      <c r="X11" s="392"/>
    </row>
    <row r="12" spans="1:24" ht="3" customHeight="1">
      <c r="B12" s="393"/>
      <c r="C12" s="394"/>
      <c r="D12" s="394"/>
      <c r="E12" s="394"/>
      <c r="F12" s="395"/>
      <c r="G12" s="395"/>
      <c r="H12" s="395"/>
      <c r="I12" s="395"/>
      <c r="J12" s="395"/>
      <c r="K12" s="395"/>
      <c r="L12" s="395"/>
      <c r="M12" s="395"/>
      <c r="N12" s="395"/>
      <c r="O12" s="395"/>
      <c r="P12" s="395"/>
      <c r="Q12" s="434"/>
      <c r="R12" s="435"/>
      <c r="S12" s="397"/>
      <c r="T12" s="397"/>
      <c r="U12" s="397"/>
      <c r="V12" s="397"/>
      <c r="W12" s="397"/>
      <c r="X12" s="397"/>
    </row>
    <row r="13" spans="1:24" ht="11.25" customHeight="1">
      <c r="A13" s="398"/>
      <c r="B13" s="393"/>
      <c r="C13" s="2763" t="s">
        <v>249</v>
      </c>
      <c r="D13" s="2763"/>
      <c r="E13" s="2763"/>
      <c r="F13" s="2763"/>
      <c r="G13" s="2763"/>
      <c r="H13" s="2763"/>
      <c r="I13" s="2763"/>
      <c r="J13" s="2763"/>
      <c r="K13" s="2763"/>
      <c r="L13" s="2763"/>
      <c r="M13" s="2763"/>
      <c r="N13" s="2763"/>
      <c r="O13" s="2763"/>
      <c r="P13" s="2763"/>
      <c r="Q13" s="2763"/>
      <c r="R13" s="2764"/>
      <c r="S13" s="417"/>
      <c r="T13" s="417"/>
      <c r="U13" s="417"/>
      <c r="V13" s="417"/>
      <c r="W13" s="417"/>
      <c r="X13" s="417"/>
    </row>
    <row r="14" spans="1:24" ht="9" customHeight="1">
      <c r="A14" s="401"/>
      <c r="B14" s="393"/>
      <c r="C14" s="402" t="s">
        <v>230</v>
      </c>
      <c r="D14" s="394"/>
      <c r="E14" s="394"/>
      <c r="F14" s="395"/>
      <c r="G14" s="395"/>
      <c r="H14" s="395"/>
      <c r="I14" s="395"/>
      <c r="J14" s="395"/>
      <c r="K14" s="395"/>
      <c r="L14" s="395"/>
      <c r="M14" s="395"/>
      <c r="N14" s="395"/>
      <c r="O14" s="395"/>
      <c r="P14" s="395"/>
      <c r="Q14" s="395"/>
      <c r="R14" s="396"/>
      <c r="S14" s="397"/>
      <c r="T14" s="397"/>
      <c r="U14" s="397"/>
      <c r="V14" s="397"/>
      <c r="W14" s="397"/>
      <c r="X14" s="397"/>
    </row>
    <row r="15" spans="1:24" ht="9" customHeight="1">
      <c r="A15" s="401"/>
      <c r="B15" s="393"/>
      <c r="C15" s="2759" t="s">
        <v>231</v>
      </c>
      <c r="D15" s="2760"/>
      <c r="E15" s="403"/>
      <c r="F15" s="404">
        <v>58.899135442195401</v>
      </c>
      <c r="G15" s="404">
        <v>55.977635561863799</v>
      </c>
      <c r="H15" s="404">
        <v>52.341478514852</v>
      </c>
      <c r="I15" s="404">
        <v>49.618444941622897</v>
      </c>
      <c r="J15" s="404">
        <v>46.768333923492897</v>
      </c>
      <c r="K15" s="404">
        <v>44.116909001762401</v>
      </c>
      <c r="L15" s="404">
        <v>42.1115566685936</v>
      </c>
      <c r="M15" s="404">
        <v>42.003998514928298</v>
      </c>
      <c r="N15" s="404">
        <v>42.346977217231903</v>
      </c>
      <c r="O15" s="404">
        <v>43.213201651301702</v>
      </c>
      <c r="P15" s="404">
        <v>44.522387942864</v>
      </c>
      <c r="Q15" s="404">
        <v>45.462920376100598</v>
      </c>
      <c r="R15" s="405">
        <v>47.679817681843801</v>
      </c>
      <c r="S15" s="406"/>
      <c r="T15" s="406"/>
      <c r="U15" s="406"/>
      <c r="V15" s="406"/>
      <c r="W15" s="406"/>
      <c r="X15" s="406"/>
    </row>
    <row r="16" spans="1:24" ht="9" customHeight="1">
      <c r="B16" s="393"/>
      <c r="C16" s="2760"/>
      <c r="D16" s="2760"/>
      <c r="E16" s="403"/>
      <c r="F16" s="404">
        <v>46.643873582200001</v>
      </c>
      <c r="G16" s="404">
        <v>46.509769479900001</v>
      </c>
      <c r="H16" s="404">
        <v>47.3415524332</v>
      </c>
      <c r="I16" s="404">
        <v>47.233781077700002</v>
      </c>
      <c r="J16" s="404">
        <v>46.9650555455</v>
      </c>
      <c r="K16" s="404"/>
      <c r="L16" s="404" t="s">
        <v>232</v>
      </c>
      <c r="M16" s="404" t="s">
        <v>232</v>
      </c>
      <c r="N16" s="404" t="s">
        <v>232</v>
      </c>
      <c r="O16" s="404" t="s">
        <v>232</v>
      </c>
      <c r="P16" s="404" t="s">
        <v>232</v>
      </c>
      <c r="Q16" s="404" t="s">
        <v>232</v>
      </c>
      <c r="R16" s="405" t="s">
        <v>130</v>
      </c>
      <c r="S16" s="406"/>
      <c r="T16" s="406"/>
      <c r="U16" s="406"/>
      <c r="V16" s="406"/>
      <c r="W16" s="406"/>
      <c r="X16" s="406"/>
    </row>
    <row r="17" spans="1:24" ht="3" customHeight="1">
      <c r="B17" s="393"/>
      <c r="C17" s="403"/>
      <c r="D17" s="407"/>
      <c r="E17" s="403"/>
      <c r="F17" s="395"/>
      <c r="G17" s="395"/>
      <c r="H17" s="395"/>
      <c r="I17" s="395"/>
      <c r="J17" s="395"/>
      <c r="K17" s="395"/>
      <c r="L17" s="395"/>
      <c r="M17" s="395"/>
      <c r="N17" s="395"/>
      <c r="O17" s="395"/>
      <c r="P17" s="395"/>
      <c r="Q17" s="395"/>
      <c r="R17" s="409"/>
      <c r="S17" s="395"/>
      <c r="T17" s="395"/>
      <c r="U17" s="395"/>
      <c r="V17" s="395"/>
      <c r="W17" s="395"/>
      <c r="X17" s="395"/>
    </row>
    <row r="18" spans="1:24" ht="9" customHeight="1">
      <c r="B18" s="399"/>
      <c r="C18" s="2759" t="s">
        <v>233</v>
      </c>
      <c r="D18" s="2760"/>
      <c r="E18" s="403"/>
      <c r="F18" s="404">
        <v>58.377282663053002</v>
      </c>
      <c r="G18" s="404">
        <v>55.324920495781001</v>
      </c>
      <c r="H18" s="404">
        <v>51.768969134422697</v>
      </c>
      <c r="I18" s="404">
        <v>49.094701288261803</v>
      </c>
      <c r="J18" s="404">
        <v>46.636031224216197</v>
      </c>
      <c r="K18" s="404">
        <v>44.5451672059922</v>
      </c>
      <c r="L18" s="404">
        <v>42.770747622101901</v>
      </c>
      <c r="M18" s="404">
        <v>42.477248052430497</v>
      </c>
      <c r="N18" s="404">
        <v>42.519871511548303</v>
      </c>
      <c r="O18" s="404">
        <v>42.686836829680097</v>
      </c>
      <c r="P18" s="404">
        <v>43.445987110713602</v>
      </c>
      <c r="Q18" s="404">
        <v>44.335128876156098</v>
      </c>
      <c r="R18" s="405">
        <v>47.405797559588898</v>
      </c>
      <c r="S18" s="406"/>
      <c r="T18" s="406"/>
      <c r="U18" s="406"/>
      <c r="V18" s="406"/>
      <c r="W18" s="406"/>
      <c r="X18" s="406"/>
    </row>
    <row r="19" spans="1:24" ht="9" customHeight="1">
      <c r="B19" s="393"/>
      <c r="C19" s="2760"/>
      <c r="D19" s="2760"/>
      <c r="E19" s="394"/>
      <c r="F19" s="404">
        <v>45.848796251499998</v>
      </c>
      <c r="G19" s="404">
        <v>46.139979077100001</v>
      </c>
      <c r="H19" s="404">
        <v>47.032916671999999</v>
      </c>
      <c r="I19" s="404">
        <v>47.154984958199996</v>
      </c>
      <c r="J19" s="404">
        <v>47.257736241400004</v>
      </c>
      <c r="K19" s="404"/>
      <c r="L19" s="404" t="s">
        <v>232</v>
      </c>
      <c r="M19" s="404" t="s">
        <v>232</v>
      </c>
      <c r="N19" s="404" t="s">
        <v>232</v>
      </c>
      <c r="O19" s="404" t="s">
        <v>232</v>
      </c>
      <c r="P19" s="404" t="s">
        <v>232</v>
      </c>
      <c r="Q19" s="404" t="s">
        <v>232</v>
      </c>
      <c r="R19" s="405" t="s">
        <v>130</v>
      </c>
      <c r="S19" s="406"/>
      <c r="T19" s="406"/>
      <c r="U19" s="406"/>
      <c r="V19" s="406"/>
      <c r="W19" s="406"/>
      <c r="X19" s="406"/>
    </row>
    <row r="20" spans="1:24" ht="3" customHeight="1">
      <c r="B20" s="393"/>
      <c r="C20" s="410"/>
      <c r="D20" s="410"/>
      <c r="E20" s="394"/>
      <c r="F20" s="404"/>
      <c r="G20" s="404"/>
      <c r="H20" s="404"/>
      <c r="I20" s="404"/>
      <c r="J20" s="404"/>
      <c r="K20" s="404"/>
      <c r="L20" s="404"/>
      <c r="M20" s="404"/>
      <c r="N20" s="404"/>
      <c r="O20" s="404"/>
      <c r="P20" s="404"/>
      <c r="Q20" s="404"/>
      <c r="R20" s="411"/>
      <c r="S20" s="404"/>
      <c r="T20" s="404"/>
      <c r="U20" s="404"/>
      <c r="V20" s="404"/>
      <c r="W20" s="404"/>
      <c r="X20" s="404"/>
    </row>
    <row r="21" spans="1:24" ht="9" customHeight="1">
      <c r="B21" s="393"/>
      <c r="C21" s="402" t="s">
        <v>234</v>
      </c>
      <c r="D21" s="410"/>
      <c r="E21" s="394"/>
      <c r="F21" s="404"/>
      <c r="G21" s="404"/>
      <c r="H21" s="404"/>
      <c r="I21" s="404"/>
      <c r="J21" s="404"/>
      <c r="K21" s="404"/>
      <c r="L21" s="404"/>
      <c r="M21" s="404"/>
      <c r="N21" s="404"/>
      <c r="O21" s="404"/>
      <c r="P21" s="404"/>
      <c r="Q21" s="404"/>
      <c r="R21" s="411"/>
      <c r="S21" s="404"/>
      <c r="T21" s="404"/>
      <c r="U21" s="404"/>
      <c r="V21" s="404"/>
      <c r="W21" s="404"/>
      <c r="X21" s="404"/>
    </row>
    <row r="22" spans="1:24" ht="9" customHeight="1">
      <c r="B22" s="393"/>
      <c r="C22" s="2759" t="s">
        <v>233</v>
      </c>
      <c r="D22" s="2760"/>
      <c r="E22" s="394"/>
      <c r="F22" s="404">
        <v>59.972564942760599</v>
      </c>
      <c r="G22" s="404">
        <v>56.901651198581497</v>
      </c>
      <c r="H22" s="404">
        <v>53.365462207763201</v>
      </c>
      <c r="I22" s="404">
        <v>50.655238934272099</v>
      </c>
      <c r="J22" s="404">
        <v>48.205284384030897</v>
      </c>
      <c r="K22" s="404">
        <v>46.089724034943401</v>
      </c>
      <c r="L22" s="404">
        <v>44.321780812896399</v>
      </c>
      <c r="M22" s="404">
        <v>44.065184949560603</v>
      </c>
      <c r="N22" s="404">
        <v>44.122252698836199</v>
      </c>
      <c r="O22" s="404">
        <v>44.333142974306199</v>
      </c>
      <c r="P22" s="404">
        <v>45.074612096456796</v>
      </c>
      <c r="Q22" s="404">
        <v>46.006082149026597</v>
      </c>
      <c r="R22" s="405">
        <v>48.9991687242225</v>
      </c>
      <c r="S22" s="406"/>
      <c r="T22" s="406"/>
      <c r="U22" s="406"/>
      <c r="V22" s="406"/>
      <c r="W22" s="406"/>
      <c r="X22" s="406"/>
    </row>
    <row r="23" spans="1:24" ht="9" customHeight="1">
      <c r="B23" s="393"/>
      <c r="C23" s="2760"/>
      <c r="D23" s="2760"/>
      <c r="E23" s="394"/>
      <c r="F23" s="404">
        <v>47.533864563400002</v>
      </c>
      <c r="G23" s="404">
        <v>47.819373450999997</v>
      </c>
      <c r="H23" s="404">
        <v>48.720846715500002</v>
      </c>
      <c r="I23" s="404">
        <v>48.869501708800001</v>
      </c>
      <c r="J23" s="404">
        <v>48.968724004800002</v>
      </c>
      <c r="K23" s="404"/>
      <c r="L23" s="404" t="s">
        <v>232</v>
      </c>
      <c r="M23" s="404" t="s">
        <v>232</v>
      </c>
      <c r="N23" s="404" t="s">
        <v>232</v>
      </c>
      <c r="O23" s="404" t="s">
        <v>232</v>
      </c>
      <c r="P23" s="404" t="s">
        <v>232</v>
      </c>
      <c r="Q23" s="404" t="s">
        <v>232</v>
      </c>
      <c r="R23" s="405" t="s">
        <v>130</v>
      </c>
      <c r="S23" s="406"/>
      <c r="T23" s="406"/>
      <c r="U23" s="406"/>
      <c r="V23" s="406"/>
      <c r="W23" s="406"/>
      <c r="X23" s="406"/>
    </row>
    <row r="24" spans="1:24" ht="3" customHeight="1">
      <c r="B24" s="393"/>
      <c r="C24" s="410"/>
      <c r="D24" s="410"/>
      <c r="E24" s="394"/>
      <c r="F24" s="404"/>
      <c r="G24" s="404"/>
      <c r="H24" s="404"/>
      <c r="I24" s="404"/>
      <c r="J24" s="404"/>
      <c r="K24" s="404"/>
      <c r="L24" s="404"/>
      <c r="M24" s="404"/>
      <c r="N24" s="404"/>
      <c r="O24" s="404"/>
      <c r="P24" s="404"/>
      <c r="Q24" s="404"/>
      <c r="R24" s="411"/>
      <c r="S24" s="404"/>
      <c r="T24" s="404"/>
      <c r="U24" s="404"/>
      <c r="V24" s="404"/>
      <c r="W24" s="404"/>
      <c r="X24" s="404"/>
    </row>
    <row r="25" spans="1:24" ht="9" customHeight="1">
      <c r="B25" s="399"/>
      <c r="C25" s="2761" t="s">
        <v>235</v>
      </c>
      <c r="D25" s="2762"/>
      <c r="E25" s="394"/>
      <c r="F25" s="412">
        <v>4.0711054427310698</v>
      </c>
      <c r="G25" s="412">
        <v>4.0966954804059101</v>
      </c>
      <c r="H25" s="412">
        <v>4.0799253429093598</v>
      </c>
      <c r="I25" s="412">
        <v>4.0686703601399001</v>
      </c>
      <c r="J25" s="412">
        <v>4.0012315719126699</v>
      </c>
      <c r="K25" s="412">
        <v>3.8962095176537002</v>
      </c>
      <c r="L25" s="412">
        <v>3.8594054210319402</v>
      </c>
      <c r="M25" s="412">
        <v>3.9109806534826199</v>
      </c>
      <c r="N25" s="412">
        <v>3.94936915344574</v>
      </c>
      <c r="O25" s="412">
        <v>4.0457650354849202</v>
      </c>
      <c r="P25" s="412">
        <v>4.1297212613482497</v>
      </c>
      <c r="Q25" s="412">
        <v>4.1465998534179098</v>
      </c>
      <c r="R25" s="405">
        <v>4.0199347750347201</v>
      </c>
      <c r="S25" s="406"/>
      <c r="T25" s="406"/>
      <c r="U25" s="406"/>
      <c r="V25" s="406"/>
      <c r="W25" s="406"/>
      <c r="X25" s="406"/>
    </row>
    <row r="26" spans="1:24" ht="9" customHeight="1">
      <c r="B26" s="393"/>
      <c r="C26" s="2762"/>
      <c r="D26" s="2762"/>
      <c r="E26" s="394"/>
      <c r="F26" s="412">
        <v>4.0871306244000003</v>
      </c>
      <c r="G26" s="412">
        <v>4.0075711521999997</v>
      </c>
      <c r="H26" s="412">
        <v>3.9859974896999999</v>
      </c>
      <c r="I26" s="412">
        <v>3.9424998786000001</v>
      </c>
      <c r="J26" s="412">
        <v>3.8794978258000001</v>
      </c>
      <c r="K26" s="412"/>
      <c r="L26" s="412" t="s">
        <v>232</v>
      </c>
      <c r="M26" s="412" t="s">
        <v>232</v>
      </c>
      <c r="N26" s="412" t="s">
        <v>232</v>
      </c>
      <c r="O26" s="412" t="s">
        <v>232</v>
      </c>
      <c r="P26" s="412" t="s">
        <v>232</v>
      </c>
      <c r="Q26" s="412" t="s">
        <v>232</v>
      </c>
      <c r="R26" s="405" t="s">
        <v>130</v>
      </c>
      <c r="S26" s="428"/>
      <c r="T26" s="428"/>
      <c r="U26" s="428"/>
      <c r="V26" s="428"/>
      <c r="W26" s="428"/>
      <c r="X26" s="428"/>
    </row>
    <row r="27" spans="1:24" ht="3" customHeight="1">
      <c r="B27" s="393"/>
      <c r="C27" s="413"/>
      <c r="D27" s="413"/>
      <c r="E27" s="394"/>
      <c r="F27" s="412"/>
      <c r="G27" s="412"/>
      <c r="H27" s="412"/>
      <c r="I27" s="412"/>
      <c r="J27" s="412"/>
      <c r="K27" s="412"/>
      <c r="L27" s="412"/>
      <c r="M27" s="412"/>
      <c r="N27" s="412"/>
      <c r="O27" s="412"/>
      <c r="P27" s="412"/>
      <c r="Q27" s="412"/>
      <c r="R27" s="414"/>
      <c r="S27" s="412"/>
      <c r="T27" s="412"/>
      <c r="U27" s="412"/>
      <c r="V27" s="412"/>
      <c r="W27" s="412"/>
      <c r="X27" s="412"/>
    </row>
    <row r="28" spans="1:24" ht="9" customHeight="1">
      <c r="B28" s="393"/>
      <c r="C28" s="2761" t="s">
        <v>236</v>
      </c>
      <c r="D28" s="2762"/>
      <c r="E28" s="394"/>
      <c r="F28" s="412">
        <v>3.4734882748809701</v>
      </c>
      <c r="G28" s="412">
        <v>3.4867336911442401</v>
      </c>
      <c r="H28" s="412">
        <v>3.4794287344452899</v>
      </c>
      <c r="I28" s="412">
        <v>3.4756753889319199</v>
      </c>
      <c r="J28" s="412">
        <v>3.42995417418375</v>
      </c>
      <c r="K28" s="412">
        <v>3.3702146900640901</v>
      </c>
      <c r="L28" s="412">
        <v>3.3413030902688199</v>
      </c>
      <c r="M28" s="412">
        <v>3.34980106273213</v>
      </c>
      <c r="N28" s="412">
        <v>3.3938145967476698</v>
      </c>
      <c r="O28" s="412">
        <v>3.4918198153405999</v>
      </c>
      <c r="P28" s="412">
        <v>3.5634817138051398</v>
      </c>
      <c r="Q28" s="412">
        <v>3.5640641042606198</v>
      </c>
      <c r="R28" s="405">
        <v>3.4503628177054</v>
      </c>
      <c r="S28" s="406"/>
      <c r="T28" s="406"/>
      <c r="U28" s="406"/>
      <c r="V28" s="406"/>
      <c r="W28" s="406"/>
      <c r="X28" s="406"/>
    </row>
    <row r="29" spans="1:24" ht="9" customHeight="1">
      <c r="B29" s="393"/>
      <c r="C29" s="2762"/>
      <c r="D29" s="2762"/>
      <c r="E29" s="394"/>
      <c r="F29" s="412">
        <v>3.5285094850999998</v>
      </c>
      <c r="G29" s="412">
        <v>3.4818281664000001</v>
      </c>
      <c r="H29" s="412">
        <v>3.4819222289999998</v>
      </c>
      <c r="I29" s="412">
        <v>3.4570071855000002</v>
      </c>
      <c r="J29" s="412">
        <v>3.4119908126</v>
      </c>
      <c r="K29" s="412"/>
      <c r="L29" s="412" t="s">
        <v>232</v>
      </c>
      <c r="M29" s="412" t="s">
        <v>232</v>
      </c>
      <c r="N29" s="412" t="s">
        <v>232</v>
      </c>
      <c r="O29" s="412" t="s">
        <v>232</v>
      </c>
      <c r="P29" s="412" t="s">
        <v>232</v>
      </c>
      <c r="Q29" s="412" t="s">
        <v>232</v>
      </c>
      <c r="R29" s="405" t="s">
        <v>130</v>
      </c>
      <c r="S29" s="428"/>
      <c r="T29" s="428"/>
      <c r="U29" s="428"/>
      <c r="V29" s="428"/>
      <c r="W29" s="428"/>
      <c r="X29" s="428"/>
    </row>
    <row r="30" spans="1:24" ht="3" customHeight="1">
      <c r="B30" s="393"/>
      <c r="C30" s="410"/>
      <c r="D30" s="410"/>
      <c r="E30" s="394"/>
      <c r="F30" s="404"/>
      <c r="G30" s="404"/>
      <c r="H30" s="404"/>
      <c r="I30" s="404"/>
      <c r="J30" s="404"/>
      <c r="K30" s="404"/>
      <c r="L30" s="404"/>
      <c r="M30" s="404"/>
      <c r="N30" s="404"/>
      <c r="O30" s="404"/>
      <c r="P30" s="404"/>
      <c r="Q30" s="404"/>
      <c r="R30" s="416"/>
      <c r="S30" s="408"/>
      <c r="T30" s="408"/>
      <c r="U30" s="408"/>
      <c r="V30" s="408"/>
      <c r="W30" s="408"/>
      <c r="X30" s="408"/>
    </row>
    <row r="31" spans="1:24" ht="11.25" customHeight="1">
      <c r="A31" s="398"/>
      <c r="B31" s="393"/>
      <c r="C31" s="2763" t="s">
        <v>114</v>
      </c>
      <c r="D31" s="2763"/>
      <c r="E31" s="2763"/>
      <c r="F31" s="2763"/>
      <c r="G31" s="2763"/>
      <c r="H31" s="2763"/>
      <c r="I31" s="2763"/>
      <c r="J31" s="2763"/>
      <c r="K31" s="2763"/>
      <c r="L31" s="2763"/>
      <c r="M31" s="2763"/>
      <c r="N31" s="2763"/>
      <c r="O31" s="2763"/>
      <c r="P31" s="2763"/>
      <c r="Q31" s="2763"/>
      <c r="R31" s="2764"/>
      <c r="S31" s="417"/>
      <c r="T31" s="417"/>
      <c r="U31" s="417"/>
      <c r="V31" s="417"/>
      <c r="W31" s="417"/>
      <c r="X31" s="417"/>
    </row>
    <row r="32" spans="1:24" ht="9" customHeight="1">
      <c r="A32" s="401"/>
      <c r="B32" s="393"/>
      <c r="C32" s="402" t="s">
        <v>230</v>
      </c>
      <c r="D32" s="394"/>
      <c r="E32" s="394"/>
      <c r="F32" s="395"/>
      <c r="G32" s="395"/>
      <c r="H32" s="395"/>
      <c r="I32" s="395"/>
      <c r="J32" s="395"/>
      <c r="K32" s="395"/>
      <c r="L32" s="395"/>
      <c r="M32" s="395"/>
      <c r="N32" s="395"/>
      <c r="O32" s="395"/>
      <c r="P32" s="395"/>
      <c r="Q32" s="395"/>
      <c r="R32" s="416"/>
      <c r="S32" s="408"/>
      <c r="T32" s="408"/>
      <c r="U32" s="408"/>
      <c r="V32" s="408"/>
      <c r="W32" s="408"/>
      <c r="X32" s="408"/>
    </row>
    <row r="33" spans="1:24" ht="9" customHeight="1">
      <c r="A33" s="401"/>
      <c r="B33" s="393"/>
      <c r="C33" s="2759" t="s">
        <v>231</v>
      </c>
      <c r="D33" s="2760"/>
      <c r="E33" s="403"/>
      <c r="F33" s="404">
        <v>58.2930711287067</v>
      </c>
      <c r="G33" s="404">
        <v>53.748701046416699</v>
      </c>
      <c r="H33" s="404">
        <v>49.3848575775217</v>
      </c>
      <c r="I33" s="404">
        <v>46.405172521561703</v>
      </c>
      <c r="J33" s="404">
        <v>44.207902449029397</v>
      </c>
      <c r="K33" s="404">
        <v>41.799720119890701</v>
      </c>
      <c r="L33" s="404">
        <v>40.723531511088801</v>
      </c>
      <c r="M33" s="404">
        <v>40.8404828989867</v>
      </c>
      <c r="N33" s="404">
        <v>41.166933621705503</v>
      </c>
      <c r="O33" s="404">
        <v>42.930827963954201</v>
      </c>
      <c r="P33" s="404">
        <v>44.380244247578503</v>
      </c>
      <c r="Q33" s="404">
        <v>45.289577979302202</v>
      </c>
      <c r="R33" s="405">
        <v>46.484130172100699</v>
      </c>
      <c r="S33" s="406"/>
      <c r="T33" s="406"/>
      <c r="U33" s="406"/>
      <c r="V33" s="406"/>
      <c r="W33" s="406"/>
      <c r="X33" s="406"/>
    </row>
    <row r="34" spans="1:24" ht="9" customHeight="1">
      <c r="B34" s="393"/>
      <c r="C34" s="2760"/>
      <c r="D34" s="2760"/>
      <c r="E34" s="403"/>
      <c r="F34" s="404">
        <v>45.5911529973</v>
      </c>
      <c r="G34" s="404">
        <v>45.383977613799999</v>
      </c>
      <c r="H34" s="404">
        <v>45.691851766100001</v>
      </c>
      <c r="I34" s="404">
        <v>45.533920252500003</v>
      </c>
      <c r="J34" s="404">
        <v>45.322845886000003</v>
      </c>
      <c r="K34" s="404"/>
      <c r="L34" s="404" t="s">
        <v>232</v>
      </c>
      <c r="M34" s="404" t="s">
        <v>232</v>
      </c>
      <c r="N34" s="404" t="s">
        <v>232</v>
      </c>
      <c r="O34" s="404" t="s">
        <v>232</v>
      </c>
      <c r="P34" s="404" t="s">
        <v>232</v>
      </c>
      <c r="Q34" s="404" t="s">
        <v>232</v>
      </c>
      <c r="R34" s="405" t="s">
        <v>130</v>
      </c>
      <c r="S34" s="406"/>
      <c r="T34" s="406"/>
      <c r="U34" s="406"/>
      <c r="V34" s="406"/>
      <c r="W34" s="406"/>
      <c r="X34" s="406"/>
    </row>
    <row r="35" spans="1:24" ht="3" customHeight="1">
      <c r="B35" s="393"/>
      <c r="C35" s="403"/>
      <c r="D35" s="407"/>
      <c r="E35" s="403"/>
      <c r="F35" s="395"/>
      <c r="G35" s="395"/>
      <c r="H35" s="395"/>
      <c r="I35" s="395"/>
      <c r="J35" s="395"/>
      <c r="K35" s="395"/>
      <c r="L35" s="395"/>
      <c r="M35" s="395"/>
      <c r="N35" s="395"/>
      <c r="O35" s="395"/>
      <c r="P35" s="395"/>
      <c r="Q35" s="395"/>
      <c r="R35" s="409"/>
      <c r="S35" s="395"/>
      <c r="T35" s="395"/>
      <c r="U35" s="395"/>
      <c r="V35" s="395"/>
      <c r="W35" s="395"/>
      <c r="X35" s="395"/>
    </row>
    <row r="36" spans="1:24" ht="9" customHeight="1">
      <c r="B36" s="399"/>
      <c r="C36" s="2759" t="s">
        <v>233</v>
      </c>
      <c r="D36" s="2760"/>
      <c r="E36" s="403"/>
      <c r="F36" s="404">
        <v>57.000809908020202</v>
      </c>
      <c r="G36" s="404">
        <v>52.4355986179878</v>
      </c>
      <c r="H36" s="404">
        <v>48.204874989424802</v>
      </c>
      <c r="I36" s="404">
        <v>45.418418911390503</v>
      </c>
      <c r="J36" s="404">
        <v>43.734780560046801</v>
      </c>
      <c r="K36" s="404">
        <v>41.825219717953999</v>
      </c>
      <c r="L36" s="404">
        <v>40.875327821876098</v>
      </c>
      <c r="M36" s="404">
        <v>40.721864534394498</v>
      </c>
      <c r="N36" s="404">
        <v>40.766372596334399</v>
      </c>
      <c r="O36" s="404">
        <v>41.713439587353903</v>
      </c>
      <c r="P36" s="404">
        <v>42.525467295513998</v>
      </c>
      <c r="Q36" s="404">
        <v>43.413989809045901</v>
      </c>
      <c r="R36" s="405">
        <v>45.627623648808203</v>
      </c>
      <c r="S36" s="406"/>
      <c r="T36" s="406"/>
      <c r="U36" s="406"/>
      <c r="V36" s="406"/>
      <c r="W36" s="406"/>
      <c r="X36" s="406"/>
    </row>
    <row r="37" spans="1:24" ht="9" customHeight="1">
      <c r="B37" s="393"/>
      <c r="C37" s="2760"/>
      <c r="D37" s="2760"/>
      <c r="E37" s="394"/>
      <c r="F37" s="404">
        <v>44.015363020899997</v>
      </c>
      <c r="G37" s="404">
        <v>44.317193976299997</v>
      </c>
      <c r="H37" s="404">
        <v>44.7458801063</v>
      </c>
      <c r="I37" s="404">
        <v>44.807028895599998</v>
      </c>
      <c r="J37" s="404">
        <v>45.064609312899996</v>
      </c>
      <c r="K37" s="404"/>
      <c r="L37" s="404" t="s">
        <v>232</v>
      </c>
      <c r="M37" s="404" t="s">
        <v>232</v>
      </c>
      <c r="N37" s="404" t="s">
        <v>232</v>
      </c>
      <c r="O37" s="404" t="s">
        <v>232</v>
      </c>
      <c r="P37" s="404" t="s">
        <v>232</v>
      </c>
      <c r="Q37" s="404" t="s">
        <v>232</v>
      </c>
      <c r="R37" s="405" t="s">
        <v>130</v>
      </c>
      <c r="S37" s="406"/>
      <c r="T37" s="406"/>
      <c r="U37" s="406"/>
      <c r="V37" s="406"/>
      <c r="W37" s="406"/>
      <c r="X37" s="406"/>
    </row>
    <row r="38" spans="1:24" ht="3" customHeight="1">
      <c r="B38" s="393"/>
      <c r="C38" s="410"/>
      <c r="D38" s="410"/>
      <c r="E38" s="394"/>
      <c r="F38" s="404"/>
      <c r="G38" s="404"/>
      <c r="H38" s="404"/>
      <c r="I38" s="404"/>
      <c r="J38" s="404"/>
      <c r="K38" s="404"/>
      <c r="L38" s="404"/>
      <c r="M38" s="404"/>
      <c r="N38" s="404"/>
      <c r="O38" s="404"/>
      <c r="P38" s="404"/>
      <c r="Q38" s="404"/>
      <c r="R38" s="411"/>
      <c r="S38" s="404"/>
      <c r="T38" s="404"/>
      <c r="U38" s="404"/>
      <c r="V38" s="404"/>
      <c r="W38" s="404"/>
      <c r="X38" s="404"/>
    </row>
    <row r="39" spans="1:24" ht="9" customHeight="1">
      <c r="B39" s="393"/>
      <c r="C39" s="402" t="s">
        <v>234</v>
      </c>
      <c r="D39" s="410"/>
      <c r="E39" s="394"/>
      <c r="F39" s="404"/>
      <c r="G39" s="404"/>
      <c r="H39" s="404"/>
      <c r="I39" s="404"/>
      <c r="J39" s="404"/>
      <c r="K39" s="404"/>
      <c r="L39" s="404"/>
      <c r="M39" s="404"/>
      <c r="N39" s="404"/>
      <c r="O39" s="404"/>
      <c r="P39" s="404"/>
      <c r="Q39" s="404"/>
      <c r="R39" s="411"/>
      <c r="S39" s="404"/>
      <c r="T39" s="404"/>
      <c r="U39" s="404"/>
      <c r="V39" s="404"/>
      <c r="W39" s="404"/>
      <c r="X39" s="404"/>
    </row>
    <row r="40" spans="1:24" ht="9" customHeight="1">
      <c r="B40" s="393"/>
      <c r="C40" s="2759" t="s">
        <v>233</v>
      </c>
      <c r="D40" s="2760"/>
      <c r="E40" s="394"/>
      <c r="F40" s="404">
        <v>58.531204815365697</v>
      </c>
      <c r="G40" s="404">
        <v>53.9995526910457</v>
      </c>
      <c r="H40" s="404">
        <v>49.765981355214699</v>
      </c>
      <c r="I40" s="404">
        <v>46.972355028321701</v>
      </c>
      <c r="J40" s="404">
        <v>45.288153639944397</v>
      </c>
      <c r="K40" s="404">
        <v>43.377888617152799</v>
      </c>
      <c r="L40" s="404">
        <v>42.4335638290001</v>
      </c>
      <c r="M40" s="404">
        <v>42.305183701172098</v>
      </c>
      <c r="N40" s="404">
        <v>42.368166439075402</v>
      </c>
      <c r="O40" s="404">
        <v>43.3326165728649</v>
      </c>
      <c r="P40" s="404">
        <v>44.174875763262698</v>
      </c>
      <c r="Q40" s="404">
        <v>45.08513360045</v>
      </c>
      <c r="R40" s="405">
        <v>47.209687933891999</v>
      </c>
      <c r="S40" s="406"/>
      <c r="T40" s="406"/>
      <c r="U40" s="406"/>
      <c r="V40" s="406"/>
      <c r="W40" s="406"/>
      <c r="X40" s="406"/>
    </row>
    <row r="41" spans="1:24" ht="9" customHeight="1">
      <c r="B41" s="393"/>
      <c r="C41" s="2760"/>
      <c r="D41" s="2760"/>
      <c r="E41" s="394"/>
      <c r="F41" s="404">
        <v>45.701190526700003</v>
      </c>
      <c r="G41" s="404">
        <v>46.0039856004</v>
      </c>
      <c r="H41" s="404">
        <v>46.422324230699999</v>
      </c>
      <c r="I41" s="404">
        <v>46.478304402799999</v>
      </c>
      <c r="J41" s="404">
        <v>46.730897876999997</v>
      </c>
      <c r="K41" s="404"/>
      <c r="L41" s="404" t="s">
        <v>232</v>
      </c>
      <c r="M41" s="404" t="s">
        <v>232</v>
      </c>
      <c r="N41" s="404" t="s">
        <v>232</v>
      </c>
      <c r="O41" s="404" t="s">
        <v>232</v>
      </c>
      <c r="P41" s="404" t="s">
        <v>232</v>
      </c>
      <c r="Q41" s="404" t="s">
        <v>232</v>
      </c>
      <c r="R41" s="405" t="s">
        <v>130</v>
      </c>
      <c r="S41" s="406"/>
      <c r="T41" s="406"/>
      <c r="U41" s="406"/>
      <c r="V41" s="406"/>
      <c r="W41" s="406"/>
      <c r="X41" s="406"/>
    </row>
    <row r="42" spans="1:24" ht="3" customHeight="1">
      <c r="B42" s="393"/>
      <c r="C42" s="410"/>
      <c r="D42" s="410"/>
      <c r="E42" s="394"/>
      <c r="F42" s="404"/>
      <c r="G42" s="404"/>
      <c r="H42" s="404"/>
      <c r="I42" s="404"/>
      <c r="J42" s="404"/>
      <c r="K42" s="404"/>
      <c r="L42" s="404"/>
      <c r="M42" s="404"/>
      <c r="N42" s="404"/>
      <c r="O42" s="404"/>
      <c r="P42" s="404"/>
      <c r="Q42" s="404"/>
      <c r="R42" s="411"/>
      <c r="S42" s="404"/>
      <c r="T42" s="404"/>
      <c r="U42" s="404"/>
      <c r="V42" s="404"/>
      <c r="W42" s="404"/>
      <c r="X42" s="404"/>
    </row>
    <row r="43" spans="1:24" ht="9" customHeight="1">
      <c r="B43" s="399"/>
      <c r="C43" s="2761" t="s">
        <v>235</v>
      </c>
      <c r="D43" s="2762"/>
      <c r="E43" s="394"/>
      <c r="F43" s="412">
        <v>4.2274959931906002</v>
      </c>
      <c r="G43" s="412">
        <v>4.23781718295798</v>
      </c>
      <c r="H43" s="412">
        <v>4.2212583343609804</v>
      </c>
      <c r="I43" s="412">
        <v>4.1977247516775797</v>
      </c>
      <c r="J43" s="412">
        <v>4.0981711616542604</v>
      </c>
      <c r="K43" s="412">
        <v>4.0057369713391999</v>
      </c>
      <c r="L43" s="412">
        <v>3.9884439245459902</v>
      </c>
      <c r="M43" s="412">
        <v>4.0356378868557998</v>
      </c>
      <c r="N43" s="412">
        <v>4.0711788617605604</v>
      </c>
      <c r="O43" s="412">
        <v>4.1862500462669896</v>
      </c>
      <c r="P43" s="412">
        <v>4.29415982473766</v>
      </c>
      <c r="Q43" s="412">
        <v>4.3091896317311198</v>
      </c>
      <c r="R43" s="405">
        <v>4.15423892429909</v>
      </c>
      <c r="S43" s="406"/>
      <c r="T43" s="406"/>
      <c r="U43" s="406"/>
      <c r="V43" s="406"/>
      <c r="W43" s="406"/>
      <c r="X43" s="406"/>
    </row>
    <row r="44" spans="1:24" ht="9" customHeight="1">
      <c r="B44" s="393"/>
      <c r="C44" s="2762"/>
      <c r="D44" s="2762"/>
      <c r="E44" s="394"/>
      <c r="F44" s="412">
        <v>4.2674688540999997</v>
      </c>
      <c r="G44" s="412">
        <v>4.1855434892999996</v>
      </c>
      <c r="H44" s="412">
        <v>4.1604627122000002</v>
      </c>
      <c r="I44" s="412">
        <v>4.1200651787</v>
      </c>
      <c r="J44" s="412">
        <v>4.0340784963000003</v>
      </c>
      <c r="K44" s="412"/>
      <c r="L44" s="412" t="s">
        <v>232</v>
      </c>
      <c r="M44" s="412" t="s">
        <v>232</v>
      </c>
      <c r="N44" s="412" t="s">
        <v>232</v>
      </c>
      <c r="O44" s="412" t="s">
        <v>232</v>
      </c>
      <c r="P44" s="412" t="s">
        <v>232</v>
      </c>
      <c r="Q44" s="412" t="s">
        <v>232</v>
      </c>
      <c r="R44" s="405" t="s">
        <v>130</v>
      </c>
      <c r="S44" s="406"/>
      <c r="T44" s="406"/>
      <c r="U44" s="406"/>
      <c r="V44" s="406"/>
      <c r="W44" s="406"/>
      <c r="X44" s="406"/>
    </row>
    <row r="45" spans="1:24" ht="3" customHeight="1">
      <c r="B45" s="393"/>
      <c r="C45" s="413"/>
      <c r="D45" s="413"/>
      <c r="E45" s="394"/>
      <c r="F45" s="412"/>
      <c r="G45" s="412"/>
      <c r="H45" s="412"/>
      <c r="I45" s="412"/>
      <c r="J45" s="412"/>
      <c r="K45" s="412"/>
      <c r="L45" s="412"/>
      <c r="M45" s="412"/>
      <c r="N45" s="412"/>
      <c r="O45" s="412"/>
      <c r="P45" s="412"/>
      <c r="Q45" s="412"/>
      <c r="R45" s="414"/>
      <c r="S45" s="412"/>
      <c r="T45" s="412"/>
      <c r="U45" s="412"/>
      <c r="V45" s="412"/>
      <c r="W45" s="412"/>
      <c r="X45" s="412"/>
    </row>
    <row r="46" spans="1:24" ht="9" customHeight="1">
      <c r="B46" s="393"/>
      <c r="C46" s="2761" t="s">
        <v>236</v>
      </c>
      <c r="D46" s="2762"/>
      <c r="E46" s="394"/>
      <c r="F46" s="412">
        <v>3.4993550107412799</v>
      </c>
      <c r="G46" s="412">
        <v>3.50253597324352</v>
      </c>
      <c r="H46" s="412">
        <v>3.4934057763479598</v>
      </c>
      <c r="I46" s="412">
        <v>3.4733756403834901</v>
      </c>
      <c r="J46" s="412">
        <v>3.43417024242894</v>
      </c>
      <c r="K46" s="412">
        <v>3.3909005673040302</v>
      </c>
      <c r="L46" s="412">
        <v>3.37572742682572</v>
      </c>
      <c r="M46" s="412">
        <v>3.4015424605621698</v>
      </c>
      <c r="N46" s="412">
        <v>3.4375664375273201</v>
      </c>
      <c r="O46" s="412">
        <v>3.5319634876843802</v>
      </c>
      <c r="P46" s="412">
        <v>3.5937257478053302</v>
      </c>
      <c r="Q46" s="412">
        <v>3.58366981071969</v>
      </c>
      <c r="R46" s="405">
        <v>3.4748936032907598</v>
      </c>
      <c r="S46" s="406"/>
      <c r="T46" s="406"/>
      <c r="U46" s="406"/>
      <c r="V46" s="406"/>
      <c r="W46" s="406"/>
      <c r="X46" s="406"/>
    </row>
    <row r="47" spans="1:24" ht="9" customHeight="1">
      <c r="B47" s="393"/>
      <c r="C47" s="2762"/>
      <c r="D47" s="2762"/>
      <c r="E47" s="394"/>
      <c r="F47" s="412">
        <v>3.5471502606</v>
      </c>
      <c r="G47" s="412">
        <v>3.4962906400999998</v>
      </c>
      <c r="H47" s="412">
        <v>3.4881355278999999</v>
      </c>
      <c r="I47" s="412">
        <v>3.469931538</v>
      </c>
      <c r="J47" s="412">
        <v>3.4303406659000002</v>
      </c>
      <c r="K47" s="412"/>
      <c r="L47" s="412" t="s">
        <v>232</v>
      </c>
      <c r="M47" s="412" t="s">
        <v>232</v>
      </c>
      <c r="N47" s="412" t="s">
        <v>232</v>
      </c>
      <c r="O47" s="412" t="s">
        <v>232</v>
      </c>
      <c r="P47" s="412" t="s">
        <v>232</v>
      </c>
      <c r="Q47" s="412" t="s">
        <v>232</v>
      </c>
      <c r="R47" s="405" t="s">
        <v>130</v>
      </c>
      <c r="S47" s="428"/>
      <c r="T47" s="428"/>
      <c r="U47" s="428"/>
      <c r="V47" s="428"/>
      <c r="W47" s="428"/>
      <c r="X47" s="428"/>
    </row>
    <row r="48" spans="1:24" ht="3" customHeight="1">
      <c r="B48" s="393"/>
      <c r="C48" s="410"/>
      <c r="D48" s="410"/>
      <c r="E48" s="394"/>
      <c r="F48" s="404"/>
      <c r="G48" s="404"/>
      <c r="H48" s="404"/>
      <c r="I48" s="404"/>
      <c r="J48" s="404"/>
      <c r="K48" s="404"/>
      <c r="L48" s="404"/>
      <c r="M48" s="404"/>
      <c r="N48" s="404"/>
      <c r="O48" s="404"/>
      <c r="P48" s="404"/>
      <c r="Q48" s="404"/>
      <c r="R48" s="416"/>
      <c r="S48" s="408"/>
      <c r="T48" s="408"/>
      <c r="U48" s="408"/>
      <c r="V48" s="408"/>
      <c r="W48" s="408"/>
      <c r="X48" s="408"/>
    </row>
    <row r="49" spans="1:24" ht="11.25" customHeight="1">
      <c r="A49" s="398"/>
      <c r="B49" s="393"/>
      <c r="C49" s="2763" t="s">
        <v>127</v>
      </c>
      <c r="D49" s="2763"/>
      <c r="E49" s="2763"/>
      <c r="F49" s="2763"/>
      <c r="G49" s="2763"/>
      <c r="H49" s="2763"/>
      <c r="I49" s="2763"/>
      <c r="J49" s="2763"/>
      <c r="K49" s="2763"/>
      <c r="L49" s="2763"/>
      <c r="M49" s="2763"/>
      <c r="N49" s="2763"/>
      <c r="O49" s="2763"/>
      <c r="P49" s="2763"/>
      <c r="Q49" s="2763"/>
      <c r="R49" s="2764"/>
      <c r="S49" s="417"/>
      <c r="T49" s="417"/>
      <c r="U49" s="417"/>
      <c r="V49" s="417"/>
      <c r="W49" s="417"/>
      <c r="X49" s="417"/>
    </row>
    <row r="50" spans="1:24" ht="9" customHeight="1">
      <c r="A50" s="401"/>
      <c r="B50" s="393"/>
      <c r="C50" s="402" t="s">
        <v>230</v>
      </c>
      <c r="D50" s="394"/>
      <c r="E50" s="394"/>
      <c r="F50" s="395"/>
      <c r="G50" s="395"/>
      <c r="H50" s="395"/>
      <c r="I50" s="395"/>
      <c r="J50" s="395"/>
      <c r="K50" s="395"/>
      <c r="L50" s="395"/>
      <c r="M50" s="395"/>
      <c r="N50" s="395"/>
      <c r="O50" s="395"/>
      <c r="P50" s="395"/>
      <c r="Q50" s="395"/>
      <c r="R50" s="416"/>
      <c r="S50" s="408"/>
      <c r="T50" s="408"/>
      <c r="U50" s="408"/>
      <c r="V50" s="408"/>
      <c r="W50" s="408"/>
      <c r="X50" s="408"/>
    </row>
    <row r="51" spans="1:24" ht="9" customHeight="1">
      <c r="A51" s="401"/>
      <c r="B51" s="393"/>
      <c r="C51" s="2759" t="s">
        <v>231</v>
      </c>
      <c r="D51" s="2760"/>
      <c r="E51" s="403"/>
      <c r="F51" s="404">
        <v>56.865887822211</v>
      </c>
      <c r="G51" s="404">
        <v>53.051118048190098</v>
      </c>
      <c r="H51" s="404">
        <v>47.913497017303499</v>
      </c>
      <c r="I51" s="404">
        <v>44.242981423773699</v>
      </c>
      <c r="J51" s="404">
        <v>41.444583463893601</v>
      </c>
      <c r="K51" s="404">
        <v>39.479937836743602</v>
      </c>
      <c r="L51" s="404">
        <v>38.492402643773502</v>
      </c>
      <c r="M51" s="404">
        <v>38.392852709151299</v>
      </c>
      <c r="N51" s="404">
        <v>38.922442635830201</v>
      </c>
      <c r="O51" s="404">
        <v>40.154461537491102</v>
      </c>
      <c r="P51" s="404">
        <v>42.050177663213098</v>
      </c>
      <c r="Q51" s="404">
        <v>43.414707480130403</v>
      </c>
      <c r="R51" s="405">
        <v>44.258426037529802</v>
      </c>
      <c r="S51" s="406"/>
      <c r="T51" s="406"/>
      <c r="U51" s="406"/>
      <c r="V51" s="406"/>
      <c r="W51" s="406"/>
      <c r="X51" s="406"/>
    </row>
    <row r="52" spans="1:24" ht="9" customHeight="1">
      <c r="B52" s="393"/>
      <c r="C52" s="2760"/>
      <c r="D52" s="2760"/>
      <c r="E52" s="403"/>
      <c r="F52" s="404">
        <v>44.424626904100002</v>
      </c>
      <c r="G52" s="404">
        <v>44.249579012600002</v>
      </c>
      <c r="H52" s="404">
        <v>44.688772740499999</v>
      </c>
      <c r="I52" s="404">
        <v>44.805278105699998</v>
      </c>
      <c r="J52" s="404">
        <v>44.741659340299996</v>
      </c>
      <c r="K52" s="404"/>
      <c r="L52" s="404" t="s">
        <v>232</v>
      </c>
      <c r="M52" s="404" t="s">
        <v>232</v>
      </c>
      <c r="N52" s="404" t="s">
        <v>232</v>
      </c>
      <c r="O52" s="404" t="s">
        <v>232</v>
      </c>
      <c r="P52" s="404" t="s">
        <v>232</v>
      </c>
      <c r="Q52" s="404" t="s">
        <v>232</v>
      </c>
      <c r="R52" s="405" t="s">
        <v>130</v>
      </c>
      <c r="S52" s="406"/>
      <c r="T52" s="406"/>
      <c r="U52" s="406"/>
      <c r="V52" s="406"/>
      <c r="W52" s="406"/>
      <c r="X52" s="406"/>
    </row>
    <row r="53" spans="1:24" ht="3" customHeight="1">
      <c r="B53" s="393"/>
      <c r="C53" s="403"/>
      <c r="D53" s="407"/>
      <c r="E53" s="403"/>
      <c r="F53" s="395"/>
      <c r="G53" s="395"/>
      <c r="H53" s="395"/>
      <c r="I53" s="395"/>
      <c r="J53" s="395"/>
      <c r="K53" s="395"/>
      <c r="L53" s="395"/>
      <c r="M53" s="395"/>
      <c r="N53" s="395"/>
      <c r="O53" s="395"/>
      <c r="P53" s="395"/>
      <c r="Q53" s="395"/>
      <c r="R53" s="409"/>
      <c r="S53" s="395"/>
      <c r="T53" s="395"/>
      <c r="U53" s="395"/>
      <c r="V53" s="395"/>
      <c r="W53" s="395"/>
      <c r="X53" s="395"/>
    </row>
    <row r="54" spans="1:24" ht="9" customHeight="1">
      <c r="B54" s="399"/>
      <c r="C54" s="2759" t="s">
        <v>233</v>
      </c>
      <c r="D54" s="2760"/>
      <c r="E54" s="403"/>
      <c r="F54" s="404">
        <v>56.557626528703302</v>
      </c>
      <c r="G54" s="404">
        <v>52.536413847761402</v>
      </c>
      <c r="H54" s="404">
        <v>47.499154116898403</v>
      </c>
      <c r="I54" s="404">
        <v>43.964191311128097</v>
      </c>
      <c r="J54" s="404">
        <v>41.592518416248502</v>
      </c>
      <c r="K54" s="404">
        <v>40.118848006711303</v>
      </c>
      <c r="L54" s="404">
        <v>39.269462565647402</v>
      </c>
      <c r="M54" s="404">
        <v>38.957958263097403</v>
      </c>
      <c r="N54" s="404">
        <v>39.146618591633299</v>
      </c>
      <c r="O54" s="404">
        <v>39.6177345329872</v>
      </c>
      <c r="P54" s="404">
        <v>40.946347017093402</v>
      </c>
      <c r="Q54" s="404">
        <v>42.233699340572002</v>
      </c>
      <c r="R54" s="405">
        <v>44.106812051023503</v>
      </c>
      <c r="S54" s="406"/>
      <c r="T54" s="406"/>
      <c r="U54" s="406"/>
      <c r="V54" s="406"/>
      <c r="W54" s="406"/>
      <c r="X54" s="406"/>
    </row>
    <row r="55" spans="1:24" ht="9" customHeight="1">
      <c r="B55" s="393"/>
      <c r="C55" s="2760"/>
      <c r="D55" s="2760"/>
      <c r="E55" s="394"/>
      <c r="F55" s="404">
        <v>43.4744501841</v>
      </c>
      <c r="G55" s="404">
        <v>43.738203394700001</v>
      </c>
      <c r="H55" s="404">
        <v>44.303412809800001</v>
      </c>
      <c r="I55" s="404">
        <v>44.665194889699997</v>
      </c>
      <c r="J55" s="404">
        <v>45.032159821599997</v>
      </c>
      <c r="K55" s="404"/>
      <c r="L55" s="404" t="s">
        <v>232</v>
      </c>
      <c r="M55" s="404" t="s">
        <v>232</v>
      </c>
      <c r="N55" s="404" t="s">
        <v>232</v>
      </c>
      <c r="O55" s="404" t="s">
        <v>232</v>
      </c>
      <c r="P55" s="404" t="s">
        <v>232</v>
      </c>
      <c r="Q55" s="404" t="s">
        <v>232</v>
      </c>
      <c r="R55" s="405" t="s">
        <v>130</v>
      </c>
      <c r="S55" s="406"/>
      <c r="T55" s="406"/>
      <c r="U55" s="406"/>
      <c r="V55" s="406"/>
      <c r="W55" s="406"/>
      <c r="X55" s="406"/>
    </row>
    <row r="56" spans="1:24" ht="3" customHeight="1">
      <c r="B56" s="393"/>
      <c r="C56" s="410"/>
      <c r="D56" s="410"/>
      <c r="E56" s="394"/>
      <c r="F56" s="404"/>
      <c r="G56" s="404"/>
      <c r="H56" s="404"/>
      <c r="I56" s="404"/>
      <c r="J56" s="404"/>
      <c r="K56" s="404"/>
      <c r="L56" s="404"/>
      <c r="M56" s="404"/>
      <c r="N56" s="404"/>
      <c r="O56" s="404"/>
      <c r="P56" s="404"/>
      <c r="Q56" s="404"/>
      <c r="R56" s="411"/>
      <c r="S56" s="404"/>
      <c r="T56" s="404"/>
      <c r="U56" s="404"/>
      <c r="V56" s="404"/>
      <c r="W56" s="404"/>
      <c r="X56" s="404"/>
    </row>
    <row r="57" spans="1:24" ht="9" customHeight="1">
      <c r="B57" s="393"/>
      <c r="C57" s="402" t="s">
        <v>234</v>
      </c>
      <c r="D57" s="410"/>
      <c r="E57" s="394"/>
      <c r="F57" s="404"/>
      <c r="G57" s="404"/>
      <c r="H57" s="404"/>
      <c r="I57" s="404"/>
      <c r="J57" s="404"/>
      <c r="K57" s="404"/>
      <c r="L57" s="404"/>
      <c r="M57" s="404"/>
      <c r="N57" s="404"/>
      <c r="O57" s="404"/>
      <c r="P57" s="404"/>
      <c r="Q57" s="404"/>
      <c r="R57" s="411"/>
      <c r="S57" s="404"/>
      <c r="T57" s="404"/>
      <c r="U57" s="404"/>
      <c r="V57" s="404"/>
      <c r="W57" s="404"/>
      <c r="X57" s="404"/>
    </row>
    <row r="58" spans="1:24" ht="9" customHeight="1">
      <c r="B58" s="393"/>
      <c r="C58" s="2759" t="s">
        <v>233</v>
      </c>
      <c r="D58" s="2760"/>
      <c r="E58" s="394"/>
      <c r="F58" s="404">
        <v>58.106328644764197</v>
      </c>
      <c r="G58" s="404">
        <v>54.0718143021533</v>
      </c>
      <c r="H58" s="404">
        <v>49.048509825638597</v>
      </c>
      <c r="I58" s="404">
        <v>45.505768402229798</v>
      </c>
      <c r="J58" s="404">
        <v>43.1415384819298</v>
      </c>
      <c r="K58" s="404">
        <v>41.639281590159698</v>
      </c>
      <c r="L58" s="404">
        <v>40.808795376092696</v>
      </c>
      <c r="M58" s="404">
        <v>40.520920878987198</v>
      </c>
      <c r="N58" s="404">
        <v>40.716409743254196</v>
      </c>
      <c r="O58" s="404">
        <v>41.204504768690001</v>
      </c>
      <c r="P58" s="404">
        <v>42.533163522278898</v>
      </c>
      <c r="Q58" s="404">
        <v>43.845855538170802</v>
      </c>
      <c r="R58" s="405">
        <v>45.664775984480599</v>
      </c>
      <c r="S58" s="406"/>
      <c r="T58" s="406"/>
      <c r="U58" s="406"/>
      <c r="V58" s="406"/>
      <c r="W58" s="406"/>
      <c r="X58" s="406"/>
    </row>
    <row r="59" spans="1:24" ht="9" customHeight="1">
      <c r="B59" s="393"/>
      <c r="C59" s="2760"/>
      <c r="D59" s="2760"/>
      <c r="E59" s="394"/>
      <c r="F59" s="404">
        <v>45.132875175300001</v>
      </c>
      <c r="G59" s="404">
        <v>45.395530382399997</v>
      </c>
      <c r="H59" s="404">
        <v>45.958150590700001</v>
      </c>
      <c r="I59" s="404">
        <v>46.339204770199999</v>
      </c>
      <c r="J59" s="404">
        <v>46.703205273899997</v>
      </c>
      <c r="K59" s="404"/>
      <c r="L59" s="404" t="s">
        <v>232</v>
      </c>
      <c r="M59" s="404" t="s">
        <v>232</v>
      </c>
      <c r="N59" s="404" t="s">
        <v>232</v>
      </c>
      <c r="O59" s="404" t="s">
        <v>232</v>
      </c>
      <c r="P59" s="404" t="s">
        <v>232</v>
      </c>
      <c r="Q59" s="404" t="s">
        <v>232</v>
      </c>
      <c r="R59" s="405" t="s">
        <v>130</v>
      </c>
      <c r="S59" s="406"/>
      <c r="T59" s="406"/>
      <c r="U59" s="406"/>
      <c r="V59" s="406"/>
      <c r="W59" s="406"/>
      <c r="X59" s="406"/>
    </row>
    <row r="60" spans="1:24" ht="3" customHeight="1">
      <c r="B60" s="393"/>
      <c r="C60" s="410"/>
      <c r="D60" s="410"/>
      <c r="E60" s="394"/>
      <c r="F60" s="404"/>
      <c r="G60" s="404"/>
      <c r="H60" s="404"/>
      <c r="I60" s="404"/>
      <c r="J60" s="404"/>
      <c r="K60" s="404"/>
      <c r="L60" s="404"/>
      <c r="M60" s="404"/>
      <c r="N60" s="404"/>
      <c r="O60" s="404"/>
      <c r="P60" s="404"/>
      <c r="Q60" s="404"/>
      <c r="R60" s="411"/>
      <c r="S60" s="404"/>
      <c r="T60" s="404"/>
      <c r="U60" s="404"/>
      <c r="V60" s="404"/>
      <c r="W60" s="404"/>
      <c r="X60" s="404"/>
    </row>
    <row r="61" spans="1:24" ht="9" customHeight="1">
      <c r="B61" s="399"/>
      <c r="C61" s="2761" t="s">
        <v>235</v>
      </c>
      <c r="D61" s="2762"/>
      <c r="E61" s="394"/>
      <c r="F61" s="412">
        <v>4.0163303680236204</v>
      </c>
      <c r="G61" s="412">
        <v>4.0470591774580802</v>
      </c>
      <c r="H61" s="412">
        <v>4.0283078397708998</v>
      </c>
      <c r="I61" s="412">
        <v>4.0127711846283498</v>
      </c>
      <c r="J61" s="412">
        <v>3.9264833875223899</v>
      </c>
      <c r="K61" s="412">
        <v>3.8472822539527298</v>
      </c>
      <c r="L61" s="412">
        <v>3.8229531744095602</v>
      </c>
      <c r="M61" s="412">
        <v>3.8754096076943898</v>
      </c>
      <c r="N61" s="412">
        <v>3.9109328211358898</v>
      </c>
      <c r="O61" s="412">
        <v>4.0148333759576804</v>
      </c>
      <c r="P61" s="412">
        <v>4.1061157902912999</v>
      </c>
      <c r="Q61" s="412">
        <v>4.1356050853926698</v>
      </c>
      <c r="R61" s="405">
        <v>3.9769239577225401</v>
      </c>
      <c r="S61" s="406"/>
      <c r="T61" s="406"/>
      <c r="U61" s="406"/>
      <c r="V61" s="406"/>
      <c r="W61" s="406"/>
      <c r="X61" s="406"/>
    </row>
    <row r="62" spans="1:24" ht="9" customHeight="1">
      <c r="B62" s="393"/>
      <c r="C62" s="2762"/>
      <c r="D62" s="2762"/>
      <c r="E62" s="394"/>
      <c r="F62" s="412">
        <v>4.0977302200999999</v>
      </c>
      <c r="G62" s="412">
        <v>4.030113665</v>
      </c>
      <c r="H62" s="412">
        <v>3.9967005020999999</v>
      </c>
      <c r="I62" s="412">
        <v>3.9478521710000001</v>
      </c>
      <c r="J62" s="412">
        <v>3.8697105781999999</v>
      </c>
      <c r="K62" s="412"/>
      <c r="L62" s="412" t="s">
        <v>232</v>
      </c>
      <c r="M62" s="412" t="s">
        <v>232</v>
      </c>
      <c r="N62" s="412" t="s">
        <v>232</v>
      </c>
      <c r="O62" s="412" t="s">
        <v>232</v>
      </c>
      <c r="P62" s="412" t="s">
        <v>232</v>
      </c>
      <c r="Q62" s="412" t="s">
        <v>232</v>
      </c>
      <c r="R62" s="405" t="s">
        <v>130</v>
      </c>
      <c r="S62" s="428"/>
      <c r="T62" s="428"/>
      <c r="U62" s="428"/>
      <c r="V62" s="428"/>
      <c r="W62" s="428"/>
      <c r="X62" s="428"/>
    </row>
    <row r="63" spans="1:24" ht="3" customHeight="1">
      <c r="B63" s="393"/>
      <c r="C63" s="413"/>
      <c r="D63" s="413"/>
      <c r="E63" s="394"/>
      <c r="F63" s="412"/>
      <c r="G63" s="412"/>
      <c r="H63" s="412"/>
      <c r="I63" s="412"/>
      <c r="J63" s="412"/>
      <c r="K63" s="412"/>
      <c r="L63" s="412"/>
      <c r="M63" s="412"/>
      <c r="N63" s="412"/>
      <c r="O63" s="412"/>
      <c r="P63" s="412"/>
      <c r="Q63" s="412"/>
      <c r="R63" s="414"/>
      <c r="S63" s="412"/>
      <c r="T63" s="412"/>
      <c r="U63" s="412"/>
      <c r="V63" s="412"/>
      <c r="W63" s="412"/>
      <c r="X63" s="412"/>
    </row>
    <row r="64" spans="1:24" ht="9" customHeight="1">
      <c r="B64" s="393"/>
      <c r="C64" s="2761" t="s">
        <v>236</v>
      </c>
      <c r="D64" s="2762"/>
      <c r="E64" s="394"/>
      <c r="F64" s="412">
        <v>3.4552230071740899</v>
      </c>
      <c r="G64" s="412">
        <v>3.47968706932294</v>
      </c>
      <c r="H64" s="412">
        <v>3.4711419497281599</v>
      </c>
      <c r="I64" s="412">
        <v>3.4524726148427298</v>
      </c>
      <c r="J64" s="412">
        <v>3.4137162366524101</v>
      </c>
      <c r="K64" s="412">
        <v>3.3556459354806698</v>
      </c>
      <c r="L64" s="412">
        <v>3.3401495073290302</v>
      </c>
      <c r="M64" s="412">
        <v>3.3539518242708701</v>
      </c>
      <c r="N64" s="412">
        <v>3.4063892144132599</v>
      </c>
      <c r="O64" s="412">
        <v>3.50839361278718</v>
      </c>
      <c r="P64" s="412">
        <v>3.5770799894165499</v>
      </c>
      <c r="Q64" s="412">
        <v>3.5749756676113198</v>
      </c>
      <c r="R64" s="405">
        <v>3.4474027536766698</v>
      </c>
      <c r="S64" s="406"/>
      <c r="T64" s="406"/>
      <c r="U64" s="406"/>
      <c r="V64" s="406"/>
      <c r="W64" s="406"/>
      <c r="X64" s="406"/>
    </row>
    <row r="65" spans="2:24" ht="9" customHeight="1">
      <c r="B65" s="393"/>
      <c r="C65" s="2762"/>
      <c r="D65" s="2762"/>
      <c r="E65" s="394"/>
      <c r="F65" s="412">
        <v>3.5380051443</v>
      </c>
      <c r="G65" s="412">
        <v>3.493952094</v>
      </c>
      <c r="H65" s="412">
        <v>3.4864278696</v>
      </c>
      <c r="I65" s="412">
        <v>3.4636240199000001</v>
      </c>
      <c r="J65" s="412">
        <v>3.4189178609000002</v>
      </c>
      <c r="K65" s="412"/>
      <c r="L65" s="412" t="s">
        <v>232</v>
      </c>
      <c r="M65" s="412" t="s">
        <v>232</v>
      </c>
      <c r="N65" s="412" t="s">
        <v>232</v>
      </c>
      <c r="O65" s="412" t="s">
        <v>232</v>
      </c>
      <c r="P65" s="412" t="s">
        <v>232</v>
      </c>
      <c r="Q65" s="412" t="s">
        <v>232</v>
      </c>
      <c r="R65" s="405" t="s">
        <v>130</v>
      </c>
      <c r="S65" s="428"/>
      <c r="T65" s="428"/>
      <c r="U65" s="428"/>
      <c r="V65" s="428"/>
      <c r="W65" s="428"/>
      <c r="X65" s="428"/>
    </row>
    <row r="66" spans="2:24" ht="3" customHeight="1">
      <c r="B66" s="420"/>
      <c r="C66" s="421"/>
      <c r="D66" s="421"/>
      <c r="E66" s="429"/>
      <c r="F66" s="430"/>
      <c r="G66" s="431"/>
      <c r="H66" s="431"/>
      <c r="I66" s="431"/>
      <c r="J66" s="431"/>
      <c r="K66" s="431"/>
      <c r="L66" s="431"/>
      <c r="M66" s="431"/>
      <c r="N66" s="431"/>
      <c r="O66" s="431"/>
      <c r="P66" s="431"/>
      <c r="Q66" s="431"/>
      <c r="R66" s="432"/>
      <c r="S66" s="397"/>
      <c r="T66" s="397"/>
      <c r="U66" s="397"/>
      <c r="V66" s="397"/>
      <c r="W66" s="397"/>
      <c r="X66" s="397"/>
    </row>
    <row r="67" spans="2:24" ht="9" customHeight="1">
      <c r="B67" s="208"/>
    </row>
    <row r="68" spans="2:24" ht="9" customHeight="1">
      <c r="B68" s="208"/>
    </row>
    <row r="69" spans="2:24" ht="9" customHeight="1"/>
    <row r="70" spans="2:24" ht="9" customHeight="1"/>
    <row r="71" spans="2:24" ht="9" customHeight="1">
      <c r="R71" s="427" t="s">
        <v>241</v>
      </c>
      <c r="S71" s="427"/>
      <c r="T71" s="427"/>
      <c r="U71" s="427"/>
      <c r="V71" s="427"/>
      <c r="W71" s="427"/>
      <c r="X71" s="427"/>
    </row>
    <row r="72" spans="2:24" ht="9" customHeight="1">
      <c r="B72" s="208" t="s">
        <v>242</v>
      </c>
      <c r="P72" s="426"/>
      <c r="Q72" s="426"/>
      <c r="R72" s="427"/>
      <c r="S72" s="427"/>
      <c r="T72" s="427"/>
      <c r="U72" s="427"/>
      <c r="V72" s="427"/>
      <c r="W72" s="427"/>
      <c r="X72" s="427"/>
    </row>
    <row r="73" spans="2:24" ht="9" customHeight="1"/>
    <row r="74" spans="2:24" ht="9" customHeight="1">
      <c r="C74" s="2521" t="s">
        <v>1019</v>
      </c>
    </row>
    <row r="75" spans="2:24" ht="9" customHeight="1"/>
    <row r="76" spans="2:24" ht="9" customHeight="1"/>
    <row r="77" spans="2:24" ht="9" customHeight="1"/>
    <row r="78" spans="2:24" ht="9" customHeight="1"/>
    <row r="79" spans="2:24" ht="9" customHeight="1"/>
    <row r="80" spans="2:24"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sheetData>
  <mergeCells count="36">
    <mergeCell ref="C40:D41"/>
    <mergeCell ref="C61:D62"/>
    <mergeCell ref="C64:D65"/>
    <mergeCell ref="C43:D44"/>
    <mergeCell ref="C46:D47"/>
    <mergeCell ref="C49:R49"/>
    <mergeCell ref="C51:D52"/>
    <mergeCell ref="C54:D55"/>
    <mergeCell ref="C58:D59"/>
    <mergeCell ref="C33:D34"/>
    <mergeCell ref="L10:L11"/>
    <mergeCell ref="M10:M11"/>
    <mergeCell ref="C31:R31"/>
    <mergeCell ref="C36:D37"/>
    <mergeCell ref="C13:R13"/>
    <mergeCell ref="C25:D26"/>
    <mergeCell ref="C28:D29"/>
    <mergeCell ref="C22:D23"/>
    <mergeCell ref="C15:D16"/>
    <mergeCell ref="C18:D19"/>
    <mergeCell ref="B6:R6"/>
    <mergeCell ref="D7:F7"/>
    <mergeCell ref="D8:F8"/>
    <mergeCell ref="B9:E11"/>
    <mergeCell ref="F9:Q9"/>
    <mergeCell ref="R9:R11"/>
    <mergeCell ref="F10:F11"/>
    <mergeCell ref="G10:G11"/>
    <mergeCell ref="H10:H11"/>
    <mergeCell ref="I10:I11"/>
    <mergeCell ref="J10:J11"/>
    <mergeCell ref="K10:K11"/>
    <mergeCell ref="P10:P11"/>
    <mergeCell ref="Q10:Q11"/>
    <mergeCell ref="N10:N11"/>
    <mergeCell ref="O10:O11"/>
  </mergeCells>
  <hyperlinks>
    <hyperlink ref="C74" location="Inhaltsverzeichnis!A1" display="Zurück zum Inhaltsverzeichnis"/>
  </hyperlinks>
  <printOptions horizontalCentered="1"/>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BDD7EE"/>
    <pageSetUpPr fitToPage="1"/>
  </sheetPr>
  <dimension ref="A1:X70"/>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204"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205"/>
      <c r="L1" s="205"/>
      <c r="M1" s="205"/>
      <c r="N1" s="205"/>
      <c r="P1" s="436"/>
      <c r="Q1" s="437"/>
    </row>
    <row r="2" spans="1:24" ht="12.75" customHeight="1">
      <c r="B2" s="205"/>
      <c r="C2" s="205"/>
      <c r="D2" s="205"/>
      <c r="E2" s="205"/>
      <c r="F2" s="384"/>
      <c r="G2" s="384"/>
      <c r="H2" s="384"/>
      <c r="I2" s="384"/>
      <c r="J2" s="384"/>
      <c r="K2" s="205"/>
      <c r="L2" s="205"/>
      <c r="M2" s="205"/>
      <c r="N2" s="205"/>
      <c r="P2" s="436"/>
      <c r="Q2" s="437"/>
    </row>
    <row r="3" spans="1:24" ht="12.75" customHeight="1">
      <c r="B3" s="205"/>
      <c r="C3" s="205"/>
      <c r="D3" s="205"/>
      <c r="E3" s="205"/>
      <c r="F3" s="384"/>
      <c r="G3" s="384"/>
      <c r="H3" s="384"/>
      <c r="I3" s="384"/>
      <c r="J3" s="384"/>
      <c r="K3" s="205"/>
      <c r="L3" s="205"/>
      <c r="M3" s="205"/>
      <c r="N3" s="205"/>
      <c r="P3" s="436"/>
      <c r="Q3" s="437"/>
    </row>
    <row r="4" spans="1:24" ht="12.75" customHeight="1">
      <c r="B4" s="205"/>
      <c r="C4" s="205"/>
      <c r="D4" s="205"/>
      <c r="E4" s="205"/>
      <c r="F4" s="384"/>
      <c r="G4" s="384"/>
      <c r="H4" s="384"/>
      <c r="I4" s="384"/>
      <c r="J4" s="384"/>
      <c r="K4" s="205"/>
      <c r="L4" s="205"/>
      <c r="M4" s="205"/>
      <c r="N4" s="205"/>
      <c r="P4" s="436"/>
      <c r="Q4" s="437"/>
    </row>
    <row r="5" spans="1:24" ht="12.75" customHeight="1">
      <c r="B5" s="205"/>
      <c r="C5" s="205"/>
      <c r="D5" s="205"/>
      <c r="E5" s="205"/>
      <c r="F5" s="384"/>
      <c r="G5" s="384"/>
      <c r="H5" s="384"/>
      <c r="I5" s="384"/>
      <c r="J5" s="384"/>
      <c r="K5" s="205"/>
      <c r="L5" s="205"/>
      <c r="M5" s="205"/>
      <c r="N5" s="205"/>
      <c r="P5" s="436"/>
      <c r="Q5" s="437"/>
    </row>
    <row r="6" spans="1:24" ht="15.6" customHeight="1">
      <c r="B6" s="2737" t="s">
        <v>243</v>
      </c>
      <c r="C6" s="2737"/>
      <c r="D6" s="2737"/>
      <c r="E6" s="2737"/>
      <c r="F6" s="2737"/>
      <c r="G6" s="2737"/>
      <c r="H6" s="2737"/>
      <c r="I6" s="2737"/>
      <c r="J6" s="2737"/>
      <c r="K6" s="2737"/>
      <c r="L6" s="2737"/>
      <c r="M6" s="2737"/>
      <c r="N6" s="2737"/>
      <c r="O6" s="2737"/>
      <c r="P6" s="2738"/>
      <c r="Q6" s="2738"/>
      <c r="R6" s="2738"/>
      <c r="S6" s="385"/>
      <c r="T6" s="385"/>
      <c r="U6" s="385"/>
      <c r="V6" s="385"/>
      <c r="W6" s="385"/>
      <c r="X6" s="385"/>
    </row>
    <row r="7" spans="1:24" ht="15.75" customHeight="1">
      <c r="C7" s="386" t="s">
        <v>218</v>
      </c>
      <c r="D7" s="2739">
        <v>45484</v>
      </c>
      <c r="E7" s="2739"/>
      <c r="F7" s="2739"/>
      <c r="G7" s="206"/>
      <c r="H7" s="206"/>
      <c r="I7" s="387" t="s">
        <v>219</v>
      </c>
      <c r="K7" s="206"/>
      <c r="L7" s="206"/>
      <c r="M7" s="206"/>
      <c r="N7" s="206"/>
      <c r="O7" s="206"/>
      <c r="P7" s="206"/>
      <c r="Q7" s="206"/>
      <c r="R7" s="388" t="s">
        <v>220</v>
      </c>
      <c r="S7" s="206"/>
      <c r="T7" s="206"/>
      <c r="U7" s="206"/>
      <c r="V7" s="206"/>
      <c r="W7" s="206"/>
      <c r="X7" s="206"/>
    </row>
    <row r="8" spans="1:24" ht="3" customHeight="1">
      <c r="B8" s="389"/>
      <c r="C8" s="389"/>
      <c r="D8" s="389"/>
      <c r="E8" s="389"/>
      <c r="F8" s="389"/>
      <c r="G8" s="389"/>
      <c r="H8" s="389"/>
      <c r="I8" s="389"/>
      <c r="J8" s="389"/>
      <c r="K8" s="389"/>
      <c r="L8" s="389"/>
      <c r="M8" s="389"/>
      <c r="N8" s="389"/>
      <c r="O8" s="389"/>
      <c r="P8" s="389"/>
      <c r="Q8" s="389"/>
      <c r="R8" s="389"/>
      <c r="S8" s="390"/>
      <c r="T8" s="390"/>
      <c r="U8" s="390"/>
      <c r="V8" s="390"/>
      <c r="W8" s="390"/>
      <c r="X8" s="390"/>
    </row>
    <row r="9" spans="1:24" ht="18" customHeight="1">
      <c r="B9" s="2740" t="s">
        <v>2</v>
      </c>
      <c r="C9" s="2741"/>
      <c r="D9" s="2741"/>
      <c r="E9" s="2742"/>
      <c r="F9" s="2749" t="s">
        <v>221</v>
      </c>
      <c r="G9" s="2750"/>
      <c r="H9" s="2750"/>
      <c r="I9" s="2750"/>
      <c r="J9" s="2750"/>
      <c r="K9" s="2750"/>
      <c r="L9" s="2750"/>
      <c r="M9" s="2750"/>
      <c r="N9" s="2750"/>
      <c r="O9" s="2750"/>
      <c r="P9" s="2750"/>
      <c r="Q9" s="2751"/>
      <c r="R9" s="2752" t="s">
        <v>222</v>
      </c>
      <c r="S9" s="391"/>
      <c r="T9" s="391"/>
      <c r="U9" s="391"/>
      <c r="V9" s="391"/>
      <c r="W9" s="391"/>
      <c r="X9" s="391"/>
    </row>
    <row r="10" spans="1:24" ht="11.25" customHeight="1">
      <c r="B10" s="2743"/>
      <c r="C10" s="2744"/>
      <c r="D10" s="2744"/>
      <c r="E10" s="2745"/>
      <c r="F10" s="2755" t="s">
        <v>5</v>
      </c>
      <c r="G10" s="2755" t="s">
        <v>50</v>
      </c>
      <c r="H10" s="2755" t="s">
        <v>223</v>
      </c>
      <c r="I10" s="2755" t="s">
        <v>224</v>
      </c>
      <c r="J10" s="2755" t="s">
        <v>9</v>
      </c>
      <c r="K10" s="2755" t="s">
        <v>225</v>
      </c>
      <c r="L10" s="2755" t="s">
        <v>226</v>
      </c>
      <c r="M10" s="2755" t="s">
        <v>12</v>
      </c>
      <c r="N10" s="2755" t="s">
        <v>227</v>
      </c>
      <c r="O10" s="2755" t="s">
        <v>14</v>
      </c>
      <c r="P10" s="2755" t="s">
        <v>15</v>
      </c>
      <c r="Q10" s="2757" t="s">
        <v>228</v>
      </c>
      <c r="R10" s="2753"/>
      <c r="S10" s="392"/>
      <c r="T10" s="392"/>
      <c r="U10" s="392"/>
      <c r="V10" s="392"/>
      <c r="W10" s="392"/>
      <c r="X10" s="392"/>
    </row>
    <row r="11" spans="1:24" ht="11.25" customHeight="1">
      <c r="B11" s="2746"/>
      <c r="C11" s="2747"/>
      <c r="D11" s="2747"/>
      <c r="E11" s="2748"/>
      <c r="F11" s="2756"/>
      <c r="G11" s="2756"/>
      <c r="H11" s="2756"/>
      <c r="I11" s="2756"/>
      <c r="J11" s="2756"/>
      <c r="K11" s="2756"/>
      <c r="L11" s="2756"/>
      <c r="M11" s="2756"/>
      <c r="N11" s="2756"/>
      <c r="O11" s="2756"/>
      <c r="P11" s="2756"/>
      <c r="Q11" s="2758"/>
      <c r="R11" s="2754"/>
      <c r="S11" s="392"/>
      <c r="T11" s="392"/>
      <c r="U11" s="392"/>
      <c r="V11" s="392"/>
      <c r="W11" s="392"/>
      <c r="X11" s="392"/>
    </row>
    <row r="12" spans="1:24" ht="3" customHeight="1">
      <c r="B12" s="393"/>
      <c r="C12" s="394"/>
      <c r="D12" s="394"/>
      <c r="E12" s="394"/>
      <c r="F12" s="403"/>
      <c r="G12" s="403"/>
      <c r="H12" s="403"/>
      <c r="I12" s="403"/>
      <c r="J12" s="403"/>
      <c r="K12" s="403"/>
      <c r="L12" s="403"/>
      <c r="M12" s="403"/>
      <c r="N12" s="403"/>
      <c r="O12" s="403"/>
      <c r="P12" s="403"/>
      <c r="Q12" s="403"/>
      <c r="R12" s="435"/>
      <c r="S12" s="397"/>
      <c r="T12" s="397"/>
      <c r="U12" s="397"/>
      <c r="V12" s="397"/>
      <c r="W12" s="397"/>
      <c r="X12" s="397"/>
    </row>
    <row r="13" spans="1:24" ht="11.25" customHeight="1">
      <c r="B13" s="393"/>
      <c r="C13" s="2763" t="s">
        <v>128</v>
      </c>
      <c r="D13" s="2763"/>
      <c r="E13" s="2763"/>
      <c r="F13" s="2763"/>
      <c r="G13" s="2763"/>
      <c r="H13" s="2763"/>
      <c r="I13" s="2763"/>
      <c r="J13" s="2763"/>
      <c r="K13" s="2763"/>
      <c r="L13" s="2763"/>
      <c r="M13" s="2763"/>
      <c r="N13" s="2763"/>
      <c r="O13" s="2763"/>
      <c r="P13" s="2763"/>
      <c r="Q13" s="2763"/>
      <c r="R13" s="2764"/>
      <c r="S13" s="417"/>
      <c r="T13" s="417"/>
      <c r="U13" s="417"/>
      <c r="V13" s="417"/>
      <c r="W13" s="417"/>
      <c r="X13" s="417"/>
    </row>
    <row r="14" spans="1:24" ht="3" customHeight="1">
      <c r="B14" s="393"/>
      <c r="C14" s="438"/>
      <c r="D14" s="438"/>
      <c r="E14" s="439"/>
      <c r="F14" s="438"/>
      <c r="G14" s="438"/>
      <c r="H14" s="438"/>
      <c r="I14" s="438"/>
      <c r="J14" s="438"/>
      <c r="K14" s="438"/>
      <c r="L14" s="438"/>
      <c r="M14" s="438"/>
      <c r="N14" s="438"/>
      <c r="O14" s="438"/>
      <c r="P14" s="438"/>
      <c r="Q14" s="440"/>
      <c r="R14" s="441"/>
      <c r="S14" s="438"/>
      <c r="T14" s="438"/>
      <c r="U14" s="438"/>
      <c r="V14" s="438"/>
      <c r="W14" s="438"/>
      <c r="X14" s="438"/>
    </row>
    <row r="15" spans="1:24" ht="9" customHeight="1">
      <c r="A15" s="398"/>
      <c r="B15" s="393"/>
      <c r="C15" s="402" t="s">
        <v>230</v>
      </c>
      <c r="D15" s="394"/>
      <c r="E15" s="442"/>
      <c r="F15" s="403"/>
      <c r="G15" s="403"/>
      <c r="H15" s="403"/>
      <c r="I15" s="403"/>
      <c r="J15" s="403"/>
      <c r="K15" s="403"/>
      <c r="L15" s="403"/>
      <c r="M15" s="403"/>
      <c r="N15" s="403"/>
      <c r="O15" s="403"/>
      <c r="P15" s="403"/>
      <c r="Q15" s="403"/>
      <c r="R15" s="443"/>
      <c r="S15" s="403"/>
      <c r="T15" s="403"/>
      <c r="U15" s="403"/>
      <c r="V15" s="403"/>
      <c r="W15" s="403"/>
      <c r="X15" s="403"/>
    </row>
    <row r="16" spans="1:24" ht="9" customHeight="1">
      <c r="A16" s="401"/>
      <c r="B16" s="393"/>
      <c r="C16" s="2759" t="s">
        <v>231</v>
      </c>
      <c r="D16" s="2760"/>
      <c r="E16" s="444"/>
      <c r="F16" s="404">
        <v>58.015519325261501</v>
      </c>
      <c r="G16" s="404">
        <v>53.613273049106198</v>
      </c>
      <c r="H16" s="404">
        <v>49.098697707931997</v>
      </c>
      <c r="I16" s="404">
        <v>45.9875697453081</v>
      </c>
      <c r="J16" s="404">
        <v>43.677901590993898</v>
      </c>
      <c r="K16" s="404">
        <v>41.354178072831203</v>
      </c>
      <c r="L16" s="404">
        <v>40.2923871853788</v>
      </c>
      <c r="M16" s="404">
        <v>40.368578398270202</v>
      </c>
      <c r="N16" s="404">
        <v>40.7315226850139</v>
      </c>
      <c r="O16" s="404">
        <v>42.392663719887899</v>
      </c>
      <c r="P16" s="404">
        <v>43.930282005295503</v>
      </c>
      <c r="Q16" s="404">
        <v>44.929872851578303</v>
      </c>
      <c r="R16" s="405">
        <v>46.0540444201893</v>
      </c>
      <c r="S16" s="445"/>
      <c r="T16" s="445"/>
      <c r="U16" s="445"/>
      <c r="V16" s="445"/>
      <c r="W16" s="445"/>
      <c r="X16" s="445"/>
    </row>
    <row r="17" spans="1:24" ht="9" customHeight="1">
      <c r="A17" s="401"/>
      <c r="B17" s="393"/>
      <c r="C17" s="2760"/>
      <c r="D17" s="2760"/>
      <c r="E17" s="444"/>
      <c r="F17" s="404">
        <v>45.3688643375</v>
      </c>
      <c r="G17" s="404">
        <v>45.166712913200001</v>
      </c>
      <c r="H17" s="404">
        <v>45.499019986900002</v>
      </c>
      <c r="I17" s="404">
        <v>45.394251843200003</v>
      </c>
      <c r="J17" s="404">
        <v>45.212107487700003</v>
      </c>
      <c r="K17" s="404"/>
      <c r="L17" s="404" t="s">
        <v>232</v>
      </c>
      <c r="M17" s="404" t="s">
        <v>232</v>
      </c>
      <c r="N17" s="404" t="s">
        <v>232</v>
      </c>
      <c r="O17" s="404" t="s">
        <v>232</v>
      </c>
      <c r="P17" s="404" t="s">
        <v>232</v>
      </c>
      <c r="Q17" s="404" t="s">
        <v>232</v>
      </c>
      <c r="R17" s="405" t="s">
        <v>130</v>
      </c>
      <c r="S17" s="445"/>
      <c r="T17" s="445"/>
      <c r="U17" s="445"/>
      <c r="V17" s="445"/>
      <c r="W17" s="445"/>
      <c r="X17" s="445"/>
    </row>
    <row r="18" spans="1:24" ht="3" customHeight="1">
      <c r="B18" s="393"/>
      <c r="C18" s="403"/>
      <c r="D18" s="407"/>
      <c r="E18" s="444"/>
      <c r="F18" s="395"/>
      <c r="G18" s="395"/>
      <c r="H18" s="395"/>
      <c r="I18" s="395"/>
      <c r="J18" s="395"/>
      <c r="K18" s="395"/>
      <c r="L18" s="395"/>
      <c r="M18" s="395"/>
      <c r="N18" s="395"/>
      <c r="O18" s="395"/>
      <c r="P18" s="395"/>
      <c r="Q18" s="395"/>
      <c r="R18" s="409"/>
      <c r="S18" s="395"/>
      <c r="T18" s="395"/>
      <c r="U18" s="395"/>
      <c r="V18" s="395"/>
      <c r="W18" s="395"/>
      <c r="X18" s="395"/>
    </row>
    <row r="19" spans="1:24" ht="9" customHeight="1">
      <c r="B19" s="399"/>
      <c r="C19" s="2759" t="s">
        <v>233</v>
      </c>
      <c r="D19" s="2760"/>
      <c r="E19" s="444"/>
      <c r="F19" s="404">
        <v>56.932942682493596</v>
      </c>
      <c r="G19" s="404">
        <v>52.4678651347879</v>
      </c>
      <c r="H19" s="404">
        <v>48.078362805379598</v>
      </c>
      <c r="I19" s="404">
        <v>45.147124308399903</v>
      </c>
      <c r="J19" s="404">
        <v>43.332059462122302</v>
      </c>
      <c r="K19" s="404">
        <v>41.505489385146397</v>
      </c>
      <c r="L19" s="404">
        <v>40.573276877199902</v>
      </c>
      <c r="M19" s="404">
        <v>40.3901058489569</v>
      </c>
      <c r="N19" s="404">
        <v>40.459908204708697</v>
      </c>
      <c r="O19" s="404">
        <v>41.316095157158799</v>
      </c>
      <c r="P19" s="404">
        <v>42.230503268457198</v>
      </c>
      <c r="Q19" s="404">
        <v>43.197167148571097</v>
      </c>
      <c r="R19" s="405">
        <v>45.343634315814498</v>
      </c>
      <c r="S19" s="445"/>
      <c r="T19" s="445"/>
      <c r="U19" s="445"/>
      <c r="V19" s="445"/>
      <c r="W19" s="445"/>
      <c r="X19" s="445"/>
    </row>
    <row r="20" spans="1:24" ht="9" customHeight="1">
      <c r="B20" s="393"/>
      <c r="C20" s="2760"/>
      <c r="D20" s="2760"/>
      <c r="E20" s="442"/>
      <c r="F20" s="404">
        <v>43.919977361100003</v>
      </c>
      <c r="G20" s="404">
        <v>44.216250060599997</v>
      </c>
      <c r="H20" s="404">
        <v>44.669783918299999</v>
      </c>
      <c r="I20" s="404">
        <v>44.789442010000002</v>
      </c>
      <c r="J20" s="404">
        <v>45.068058625399999</v>
      </c>
      <c r="K20" s="404"/>
      <c r="L20" s="404" t="s">
        <v>232</v>
      </c>
      <c r="M20" s="404" t="s">
        <v>232</v>
      </c>
      <c r="N20" s="404" t="s">
        <v>232</v>
      </c>
      <c r="O20" s="404" t="s">
        <v>232</v>
      </c>
      <c r="P20" s="404" t="s">
        <v>232</v>
      </c>
      <c r="Q20" s="404" t="s">
        <v>232</v>
      </c>
      <c r="R20" s="405" t="s">
        <v>130</v>
      </c>
      <c r="S20" s="445"/>
      <c r="T20" s="445"/>
      <c r="U20" s="445"/>
      <c r="V20" s="445"/>
      <c r="W20" s="445"/>
      <c r="X20" s="445"/>
    </row>
    <row r="21" spans="1:24" ht="3" customHeight="1">
      <c r="B21" s="393"/>
      <c r="C21" s="410"/>
      <c r="D21" s="410"/>
      <c r="E21" s="442"/>
      <c r="F21" s="404"/>
      <c r="G21" s="404"/>
      <c r="H21" s="404"/>
      <c r="I21" s="404"/>
      <c r="J21" s="404"/>
      <c r="K21" s="404"/>
      <c r="L21" s="404"/>
      <c r="M21" s="404"/>
      <c r="N21" s="404"/>
      <c r="O21" s="404"/>
      <c r="P21" s="404"/>
      <c r="Q21" s="404"/>
      <c r="R21" s="411"/>
      <c r="S21" s="404"/>
      <c r="T21" s="404"/>
      <c r="U21" s="404"/>
      <c r="V21" s="404"/>
      <c r="W21" s="404"/>
      <c r="X21" s="404"/>
    </row>
    <row r="22" spans="1:24" ht="9" customHeight="1">
      <c r="B22" s="393"/>
      <c r="C22" s="402" t="s">
        <v>234</v>
      </c>
      <c r="D22" s="410"/>
      <c r="E22" s="442"/>
      <c r="P22" s="446"/>
      <c r="R22" s="411"/>
      <c r="S22" s="404"/>
      <c r="T22" s="404"/>
      <c r="U22" s="404"/>
      <c r="V22" s="404"/>
      <c r="W22" s="404"/>
      <c r="X22" s="404"/>
    </row>
    <row r="23" spans="1:24" ht="9" customHeight="1">
      <c r="B23" s="393"/>
      <c r="C23" s="2759" t="s">
        <v>233</v>
      </c>
      <c r="D23" s="2760"/>
      <c r="E23" s="442"/>
      <c r="F23" s="404">
        <v>58.466919871788598</v>
      </c>
      <c r="G23" s="404">
        <v>54.026242175062997</v>
      </c>
      <c r="H23" s="404">
        <v>49.6371704604</v>
      </c>
      <c r="I23" s="404">
        <v>46.698658608464598</v>
      </c>
      <c r="J23" s="404">
        <v>44.884592424928897</v>
      </c>
      <c r="K23" s="404">
        <v>43.051933162523603</v>
      </c>
      <c r="L23" s="404">
        <v>42.127804611828701</v>
      </c>
      <c r="M23" s="404">
        <v>41.969476246308297</v>
      </c>
      <c r="N23" s="404">
        <v>42.0554557888739</v>
      </c>
      <c r="O23" s="404">
        <v>42.928966219457401</v>
      </c>
      <c r="P23" s="404">
        <v>43.867751756828802</v>
      </c>
      <c r="Q23" s="404">
        <v>44.8569288775563</v>
      </c>
      <c r="R23" s="405">
        <v>46.921010725816799</v>
      </c>
      <c r="S23" s="445"/>
      <c r="T23" s="445"/>
      <c r="U23" s="445"/>
      <c r="V23" s="445"/>
      <c r="W23" s="445"/>
      <c r="X23" s="445"/>
    </row>
    <row r="24" spans="1:24" ht="9" customHeight="1">
      <c r="B24" s="393"/>
      <c r="C24" s="2760"/>
      <c r="D24" s="2760"/>
      <c r="E24" s="442"/>
      <c r="F24" s="404">
        <v>45.600543326699999</v>
      </c>
      <c r="G24" s="404">
        <v>45.897365213400001</v>
      </c>
      <c r="H24" s="404">
        <v>46.3420301998</v>
      </c>
      <c r="I24" s="404">
        <v>46.461244789600002</v>
      </c>
      <c r="J24" s="404">
        <v>46.735259046099998</v>
      </c>
      <c r="K24" s="404"/>
      <c r="L24" s="404" t="s">
        <v>232</v>
      </c>
      <c r="M24" s="404" t="s">
        <v>232</v>
      </c>
      <c r="N24" s="404" t="s">
        <v>232</v>
      </c>
      <c r="O24" s="404" t="s">
        <v>232</v>
      </c>
      <c r="P24" s="404" t="s">
        <v>232</v>
      </c>
      <c r="Q24" s="404" t="s">
        <v>232</v>
      </c>
      <c r="R24" s="405" t="s">
        <v>130</v>
      </c>
      <c r="S24" s="445"/>
      <c r="T24" s="445"/>
      <c r="U24" s="445"/>
      <c r="V24" s="445"/>
      <c r="W24" s="445"/>
      <c r="X24" s="445"/>
    </row>
    <row r="25" spans="1:24" ht="3" customHeight="1">
      <c r="B25" s="393"/>
      <c r="C25" s="410"/>
      <c r="D25" s="410"/>
      <c r="E25" s="442"/>
      <c r="F25" s="404"/>
      <c r="G25" s="404"/>
      <c r="H25" s="404"/>
      <c r="I25" s="404"/>
      <c r="J25" s="404"/>
      <c r="K25" s="404"/>
      <c r="L25" s="404"/>
      <c r="M25" s="404"/>
      <c r="N25" s="404"/>
      <c r="O25" s="404"/>
      <c r="P25" s="404"/>
      <c r="Q25" s="404"/>
      <c r="R25" s="411"/>
      <c r="S25" s="404"/>
      <c r="T25" s="404"/>
      <c r="U25" s="404"/>
      <c r="V25" s="404"/>
      <c r="W25" s="404"/>
      <c r="X25" s="404"/>
    </row>
    <row r="26" spans="1:24" ht="9" customHeight="1">
      <c r="B26" s="399"/>
      <c r="C26" s="2761" t="s">
        <v>235</v>
      </c>
      <c r="D26" s="2762"/>
      <c r="E26" s="442"/>
      <c r="F26" s="412">
        <v>4.1864295094222097</v>
      </c>
      <c r="G26" s="412">
        <v>4.2007836332277204</v>
      </c>
      <c r="H26" s="412">
        <v>4.18373205435726</v>
      </c>
      <c r="I26" s="412">
        <v>4.1620030603077502</v>
      </c>
      <c r="J26" s="412">
        <v>4.0652416779089702</v>
      </c>
      <c r="K26" s="412">
        <v>3.9753038398925602</v>
      </c>
      <c r="L26" s="412">
        <v>3.95646441904811</v>
      </c>
      <c r="M26" s="412">
        <v>4.0047457829782003</v>
      </c>
      <c r="N26" s="412">
        <v>4.0400925802434697</v>
      </c>
      <c r="O26" s="412">
        <v>4.1530230478714998</v>
      </c>
      <c r="P26" s="412">
        <v>4.2578463923425698</v>
      </c>
      <c r="Q26" s="412">
        <v>4.2758863974868602</v>
      </c>
      <c r="R26" s="405">
        <v>4.1199753222593101</v>
      </c>
      <c r="S26" s="445"/>
      <c r="T26" s="445"/>
      <c r="U26" s="445"/>
      <c r="V26" s="445"/>
      <c r="W26" s="445"/>
      <c r="X26" s="445"/>
    </row>
    <row r="27" spans="1:24" ht="9" customHeight="1">
      <c r="B27" s="393"/>
      <c r="C27" s="2762"/>
      <c r="D27" s="2762"/>
      <c r="E27" s="442"/>
      <c r="F27" s="412">
        <v>4.2351241224000002</v>
      </c>
      <c r="G27" s="412">
        <v>4.1557749280999996</v>
      </c>
      <c r="H27" s="412">
        <v>4.1289810865999996</v>
      </c>
      <c r="I27" s="412">
        <v>4.0870548499000003</v>
      </c>
      <c r="J27" s="412">
        <v>4.0027600838000001</v>
      </c>
      <c r="K27" s="412"/>
      <c r="L27" s="412" t="s">
        <v>232</v>
      </c>
      <c r="M27" s="412" t="s">
        <v>232</v>
      </c>
      <c r="N27" s="412" t="s">
        <v>232</v>
      </c>
      <c r="O27" s="412" t="s">
        <v>232</v>
      </c>
      <c r="P27" s="412" t="s">
        <v>232</v>
      </c>
      <c r="Q27" s="412" t="s">
        <v>232</v>
      </c>
      <c r="R27" s="405" t="s">
        <v>130</v>
      </c>
      <c r="S27" s="428"/>
      <c r="T27" s="428"/>
      <c r="U27" s="428"/>
      <c r="V27" s="428"/>
      <c r="W27" s="428"/>
      <c r="X27" s="428"/>
    </row>
    <row r="28" spans="1:24" ht="3" customHeight="1">
      <c r="B28" s="393"/>
      <c r="C28" s="413"/>
      <c r="D28" s="413"/>
      <c r="E28" s="442"/>
      <c r="F28" s="412"/>
      <c r="G28" s="412"/>
      <c r="H28" s="412"/>
      <c r="I28" s="412"/>
      <c r="J28" s="412"/>
      <c r="K28" s="412"/>
      <c r="L28" s="412"/>
      <c r="M28" s="412"/>
      <c r="N28" s="412"/>
      <c r="O28" s="412"/>
      <c r="P28" s="412"/>
      <c r="Q28" s="412"/>
      <c r="R28" s="414"/>
      <c r="S28" s="412"/>
      <c r="T28" s="412"/>
      <c r="U28" s="412"/>
      <c r="V28" s="412"/>
      <c r="W28" s="412"/>
      <c r="X28" s="412"/>
    </row>
    <row r="29" spans="1:24" ht="9" customHeight="1">
      <c r="B29" s="393"/>
      <c r="C29" s="2761" t="s">
        <v>236</v>
      </c>
      <c r="D29" s="2762"/>
      <c r="E29" s="442"/>
      <c r="F29" s="412">
        <v>3.4907724291457898</v>
      </c>
      <c r="G29" s="412">
        <v>3.4981001121250999</v>
      </c>
      <c r="H29" s="412">
        <v>3.4890757610584799</v>
      </c>
      <c r="I29" s="412">
        <v>3.4693384572192199</v>
      </c>
      <c r="J29" s="412">
        <v>3.4302471916808601</v>
      </c>
      <c r="K29" s="412">
        <v>3.38412949186948</v>
      </c>
      <c r="L29" s="412">
        <v>3.3688523339808998</v>
      </c>
      <c r="M29" s="412">
        <v>3.39236695866196</v>
      </c>
      <c r="N29" s="412">
        <v>3.4315183384238002</v>
      </c>
      <c r="O29" s="412">
        <v>3.5273947593688799</v>
      </c>
      <c r="P29" s="412">
        <v>3.5905112633698302</v>
      </c>
      <c r="Q29" s="412">
        <v>3.5820017873236001</v>
      </c>
      <c r="R29" s="405">
        <v>3.4695813865664902</v>
      </c>
      <c r="S29" s="445"/>
      <c r="T29" s="445"/>
      <c r="U29" s="445"/>
      <c r="V29" s="445"/>
      <c r="W29" s="445"/>
      <c r="X29" s="445"/>
    </row>
    <row r="30" spans="1:24" ht="9" customHeight="1">
      <c r="B30" s="393"/>
      <c r="C30" s="2762"/>
      <c r="D30" s="2762"/>
      <c r="E30" s="442"/>
      <c r="F30" s="412">
        <v>3.5454076029000001</v>
      </c>
      <c r="G30" s="412">
        <v>3.4958427521000002</v>
      </c>
      <c r="H30" s="412">
        <v>3.4878072479000002</v>
      </c>
      <c r="I30" s="412">
        <v>3.4687224932</v>
      </c>
      <c r="J30" s="412">
        <v>3.4281641821000002</v>
      </c>
      <c r="K30" s="412"/>
      <c r="L30" s="412" t="s">
        <v>232</v>
      </c>
      <c r="M30" s="412" t="s">
        <v>232</v>
      </c>
      <c r="N30" s="412" t="s">
        <v>232</v>
      </c>
      <c r="O30" s="412" t="s">
        <v>232</v>
      </c>
      <c r="P30" s="412" t="s">
        <v>232</v>
      </c>
      <c r="Q30" s="412" t="s">
        <v>232</v>
      </c>
      <c r="R30" s="405" t="s">
        <v>130</v>
      </c>
      <c r="S30" s="428"/>
      <c r="T30" s="428"/>
      <c r="U30" s="428"/>
      <c r="V30" s="428"/>
      <c r="W30" s="428"/>
      <c r="X30" s="428"/>
    </row>
    <row r="31" spans="1:24" ht="3" customHeight="1">
      <c r="B31" s="420"/>
      <c r="C31" s="421"/>
      <c r="D31" s="421"/>
      <c r="E31" s="422"/>
      <c r="F31" s="447"/>
      <c r="G31" s="447"/>
      <c r="H31" s="447"/>
      <c r="I31" s="447"/>
      <c r="J31" s="447"/>
      <c r="K31" s="447"/>
      <c r="L31" s="447"/>
      <c r="M31" s="447"/>
      <c r="N31" s="447"/>
      <c r="O31" s="447"/>
      <c r="P31" s="447"/>
      <c r="Q31" s="447"/>
      <c r="R31" s="432"/>
      <c r="S31" s="397"/>
      <c r="T31" s="397"/>
      <c r="U31" s="397"/>
      <c r="V31" s="397"/>
      <c r="W31" s="397"/>
      <c r="X31" s="397"/>
    </row>
    <row r="32" spans="1:24" ht="9" customHeight="1">
      <c r="B32" s="208"/>
      <c r="Q32" s="397"/>
    </row>
    <row r="33" spans="2:24" ht="9" customHeight="1">
      <c r="B33" s="208"/>
    </row>
    <row r="34" spans="2:24" ht="9" customHeight="1">
      <c r="B34" s="208"/>
    </row>
    <row r="35" spans="2:24" ht="9" customHeight="1">
      <c r="B35" s="208"/>
      <c r="R35" s="448"/>
      <c r="S35" s="448"/>
      <c r="T35" s="448"/>
      <c r="U35" s="448"/>
      <c r="V35" s="448"/>
      <c r="W35" s="448"/>
      <c r="X35" s="448"/>
    </row>
    <row r="36" spans="2:24" ht="9" customHeight="1">
      <c r="R36" s="427" t="s">
        <v>241</v>
      </c>
      <c r="S36" s="427"/>
      <c r="T36" s="427"/>
      <c r="U36" s="427"/>
      <c r="V36" s="427"/>
      <c r="W36" s="427"/>
      <c r="X36" s="427"/>
    </row>
    <row r="37" spans="2:24" ht="9" customHeight="1">
      <c r="C37" s="2518" t="s">
        <v>1019</v>
      </c>
      <c r="P37" s="203"/>
      <c r="Q37" s="203"/>
      <c r="R37" s="427"/>
      <c r="S37" s="427"/>
      <c r="T37" s="427"/>
      <c r="U37" s="427"/>
      <c r="V37" s="427"/>
      <c r="W37" s="427"/>
      <c r="X37" s="427"/>
    </row>
    <row r="38" spans="2:24" ht="9" customHeight="1"/>
    <row r="39" spans="2:24" ht="9" customHeight="1"/>
    <row r="40" spans="2:24" ht="9" customHeight="1"/>
    <row r="41" spans="2:24" ht="9" customHeight="1"/>
    <row r="42" spans="2:24" ht="9" customHeight="1"/>
    <row r="43" spans="2:24" ht="9" customHeight="1"/>
    <row r="44" spans="2:24" ht="9" customHeight="1"/>
    <row r="45" spans="2:24" ht="9" customHeight="1"/>
    <row r="46" spans="2:24" ht="9" customHeight="1"/>
    <row r="47" spans="2:24" ht="9" customHeight="1"/>
    <row r="48" spans="2:24"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sheetData>
  <mergeCells count="23">
    <mergeCell ref="C29:D30"/>
    <mergeCell ref="Q10:Q11"/>
    <mergeCell ref="C13:R13"/>
    <mergeCell ref="C16:D17"/>
    <mergeCell ref="C19:D20"/>
    <mergeCell ref="C23:D24"/>
    <mergeCell ref="C26:D27"/>
    <mergeCell ref="K10:K11"/>
    <mergeCell ref="L10:L11"/>
    <mergeCell ref="M10:M11"/>
    <mergeCell ref="N10:N11"/>
    <mergeCell ref="O10:O11"/>
    <mergeCell ref="P10:P11"/>
    <mergeCell ref="B6:R6"/>
    <mergeCell ref="D7:F7"/>
    <mergeCell ref="B9:E11"/>
    <mergeCell ref="F9:Q9"/>
    <mergeCell ref="R9:R11"/>
    <mergeCell ref="F10:F11"/>
    <mergeCell ref="G10:G11"/>
    <mergeCell ref="H10:H11"/>
    <mergeCell ref="I10:I11"/>
    <mergeCell ref="J10:J11"/>
  </mergeCells>
  <hyperlinks>
    <hyperlink ref="C37" location="Inhaltsverzeichnis!A1" display="Zurück zum Inhaltsverzeichnis"/>
  </hyperlinks>
  <pageMargins left="0.78740157480314965" right="0.39370078740157483"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rgb="FF00854A"/>
  </sheetPr>
  <dimension ref="A1:P79"/>
  <sheetViews>
    <sheetView showGridLines="0" zoomScaleNormal="100" workbookViewId="0"/>
  </sheetViews>
  <sheetFormatPr baseColWidth="10" defaultColWidth="11.42578125" defaultRowHeight="16.5"/>
  <cols>
    <col min="1" max="1" width="28.5703125" style="2" customWidth="1"/>
    <col min="2" max="2" width="13.140625" style="2" customWidth="1"/>
    <col min="3" max="3" width="10.7109375" style="2" customWidth="1"/>
    <col min="4" max="15" width="12" style="2" customWidth="1"/>
    <col min="16" max="16384" width="11.42578125" style="2"/>
  </cols>
  <sheetData>
    <row r="1" spans="1:16" ht="26.25" customHeight="1">
      <c r="A1" s="52" t="s">
        <v>0</v>
      </c>
      <c r="B1" s="1"/>
      <c r="C1" s="1"/>
      <c r="D1" s="1"/>
      <c r="E1" s="1"/>
      <c r="F1" s="1"/>
      <c r="G1" s="1"/>
      <c r="H1" s="1"/>
      <c r="I1" s="1"/>
      <c r="J1" s="1"/>
      <c r="K1" s="1"/>
      <c r="L1" s="1"/>
      <c r="M1" s="1"/>
      <c r="N1" s="1"/>
      <c r="O1" s="1"/>
    </row>
    <row r="2" spans="1:16" ht="17.25" customHeight="1">
      <c r="A2" s="53" t="s">
        <v>31</v>
      </c>
      <c r="B2" s="4"/>
      <c r="C2" s="4"/>
      <c r="D2" s="4"/>
      <c r="E2" s="4"/>
      <c r="F2" s="4"/>
      <c r="G2" s="4"/>
      <c r="H2" s="4"/>
      <c r="I2" s="4"/>
      <c r="J2" s="4"/>
      <c r="K2" s="4"/>
      <c r="L2" s="4"/>
      <c r="M2" s="4"/>
      <c r="N2" s="4"/>
      <c r="O2" s="4"/>
    </row>
    <row r="3" spans="1:16" ht="17.25" customHeight="1">
      <c r="A3" s="54" t="s">
        <v>1</v>
      </c>
      <c r="B3" s="3"/>
      <c r="C3" s="3"/>
      <c r="D3" s="3"/>
      <c r="E3" s="3"/>
      <c r="F3" s="3"/>
      <c r="G3" s="3"/>
      <c r="H3" s="3"/>
      <c r="I3" s="3"/>
      <c r="J3" s="3"/>
      <c r="K3" s="3"/>
      <c r="L3" s="3"/>
      <c r="M3" s="3"/>
      <c r="N3" s="3"/>
      <c r="O3" s="3"/>
    </row>
    <row r="4" spans="1:16" ht="26.25" customHeight="1">
      <c r="A4" s="51" t="s">
        <v>2</v>
      </c>
      <c r="B4" s="12" t="s">
        <v>3</v>
      </c>
      <c r="C4" s="16" t="s">
        <v>4</v>
      </c>
      <c r="D4" s="13" t="s">
        <v>5</v>
      </c>
      <c r="E4" s="14" t="s">
        <v>6</v>
      </c>
      <c r="F4" s="15" t="s">
        <v>7</v>
      </c>
      <c r="G4" s="16" t="s">
        <v>8</v>
      </c>
      <c r="H4" s="16" t="s">
        <v>9</v>
      </c>
      <c r="I4" s="16" t="s">
        <v>10</v>
      </c>
      <c r="J4" s="16" t="s">
        <v>11</v>
      </c>
      <c r="K4" s="16" t="s">
        <v>12</v>
      </c>
      <c r="L4" s="16" t="s">
        <v>13</v>
      </c>
      <c r="M4" s="16" t="s">
        <v>14</v>
      </c>
      <c r="N4" s="14" t="s">
        <v>15</v>
      </c>
      <c r="O4" s="17" t="s">
        <v>16</v>
      </c>
    </row>
    <row r="5" spans="1:16" s="6" customFormat="1" ht="15.75" customHeight="1">
      <c r="A5" s="11" t="s">
        <v>32</v>
      </c>
      <c r="B5" s="18" t="s">
        <v>17</v>
      </c>
      <c r="C5" s="45">
        <v>2023</v>
      </c>
      <c r="D5" s="19">
        <v>2156</v>
      </c>
      <c r="E5" s="19">
        <v>2159</v>
      </c>
      <c r="F5" s="19">
        <v>2155</v>
      </c>
      <c r="G5" s="19">
        <v>2146</v>
      </c>
      <c r="H5" s="19">
        <v>2153</v>
      </c>
      <c r="I5" s="19">
        <v>2166</v>
      </c>
      <c r="J5" s="19">
        <v>2180</v>
      </c>
      <c r="K5" s="19">
        <v>2169</v>
      </c>
      <c r="L5" s="19">
        <v>2166</v>
      </c>
      <c r="M5" s="19">
        <v>2164</v>
      </c>
      <c r="N5" s="19">
        <v>2161</v>
      </c>
      <c r="O5" s="19">
        <v>2160</v>
      </c>
      <c r="P5" s="5"/>
    </row>
    <row r="6" spans="1:16" s="6" customFormat="1" ht="15.75" customHeight="1">
      <c r="A6" s="46" t="s">
        <v>37</v>
      </c>
      <c r="B6" s="47" t="s">
        <v>17</v>
      </c>
      <c r="C6" s="45" t="s">
        <v>46</v>
      </c>
      <c r="D6" s="19">
        <v>2180</v>
      </c>
      <c r="E6" s="19">
        <v>2189</v>
      </c>
      <c r="F6" s="19">
        <v>2185</v>
      </c>
      <c r="G6" s="19">
        <v>2188</v>
      </c>
      <c r="H6" s="19"/>
      <c r="I6" s="19"/>
      <c r="J6" s="19"/>
      <c r="K6" s="19"/>
      <c r="L6" s="19"/>
      <c r="M6" s="19"/>
      <c r="N6" s="20"/>
      <c r="O6" s="20"/>
      <c r="P6" s="5"/>
    </row>
    <row r="7" spans="1:16" s="6" customFormat="1" ht="15.75" customHeight="1">
      <c r="A7" s="11" t="s">
        <v>33</v>
      </c>
      <c r="B7" s="18" t="s">
        <v>17</v>
      </c>
      <c r="C7" s="45">
        <f t="shared" ref="C7:C16" si="0">C5</f>
        <v>2023</v>
      </c>
      <c r="D7" s="21">
        <v>52115275</v>
      </c>
      <c r="E7" s="21">
        <v>51997089</v>
      </c>
      <c r="F7" s="21">
        <v>52507760</v>
      </c>
      <c r="G7" s="21">
        <v>52480336</v>
      </c>
      <c r="H7" s="21">
        <v>52591533</v>
      </c>
      <c r="I7" s="21">
        <v>52670910</v>
      </c>
      <c r="J7" s="21">
        <v>52897145</v>
      </c>
      <c r="K7" s="21">
        <v>52842767</v>
      </c>
      <c r="L7" s="21">
        <v>52777818</v>
      </c>
      <c r="M7" s="21">
        <v>52798144</v>
      </c>
      <c r="N7" s="21">
        <v>52829226</v>
      </c>
      <c r="O7" s="21">
        <v>52766402</v>
      </c>
      <c r="P7" s="5"/>
    </row>
    <row r="8" spans="1:16" ht="15.75" customHeight="1">
      <c r="A8" s="46" t="s">
        <v>38</v>
      </c>
      <c r="B8" s="47" t="s">
        <v>17</v>
      </c>
      <c r="C8" s="45" t="str">
        <f t="shared" si="0"/>
        <v xml:space="preserve">    2024 v  </v>
      </c>
      <c r="D8" s="21">
        <v>52817724</v>
      </c>
      <c r="E8" s="21">
        <v>52871024</v>
      </c>
      <c r="F8" s="21">
        <v>52775519</v>
      </c>
      <c r="G8" s="21">
        <v>52829216</v>
      </c>
      <c r="H8" s="21"/>
      <c r="I8" s="21"/>
      <c r="J8" s="21"/>
      <c r="K8" s="21"/>
      <c r="L8" s="21"/>
      <c r="M8" s="22"/>
      <c r="N8" s="22"/>
      <c r="O8" s="22"/>
      <c r="P8" s="8"/>
    </row>
    <row r="9" spans="1:16" ht="15.75" customHeight="1">
      <c r="A9" s="11" t="s">
        <v>34</v>
      </c>
      <c r="B9" s="18" t="s">
        <v>17</v>
      </c>
      <c r="C9" s="45">
        <f t="shared" si="0"/>
        <v>2023</v>
      </c>
      <c r="D9" s="21">
        <v>43739820</v>
      </c>
      <c r="E9" s="21">
        <v>44964932</v>
      </c>
      <c r="F9" s="21">
        <v>44752046</v>
      </c>
      <c r="G9" s="21">
        <v>43057331</v>
      </c>
      <c r="H9" s="21">
        <v>43370725</v>
      </c>
      <c r="I9" s="21">
        <v>44002563</v>
      </c>
      <c r="J9" s="21">
        <v>44228871</v>
      </c>
      <c r="K9" s="21">
        <v>44132491</v>
      </c>
      <c r="L9" s="21">
        <v>44555826</v>
      </c>
      <c r="M9" s="21">
        <v>45199543</v>
      </c>
      <c r="N9" s="21">
        <v>45736504</v>
      </c>
      <c r="O9" s="21">
        <v>45439997</v>
      </c>
      <c r="P9" s="8"/>
    </row>
    <row r="10" spans="1:16" ht="15.75" customHeight="1">
      <c r="A10" s="46" t="s">
        <v>39</v>
      </c>
      <c r="B10" s="47" t="s">
        <v>17</v>
      </c>
      <c r="C10" s="45" t="str">
        <f t="shared" si="0"/>
        <v xml:space="preserve">    2024 v  </v>
      </c>
      <c r="D10" s="21">
        <v>45336434</v>
      </c>
      <c r="E10" s="21">
        <v>46652986</v>
      </c>
      <c r="F10" s="21">
        <v>45799300</v>
      </c>
      <c r="G10" s="21">
        <v>44996713</v>
      </c>
      <c r="H10" s="22"/>
      <c r="I10" s="21"/>
      <c r="J10" s="21"/>
      <c r="K10" s="21"/>
      <c r="L10" s="21"/>
      <c r="M10" s="22"/>
      <c r="N10" s="22"/>
      <c r="O10" s="22"/>
      <c r="P10" s="8"/>
    </row>
    <row r="11" spans="1:16" ht="15.75" customHeight="1">
      <c r="A11" s="11" t="s">
        <v>35</v>
      </c>
      <c r="B11" s="23" t="s">
        <v>18</v>
      </c>
      <c r="C11" s="45">
        <f t="shared" si="0"/>
        <v>2023</v>
      </c>
      <c r="D11" s="21">
        <v>1078783</v>
      </c>
      <c r="E11" s="21">
        <v>1002259</v>
      </c>
      <c r="F11" s="21">
        <v>1156486</v>
      </c>
      <c r="G11" s="21">
        <v>1076152</v>
      </c>
      <c r="H11" s="21">
        <v>1068850</v>
      </c>
      <c r="I11" s="21">
        <v>1061180</v>
      </c>
      <c r="J11" s="21">
        <v>1097946</v>
      </c>
      <c r="K11" s="21">
        <v>1107365</v>
      </c>
      <c r="L11" s="21">
        <v>1069485</v>
      </c>
      <c r="M11" s="21">
        <v>1116337</v>
      </c>
      <c r="N11" s="21">
        <v>1128115</v>
      </c>
      <c r="O11" s="21">
        <v>1170074</v>
      </c>
      <c r="P11" s="8"/>
    </row>
    <row r="12" spans="1:16" ht="15.75" customHeight="1">
      <c r="A12" s="46" t="s">
        <v>40</v>
      </c>
      <c r="B12" s="48" t="s">
        <v>18</v>
      </c>
      <c r="C12" s="45" t="str">
        <f t="shared" si="0"/>
        <v xml:space="preserve">    2024 v  </v>
      </c>
      <c r="D12" s="21">
        <v>1159384</v>
      </c>
      <c r="E12" s="21">
        <v>1110012</v>
      </c>
      <c r="F12" s="21">
        <v>1215771</v>
      </c>
      <c r="G12" s="21">
        <v>1130881</v>
      </c>
      <c r="H12" s="21"/>
      <c r="I12" s="21"/>
      <c r="J12" s="21"/>
      <c r="K12" s="21"/>
      <c r="L12" s="21"/>
      <c r="M12" s="22"/>
      <c r="N12" s="22"/>
      <c r="O12" s="22"/>
      <c r="P12" s="8"/>
    </row>
    <row r="13" spans="1:16" ht="15.75" customHeight="1">
      <c r="A13" s="11" t="s">
        <v>36</v>
      </c>
      <c r="B13" s="18" t="s">
        <v>17</v>
      </c>
      <c r="C13" s="45">
        <f t="shared" si="0"/>
        <v>2023</v>
      </c>
      <c r="D13" s="24">
        <v>24.9</v>
      </c>
      <c r="E13" s="25">
        <v>22.7</v>
      </c>
      <c r="F13" s="25">
        <v>26</v>
      </c>
      <c r="G13" s="25">
        <v>24.6</v>
      </c>
      <c r="H13" s="24">
        <v>25.1</v>
      </c>
      <c r="I13" s="25">
        <v>24.3</v>
      </c>
      <c r="J13" s="25">
        <v>24.9</v>
      </c>
      <c r="K13" s="25">
        <v>25.1</v>
      </c>
      <c r="L13" s="25">
        <v>24.2</v>
      </c>
      <c r="M13" s="25">
        <v>25</v>
      </c>
      <c r="N13" s="25">
        <v>24.9</v>
      </c>
      <c r="O13" s="25">
        <v>25.7</v>
      </c>
      <c r="P13" s="8"/>
    </row>
    <row r="14" spans="1:16" ht="15.75" customHeight="1">
      <c r="A14" s="46" t="s">
        <v>41</v>
      </c>
      <c r="B14" s="47" t="s">
        <v>17</v>
      </c>
      <c r="C14" s="45" t="str">
        <f t="shared" si="0"/>
        <v xml:space="preserve">    2024 v  </v>
      </c>
      <c r="D14" s="24">
        <v>25.7</v>
      </c>
      <c r="E14" s="25">
        <v>24.2</v>
      </c>
      <c r="F14" s="24">
        <v>26.4</v>
      </c>
      <c r="G14" s="25">
        <v>25</v>
      </c>
      <c r="H14" s="24"/>
      <c r="I14" s="25"/>
      <c r="J14" s="24"/>
      <c r="K14" s="25"/>
      <c r="L14" s="25"/>
      <c r="M14" s="26"/>
      <c r="N14" s="26"/>
      <c r="O14" s="26"/>
      <c r="P14" s="8"/>
    </row>
    <row r="15" spans="1:16" ht="15.75" customHeight="1">
      <c r="A15" s="11" t="s">
        <v>19</v>
      </c>
      <c r="B15" s="27" t="s">
        <v>20</v>
      </c>
      <c r="C15" s="45">
        <f t="shared" si="0"/>
        <v>2023</v>
      </c>
      <c r="D15" s="25">
        <v>83.9</v>
      </c>
      <c r="E15" s="25">
        <v>86.5</v>
      </c>
      <c r="F15" s="25">
        <v>85.2</v>
      </c>
      <c r="G15" s="24">
        <v>82</v>
      </c>
      <c r="H15" s="25">
        <v>82.5</v>
      </c>
      <c r="I15" s="25">
        <v>83.5</v>
      </c>
      <c r="J15" s="25">
        <v>83.6</v>
      </c>
      <c r="K15" s="25">
        <v>83.5</v>
      </c>
      <c r="L15" s="24">
        <v>84.4</v>
      </c>
      <c r="M15" s="24">
        <v>85.6</v>
      </c>
      <c r="N15" s="24">
        <v>86.6</v>
      </c>
      <c r="O15" s="25">
        <v>86.1</v>
      </c>
      <c r="P15" s="8"/>
    </row>
    <row r="16" spans="1:16" ht="15.75" customHeight="1">
      <c r="A16" s="46" t="s">
        <v>19</v>
      </c>
      <c r="B16" s="49" t="s">
        <v>20</v>
      </c>
      <c r="C16" s="45" t="str">
        <f t="shared" si="0"/>
        <v xml:space="preserve">    2024 v  </v>
      </c>
      <c r="D16" s="28">
        <v>85.8</v>
      </c>
      <c r="E16" s="28">
        <v>88.2</v>
      </c>
      <c r="F16" s="28">
        <v>86.8</v>
      </c>
      <c r="G16" s="29">
        <v>85.2</v>
      </c>
      <c r="H16" s="28"/>
      <c r="I16" s="28"/>
      <c r="J16" s="28"/>
      <c r="K16" s="28"/>
      <c r="L16" s="29"/>
      <c r="M16" s="30"/>
      <c r="N16" s="31"/>
      <c r="O16" s="26"/>
      <c r="P16" s="8"/>
    </row>
    <row r="17" spans="1:16" ht="15.75" customHeight="1">
      <c r="A17" s="50" t="s">
        <v>45</v>
      </c>
      <c r="B17" s="50"/>
      <c r="C17" s="50"/>
      <c r="D17" s="50"/>
      <c r="E17" s="50"/>
      <c r="F17" s="50"/>
      <c r="G17" s="50"/>
      <c r="H17" s="50"/>
      <c r="I17" s="50"/>
      <c r="J17" s="50"/>
      <c r="K17" s="50"/>
      <c r="L17" s="50"/>
      <c r="M17" s="50"/>
      <c r="N17" s="50"/>
      <c r="O17" s="50"/>
    </row>
    <row r="18" spans="1:16" ht="15.75" customHeight="1">
      <c r="A18" s="11" t="s">
        <v>32</v>
      </c>
      <c r="B18" s="18" t="s">
        <v>17</v>
      </c>
      <c r="C18" s="45">
        <f>$C$5</f>
        <v>2023</v>
      </c>
      <c r="D18" s="19">
        <v>1031</v>
      </c>
      <c r="E18" s="19">
        <v>1027</v>
      </c>
      <c r="F18" s="19">
        <v>1027</v>
      </c>
      <c r="G18" s="19">
        <v>1023</v>
      </c>
      <c r="H18" s="19">
        <v>1026</v>
      </c>
      <c r="I18" s="19">
        <v>1023</v>
      </c>
      <c r="J18" s="19">
        <v>1024</v>
      </c>
      <c r="K18" s="19">
        <v>1020</v>
      </c>
      <c r="L18" s="19">
        <v>1016</v>
      </c>
      <c r="M18" s="19">
        <v>1013</v>
      </c>
      <c r="N18" s="19">
        <v>1013</v>
      </c>
      <c r="O18" s="19">
        <v>1013</v>
      </c>
    </row>
    <row r="19" spans="1:16" ht="15.75" customHeight="1">
      <c r="A19" s="46" t="s">
        <v>37</v>
      </c>
      <c r="B19" s="47" t="s">
        <v>17</v>
      </c>
      <c r="C19" s="45" t="str">
        <f>$C$6</f>
        <v xml:space="preserve">    2024 v  </v>
      </c>
      <c r="D19" s="32">
        <v>1005</v>
      </c>
      <c r="E19" s="32">
        <v>1006</v>
      </c>
      <c r="F19" s="32">
        <v>1004</v>
      </c>
      <c r="G19" s="32">
        <v>1007</v>
      </c>
      <c r="H19" s="33"/>
      <c r="I19" s="33"/>
      <c r="J19" s="33"/>
      <c r="K19" s="33"/>
      <c r="L19" s="33"/>
      <c r="M19" s="33"/>
      <c r="N19" s="34"/>
      <c r="O19" s="34"/>
      <c r="P19" s="7"/>
    </row>
    <row r="20" spans="1:16" ht="15.75" customHeight="1">
      <c r="A20" s="11" t="s">
        <v>33</v>
      </c>
      <c r="B20" s="18" t="s">
        <v>17</v>
      </c>
      <c r="C20" s="45">
        <f t="shared" ref="C20:C29" si="1">C18</f>
        <v>2023</v>
      </c>
      <c r="D20" s="21">
        <v>31441611</v>
      </c>
      <c r="E20" s="21">
        <v>31386784</v>
      </c>
      <c r="F20" s="21">
        <v>31406187</v>
      </c>
      <c r="G20" s="21">
        <v>31376712</v>
      </c>
      <c r="H20" s="21">
        <v>31379741</v>
      </c>
      <c r="I20" s="21">
        <v>31222849</v>
      </c>
      <c r="J20" s="21">
        <v>31400733</v>
      </c>
      <c r="K20" s="21">
        <v>31302855</v>
      </c>
      <c r="L20" s="21">
        <v>31247015</v>
      </c>
      <c r="M20" s="21">
        <v>31124887</v>
      </c>
      <c r="N20" s="21">
        <v>31470699</v>
      </c>
      <c r="O20" s="21">
        <v>31387475</v>
      </c>
    </row>
    <row r="21" spans="1:16" ht="15.75" customHeight="1">
      <c r="A21" s="46" t="s">
        <v>38</v>
      </c>
      <c r="B21" s="47" t="s">
        <v>17</v>
      </c>
      <c r="C21" s="45" t="str">
        <f t="shared" si="1"/>
        <v xml:space="preserve">    2024 v  </v>
      </c>
      <c r="D21" s="21">
        <v>31149484</v>
      </c>
      <c r="E21" s="21">
        <v>31113734</v>
      </c>
      <c r="F21" s="21">
        <v>30979611</v>
      </c>
      <c r="G21" s="21">
        <v>31072222</v>
      </c>
      <c r="H21" s="21"/>
      <c r="I21" s="21"/>
      <c r="J21" s="21"/>
      <c r="K21" s="21"/>
      <c r="L21" s="21"/>
      <c r="M21" s="22"/>
      <c r="N21" s="22"/>
      <c r="O21" s="22"/>
    </row>
    <row r="22" spans="1:16" ht="15.75" customHeight="1">
      <c r="A22" s="11" t="s">
        <v>34</v>
      </c>
      <c r="B22" s="18" t="s">
        <v>17</v>
      </c>
      <c r="C22" s="45">
        <f t="shared" si="1"/>
        <v>2023</v>
      </c>
      <c r="D22" s="21">
        <v>25614376</v>
      </c>
      <c r="E22" s="21">
        <v>26588050</v>
      </c>
      <c r="F22" s="21">
        <v>26307341</v>
      </c>
      <c r="G22" s="21">
        <v>25162506</v>
      </c>
      <c r="H22" s="21">
        <v>25280496</v>
      </c>
      <c r="I22" s="21">
        <v>25878437</v>
      </c>
      <c r="J22" s="21">
        <v>25637417</v>
      </c>
      <c r="K22" s="21">
        <v>25708142</v>
      </c>
      <c r="L22" s="21">
        <v>25939789</v>
      </c>
      <c r="M22" s="21">
        <v>26284995</v>
      </c>
      <c r="N22" s="21">
        <v>26680681</v>
      </c>
      <c r="O22" s="21">
        <v>26518208</v>
      </c>
    </row>
    <row r="23" spans="1:16" ht="15.75" customHeight="1">
      <c r="A23" s="46" t="s">
        <v>39</v>
      </c>
      <c r="B23" s="47" t="s">
        <v>17</v>
      </c>
      <c r="C23" s="45" t="str">
        <f t="shared" si="1"/>
        <v xml:space="preserve">    2024 v  </v>
      </c>
      <c r="D23" s="21">
        <v>26415902</v>
      </c>
      <c r="E23" s="21">
        <v>27070183</v>
      </c>
      <c r="F23" s="21">
        <v>26494132</v>
      </c>
      <c r="G23" s="21">
        <v>26135277</v>
      </c>
      <c r="H23" s="21"/>
      <c r="I23" s="21"/>
      <c r="J23" s="21"/>
      <c r="K23" s="21"/>
      <c r="L23" s="21"/>
      <c r="M23" s="22"/>
      <c r="N23" s="22"/>
      <c r="O23" s="22"/>
    </row>
    <row r="24" spans="1:16" ht="15.75" customHeight="1">
      <c r="A24" s="11" t="s">
        <v>35</v>
      </c>
      <c r="B24" s="23" t="s">
        <v>18</v>
      </c>
      <c r="C24" s="45">
        <f t="shared" si="1"/>
        <v>2023</v>
      </c>
      <c r="D24" s="21">
        <v>636942</v>
      </c>
      <c r="E24" s="21">
        <v>595470</v>
      </c>
      <c r="F24" s="21">
        <v>684603</v>
      </c>
      <c r="G24" s="21">
        <v>639110</v>
      </c>
      <c r="H24" s="21">
        <v>627180</v>
      </c>
      <c r="I24" s="21">
        <v>620662</v>
      </c>
      <c r="J24" s="21">
        <v>643681</v>
      </c>
      <c r="K24" s="21">
        <v>647101</v>
      </c>
      <c r="L24" s="21">
        <v>626843</v>
      </c>
      <c r="M24" s="21">
        <v>647698</v>
      </c>
      <c r="N24" s="21">
        <v>661949</v>
      </c>
      <c r="O24" s="21">
        <v>688599</v>
      </c>
    </row>
    <row r="25" spans="1:16" ht="15.75" customHeight="1">
      <c r="A25" s="46" t="s">
        <v>40</v>
      </c>
      <c r="B25" s="48" t="s">
        <v>18</v>
      </c>
      <c r="C25" s="45" t="str">
        <f t="shared" si="1"/>
        <v xml:space="preserve">    2024 v  </v>
      </c>
      <c r="D25" s="21">
        <v>680589</v>
      </c>
      <c r="E25" s="21">
        <v>645600</v>
      </c>
      <c r="F25" s="21">
        <v>713416</v>
      </c>
      <c r="G25" s="21">
        <v>665415</v>
      </c>
      <c r="H25" s="21"/>
      <c r="I25" s="21"/>
      <c r="J25" s="21"/>
      <c r="K25" s="21"/>
      <c r="L25" s="21"/>
      <c r="M25" s="22"/>
      <c r="N25" s="22"/>
      <c r="O25" s="22"/>
    </row>
    <row r="26" spans="1:16" ht="15.75" customHeight="1">
      <c r="A26" s="11" t="s">
        <v>36</v>
      </c>
      <c r="B26" s="18" t="s">
        <v>17</v>
      </c>
      <c r="C26" s="45">
        <f t="shared" si="1"/>
        <v>2023</v>
      </c>
      <c r="D26" s="25">
        <v>25.1</v>
      </c>
      <c r="E26" s="25">
        <v>22.9</v>
      </c>
      <c r="F26" s="25">
        <v>26</v>
      </c>
      <c r="G26" s="25">
        <v>24.8</v>
      </c>
      <c r="H26" s="24">
        <v>25</v>
      </c>
      <c r="I26" s="25">
        <v>24.3</v>
      </c>
      <c r="J26" s="25">
        <v>25</v>
      </c>
      <c r="K26" s="25">
        <v>25.2</v>
      </c>
      <c r="L26" s="25">
        <v>24.3</v>
      </c>
      <c r="M26" s="25">
        <v>24.9</v>
      </c>
      <c r="N26" s="25">
        <v>25.1</v>
      </c>
      <c r="O26" s="25">
        <v>25.9</v>
      </c>
    </row>
    <row r="27" spans="1:16" ht="15.75" customHeight="1">
      <c r="A27" s="46" t="s">
        <v>41</v>
      </c>
      <c r="B27" s="47" t="s">
        <v>17</v>
      </c>
      <c r="C27" s="45" t="str">
        <f t="shared" si="1"/>
        <v xml:space="preserve">    2024 v  </v>
      </c>
      <c r="D27" s="24">
        <v>25.9</v>
      </c>
      <c r="E27" s="25">
        <v>24.2</v>
      </c>
      <c r="F27" s="24">
        <v>26.7</v>
      </c>
      <c r="G27" s="25">
        <v>25.3</v>
      </c>
      <c r="H27" s="24"/>
      <c r="I27" s="25"/>
      <c r="J27" s="25"/>
      <c r="K27" s="25"/>
      <c r="L27" s="25"/>
      <c r="M27" s="31"/>
      <c r="N27" s="26"/>
      <c r="O27" s="26"/>
    </row>
    <row r="28" spans="1:16" ht="15.75" customHeight="1">
      <c r="A28" s="11" t="s">
        <v>19</v>
      </c>
      <c r="B28" s="27" t="s">
        <v>20</v>
      </c>
      <c r="C28" s="45">
        <f t="shared" si="1"/>
        <v>2023</v>
      </c>
      <c r="D28" s="25">
        <v>81.5</v>
      </c>
      <c r="E28" s="25">
        <v>84.7</v>
      </c>
      <c r="F28" s="24">
        <v>83.8</v>
      </c>
      <c r="G28" s="25">
        <v>80.2</v>
      </c>
      <c r="H28" s="24">
        <v>80.599999999999994</v>
      </c>
      <c r="I28" s="25">
        <v>82.9</v>
      </c>
      <c r="J28" s="25">
        <v>81.599999999999994</v>
      </c>
      <c r="K28" s="25">
        <v>82.1</v>
      </c>
      <c r="L28" s="24">
        <v>83</v>
      </c>
      <c r="M28" s="24">
        <v>84.5</v>
      </c>
      <c r="N28" s="24">
        <v>84.8</v>
      </c>
      <c r="O28" s="25">
        <v>84.5</v>
      </c>
    </row>
    <row r="29" spans="1:16" ht="15.75" customHeight="1">
      <c r="A29" s="46" t="s">
        <v>19</v>
      </c>
      <c r="B29" s="49" t="s">
        <v>20</v>
      </c>
      <c r="C29" s="45" t="str">
        <f t="shared" si="1"/>
        <v xml:space="preserve">    2024 v  </v>
      </c>
      <c r="D29" s="28">
        <v>84.8</v>
      </c>
      <c r="E29" s="29">
        <v>87</v>
      </c>
      <c r="F29" s="29">
        <v>85.5</v>
      </c>
      <c r="G29" s="28">
        <v>84.1</v>
      </c>
      <c r="H29" s="29"/>
      <c r="I29" s="28"/>
      <c r="J29" s="28"/>
      <c r="K29" s="28"/>
      <c r="L29" s="29"/>
      <c r="M29" s="30"/>
      <c r="N29" s="31"/>
      <c r="O29" s="26"/>
    </row>
    <row r="30" spans="1:16" ht="15.75" customHeight="1">
      <c r="A30" s="50" t="s">
        <v>44</v>
      </c>
      <c r="B30" s="50"/>
      <c r="C30" s="50"/>
      <c r="D30" s="50"/>
      <c r="E30" s="50"/>
      <c r="F30" s="50"/>
      <c r="G30" s="50"/>
      <c r="H30" s="50"/>
      <c r="I30" s="50"/>
      <c r="J30" s="50"/>
      <c r="K30" s="50"/>
      <c r="L30" s="50"/>
      <c r="M30" s="50"/>
      <c r="N30" s="50"/>
      <c r="O30" s="50"/>
    </row>
    <row r="31" spans="1:16" ht="15.75" customHeight="1">
      <c r="A31" s="11" t="s">
        <v>32</v>
      </c>
      <c r="B31" s="18" t="s">
        <v>17</v>
      </c>
      <c r="C31" s="45">
        <f>$C$5</f>
        <v>2023</v>
      </c>
      <c r="D31" s="25">
        <v>785</v>
      </c>
      <c r="E31" s="25">
        <v>783</v>
      </c>
      <c r="F31" s="25">
        <v>778</v>
      </c>
      <c r="G31" s="25">
        <v>781</v>
      </c>
      <c r="H31" s="25">
        <v>783</v>
      </c>
      <c r="I31" s="25">
        <v>802</v>
      </c>
      <c r="J31" s="25">
        <v>812</v>
      </c>
      <c r="K31" s="25">
        <v>814</v>
      </c>
      <c r="L31" s="25">
        <v>811</v>
      </c>
      <c r="M31" s="25">
        <v>817</v>
      </c>
      <c r="N31" s="25">
        <v>812</v>
      </c>
      <c r="O31" s="25">
        <v>812</v>
      </c>
    </row>
    <row r="32" spans="1:16" ht="15.75" customHeight="1">
      <c r="A32" s="46" t="s">
        <v>37</v>
      </c>
      <c r="B32" s="47" t="s">
        <v>17</v>
      </c>
      <c r="C32" s="45" t="str">
        <f>$C$6</f>
        <v xml:space="preserve">    2024 v  </v>
      </c>
      <c r="D32" s="25">
        <v>824</v>
      </c>
      <c r="E32" s="25">
        <v>831</v>
      </c>
      <c r="F32" s="25">
        <v>834</v>
      </c>
      <c r="G32" s="25">
        <v>830</v>
      </c>
      <c r="H32" s="25"/>
      <c r="I32" s="25"/>
      <c r="J32" s="25"/>
      <c r="K32" s="25"/>
      <c r="L32" s="25"/>
      <c r="M32" s="25"/>
      <c r="N32" s="26"/>
      <c r="O32" s="26"/>
    </row>
    <row r="33" spans="1:16" ht="15.75" customHeight="1">
      <c r="A33" s="11" t="s">
        <v>33</v>
      </c>
      <c r="B33" s="18" t="s">
        <v>17</v>
      </c>
      <c r="C33" s="45">
        <f t="shared" ref="C33:C42" si="2">C31</f>
        <v>2023</v>
      </c>
      <c r="D33" s="21">
        <v>11370448</v>
      </c>
      <c r="E33" s="21">
        <v>11452262</v>
      </c>
      <c r="F33" s="21">
        <v>11407402</v>
      </c>
      <c r="G33" s="21">
        <v>11482280</v>
      </c>
      <c r="H33" s="21">
        <v>11594589</v>
      </c>
      <c r="I33" s="21">
        <v>11839979</v>
      </c>
      <c r="J33" s="21">
        <v>11903056</v>
      </c>
      <c r="K33" s="21">
        <v>11988356</v>
      </c>
      <c r="L33" s="21">
        <v>11971899</v>
      </c>
      <c r="M33" s="21">
        <v>12110025</v>
      </c>
      <c r="N33" s="21">
        <v>12003037</v>
      </c>
      <c r="O33" s="21">
        <v>12043083</v>
      </c>
    </row>
    <row r="34" spans="1:16" ht="15.75" customHeight="1">
      <c r="A34" s="46" t="s">
        <v>38</v>
      </c>
      <c r="B34" s="47" t="s">
        <v>17</v>
      </c>
      <c r="C34" s="45" t="str">
        <f t="shared" si="2"/>
        <v xml:space="preserve">    2024 v  </v>
      </c>
      <c r="D34" s="21">
        <v>12230743</v>
      </c>
      <c r="E34" s="21">
        <v>12338193</v>
      </c>
      <c r="F34" s="21">
        <v>12397789</v>
      </c>
      <c r="G34" s="21">
        <v>12297859</v>
      </c>
      <c r="H34" s="21"/>
      <c r="I34" s="21"/>
      <c r="J34" s="21"/>
      <c r="K34" s="21"/>
      <c r="L34" s="21"/>
      <c r="M34" s="22"/>
      <c r="N34" s="22"/>
      <c r="O34" s="22"/>
    </row>
    <row r="35" spans="1:16" ht="15.75" customHeight="1">
      <c r="A35" s="11" t="s">
        <v>34</v>
      </c>
      <c r="B35" s="18" t="s">
        <v>17</v>
      </c>
      <c r="C35" s="45">
        <f t="shared" si="2"/>
        <v>2023</v>
      </c>
      <c r="D35" s="21">
        <v>10114211</v>
      </c>
      <c r="E35" s="21">
        <v>10244799</v>
      </c>
      <c r="F35" s="21">
        <v>9785270</v>
      </c>
      <c r="G35" s="21">
        <v>9776295</v>
      </c>
      <c r="H35" s="21">
        <v>10006452</v>
      </c>
      <c r="I35" s="21">
        <v>10137982</v>
      </c>
      <c r="J35" s="21">
        <v>10356994</v>
      </c>
      <c r="K35" s="21">
        <v>10295456</v>
      </c>
      <c r="L35" s="21">
        <v>10336172</v>
      </c>
      <c r="M35" s="21">
        <v>10552482</v>
      </c>
      <c r="N35" s="21">
        <v>10728644</v>
      </c>
      <c r="O35" s="21">
        <v>10618610</v>
      </c>
    </row>
    <row r="36" spans="1:16" ht="15.75" customHeight="1">
      <c r="A36" s="46" t="s">
        <v>39</v>
      </c>
      <c r="B36" s="47" t="s">
        <v>17</v>
      </c>
      <c r="C36" s="45" t="str">
        <f t="shared" si="2"/>
        <v xml:space="preserve">    2024 v  </v>
      </c>
      <c r="D36" s="21">
        <v>10541631</v>
      </c>
      <c r="E36" s="21">
        <v>10970592</v>
      </c>
      <c r="F36" s="21">
        <v>10787723</v>
      </c>
      <c r="G36" s="21">
        <v>10537105</v>
      </c>
      <c r="H36" s="21"/>
      <c r="I36" s="21"/>
      <c r="J36" s="21"/>
      <c r="K36" s="21"/>
      <c r="L36" s="21"/>
      <c r="M36" s="22"/>
      <c r="N36" s="22"/>
      <c r="O36" s="22"/>
    </row>
    <row r="37" spans="1:16" ht="15.75" customHeight="1">
      <c r="A37" s="11" t="s">
        <v>35</v>
      </c>
      <c r="B37" s="23" t="s">
        <v>18</v>
      </c>
      <c r="C37" s="45">
        <f t="shared" si="2"/>
        <v>2023</v>
      </c>
      <c r="D37" s="21">
        <v>238582</v>
      </c>
      <c r="E37" s="21">
        <v>225464</v>
      </c>
      <c r="F37" s="21">
        <v>255113</v>
      </c>
      <c r="G37" s="21">
        <v>234665</v>
      </c>
      <c r="H37" s="21">
        <v>242093</v>
      </c>
      <c r="I37" s="21">
        <v>249173</v>
      </c>
      <c r="J37" s="21">
        <v>257700</v>
      </c>
      <c r="K37" s="21">
        <v>258844</v>
      </c>
      <c r="L37" s="21">
        <v>249881</v>
      </c>
      <c r="M37" s="21">
        <v>264611</v>
      </c>
      <c r="N37" s="21">
        <v>262868</v>
      </c>
      <c r="O37" s="21">
        <v>275101</v>
      </c>
    </row>
    <row r="38" spans="1:16" ht="15.75" customHeight="1">
      <c r="A38" s="46" t="s">
        <v>40</v>
      </c>
      <c r="B38" s="48" t="s">
        <v>18</v>
      </c>
      <c r="C38" s="45" t="str">
        <f t="shared" si="2"/>
        <v xml:space="preserve">    2024 v  </v>
      </c>
      <c r="D38" s="21">
        <v>270071</v>
      </c>
      <c r="E38" s="21">
        <v>259720</v>
      </c>
      <c r="F38" s="21">
        <v>280373</v>
      </c>
      <c r="G38" s="21">
        <v>254177</v>
      </c>
      <c r="H38" s="21"/>
      <c r="I38" s="21"/>
      <c r="J38" s="21"/>
      <c r="K38" s="21"/>
      <c r="L38" s="21"/>
      <c r="M38" s="22"/>
      <c r="N38" s="22"/>
      <c r="O38" s="22"/>
    </row>
    <row r="39" spans="1:16" ht="15.75" customHeight="1">
      <c r="A39" s="11" t="s">
        <v>36</v>
      </c>
      <c r="B39" s="18" t="s">
        <v>17</v>
      </c>
      <c r="C39" s="45">
        <f t="shared" si="2"/>
        <v>2023</v>
      </c>
      <c r="D39" s="25">
        <v>24.1</v>
      </c>
      <c r="E39" s="25">
        <v>22.3</v>
      </c>
      <c r="F39" s="25">
        <v>25.7</v>
      </c>
      <c r="G39" s="24">
        <v>24.1</v>
      </c>
      <c r="H39" s="25">
        <v>24.6</v>
      </c>
      <c r="I39" s="25">
        <v>24.8</v>
      </c>
      <c r="J39" s="25">
        <v>25.2</v>
      </c>
      <c r="K39" s="25">
        <v>25.2</v>
      </c>
      <c r="L39" s="25">
        <v>24.3</v>
      </c>
      <c r="M39" s="25">
        <v>25.4</v>
      </c>
      <c r="N39" s="24">
        <v>24.8</v>
      </c>
      <c r="O39" s="24">
        <v>25.9</v>
      </c>
      <c r="P39" s="9"/>
    </row>
    <row r="40" spans="1:16" ht="15.75" customHeight="1">
      <c r="A40" s="46" t="s">
        <v>41</v>
      </c>
      <c r="B40" s="47" t="s">
        <v>17</v>
      </c>
      <c r="C40" s="45" t="str">
        <f t="shared" si="2"/>
        <v xml:space="preserve">    2024 v  </v>
      </c>
      <c r="D40" s="24">
        <v>25.7</v>
      </c>
      <c r="E40" s="25">
        <v>24.2</v>
      </c>
      <c r="F40" s="25">
        <v>25.9</v>
      </c>
      <c r="G40" s="24">
        <v>24</v>
      </c>
      <c r="H40" s="25"/>
      <c r="I40" s="25"/>
      <c r="J40" s="25"/>
      <c r="K40" s="25"/>
      <c r="L40" s="25"/>
      <c r="M40" s="26"/>
      <c r="N40" s="31"/>
      <c r="O40" s="31"/>
    </row>
    <row r="41" spans="1:16" ht="15.75" customHeight="1">
      <c r="A41" s="11" t="s">
        <v>19</v>
      </c>
      <c r="B41" s="27" t="s">
        <v>20</v>
      </c>
      <c r="C41" s="45">
        <f t="shared" si="2"/>
        <v>2023</v>
      </c>
      <c r="D41" s="25">
        <v>89</v>
      </c>
      <c r="E41" s="24">
        <v>89.5</v>
      </c>
      <c r="F41" s="24">
        <v>85.8</v>
      </c>
      <c r="G41" s="25">
        <v>85.1</v>
      </c>
      <c r="H41" s="25">
        <v>86.3</v>
      </c>
      <c r="I41" s="24">
        <v>85.6</v>
      </c>
      <c r="J41" s="25">
        <v>87</v>
      </c>
      <c r="K41" s="24">
        <v>85.9</v>
      </c>
      <c r="L41" s="25">
        <v>86.3</v>
      </c>
      <c r="M41" s="24">
        <v>87.1</v>
      </c>
      <c r="N41" s="24">
        <v>89.4</v>
      </c>
      <c r="O41" s="25">
        <v>88.2</v>
      </c>
    </row>
    <row r="42" spans="1:16" ht="15.75" customHeight="1">
      <c r="A42" s="46" t="s">
        <v>19</v>
      </c>
      <c r="B42" s="49" t="s">
        <v>20</v>
      </c>
      <c r="C42" s="45" t="str">
        <f t="shared" si="2"/>
        <v xml:space="preserve">    2024 v  </v>
      </c>
      <c r="D42" s="28">
        <v>86.2</v>
      </c>
      <c r="E42" s="28">
        <v>88.9</v>
      </c>
      <c r="F42" s="29">
        <v>87</v>
      </c>
      <c r="G42" s="28">
        <v>85.7</v>
      </c>
      <c r="H42" s="28"/>
      <c r="I42" s="28"/>
      <c r="J42" s="29"/>
      <c r="K42" s="29"/>
      <c r="L42" s="28"/>
      <c r="M42" s="30"/>
      <c r="N42" s="31"/>
      <c r="O42" s="26"/>
    </row>
    <row r="43" spans="1:16" ht="15.75" customHeight="1">
      <c r="A43" s="50" t="s">
        <v>42</v>
      </c>
      <c r="B43" s="50"/>
      <c r="C43" s="50"/>
      <c r="D43" s="50"/>
      <c r="E43" s="50"/>
      <c r="F43" s="50"/>
      <c r="G43" s="50"/>
      <c r="H43" s="50"/>
      <c r="I43" s="50"/>
      <c r="J43" s="50"/>
      <c r="K43" s="50"/>
      <c r="L43" s="50"/>
      <c r="M43" s="50"/>
      <c r="N43" s="50"/>
      <c r="O43" s="50"/>
    </row>
    <row r="44" spans="1:16" ht="15.75" customHeight="1">
      <c r="A44" s="11" t="s">
        <v>32</v>
      </c>
      <c r="B44" s="18" t="s">
        <v>17</v>
      </c>
      <c r="C44" s="45">
        <f>$C$5</f>
        <v>2023</v>
      </c>
      <c r="D44" s="25">
        <v>57</v>
      </c>
      <c r="E44" s="25">
        <v>55</v>
      </c>
      <c r="F44" s="25">
        <v>57</v>
      </c>
      <c r="G44" s="25">
        <v>57</v>
      </c>
      <c r="H44" s="25">
        <v>57</v>
      </c>
      <c r="I44" s="25">
        <v>57</v>
      </c>
      <c r="J44" s="25">
        <v>57</v>
      </c>
      <c r="K44" s="25">
        <v>55</v>
      </c>
      <c r="L44" s="25">
        <v>55</v>
      </c>
      <c r="M44" s="25">
        <v>55</v>
      </c>
      <c r="N44" s="25">
        <v>54</v>
      </c>
      <c r="O44" s="25">
        <v>54</v>
      </c>
    </row>
    <row r="45" spans="1:16" ht="15.75" customHeight="1">
      <c r="A45" s="46" t="s">
        <v>37</v>
      </c>
      <c r="B45" s="47" t="s">
        <v>17</v>
      </c>
      <c r="C45" s="45" t="str">
        <f>$C$6</f>
        <v xml:space="preserve">    2024 v  </v>
      </c>
      <c r="D45" s="35">
        <v>53</v>
      </c>
      <c r="E45" s="35">
        <v>52</v>
      </c>
      <c r="F45" s="35">
        <v>52</v>
      </c>
      <c r="G45" s="35">
        <v>53</v>
      </c>
      <c r="H45" s="35"/>
      <c r="I45" s="35"/>
      <c r="J45" s="35"/>
      <c r="K45" s="35"/>
      <c r="L45" s="35"/>
      <c r="M45" s="35"/>
      <c r="N45" s="36"/>
      <c r="O45" s="36"/>
    </row>
    <row r="46" spans="1:16" ht="15.75" customHeight="1">
      <c r="A46" s="11" t="s">
        <v>33</v>
      </c>
      <c r="B46" s="18" t="s">
        <v>17</v>
      </c>
      <c r="C46" s="45">
        <f t="shared" ref="C46:C55" si="3">C44</f>
        <v>2023</v>
      </c>
      <c r="D46" s="21">
        <v>2226884</v>
      </c>
      <c r="E46" s="21">
        <v>1963737</v>
      </c>
      <c r="F46" s="21">
        <v>2504865</v>
      </c>
      <c r="G46" s="21">
        <v>2504805</v>
      </c>
      <c r="H46" s="21">
        <v>2504865</v>
      </c>
      <c r="I46" s="21">
        <v>2504865</v>
      </c>
      <c r="J46" s="21">
        <v>2496513</v>
      </c>
      <c r="K46" s="21">
        <v>2488513</v>
      </c>
      <c r="L46" s="21">
        <v>2488513</v>
      </c>
      <c r="M46" s="21">
        <v>2488513</v>
      </c>
      <c r="N46" s="21">
        <v>2277913</v>
      </c>
      <c r="O46" s="21">
        <v>2276113</v>
      </c>
    </row>
    <row r="47" spans="1:16" ht="15.75" customHeight="1">
      <c r="A47" s="46" t="s">
        <v>38</v>
      </c>
      <c r="B47" s="47" t="s">
        <v>17</v>
      </c>
      <c r="C47" s="45" t="str">
        <f t="shared" si="3"/>
        <v xml:space="preserve">    2024 v  </v>
      </c>
      <c r="D47" s="21">
        <v>2259593</v>
      </c>
      <c r="E47" s="21">
        <v>2242133</v>
      </c>
      <c r="F47" s="21">
        <v>2242133</v>
      </c>
      <c r="G47" s="21">
        <v>2250065</v>
      </c>
      <c r="H47" s="21"/>
      <c r="I47" s="21"/>
      <c r="J47" s="21"/>
      <c r="K47" s="21"/>
      <c r="L47" s="21"/>
      <c r="M47" s="22"/>
      <c r="N47" s="22"/>
      <c r="O47" s="22"/>
    </row>
    <row r="48" spans="1:16" ht="15.75" customHeight="1">
      <c r="A48" s="11" t="s">
        <v>34</v>
      </c>
      <c r="B48" s="18" t="s">
        <v>17</v>
      </c>
      <c r="C48" s="45">
        <f t="shared" si="3"/>
        <v>2023</v>
      </c>
      <c r="D48" s="21">
        <v>1764669</v>
      </c>
      <c r="E48" s="21">
        <v>1700452</v>
      </c>
      <c r="F48" s="21">
        <v>2338002</v>
      </c>
      <c r="G48" s="21">
        <v>2097689</v>
      </c>
      <c r="H48" s="21">
        <v>2205134</v>
      </c>
      <c r="I48" s="21">
        <v>2106481</v>
      </c>
      <c r="J48" s="21">
        <v>2211545</v>
      </c>
      <c r="K48" s="21">
        <v>2191299</v>
      </c>
      <c r="L48" s="21">
        <v>2180422</v>
      </c>
      <c r="M48" s="21">
        <v>2110130</v>
      </c>
      <c r="N48" s="21">
        <v>1983992</v>
      </c>
      <c r="O48" s="21">
        <v>2040962</v>
      </c>
    </row>
    <row r="49" spans="1:15" ht="15.75" customHeight="1">
      <c r="A49" s="46" t="s">
        <v>39</v>
      </c>
      <c r="B49" s="47" t="s">
        <v>17</v>
      </c>
      <c r="C49" s="45" t="str">
        <f t="shared" si="3"/>
        <v xml:space="preserve">    2024 v  </v>
      </c>
      <c r="D49" s="21">
        <v>2007567</v>
      </c>
      <c r="E49" s="21">
        <v>2089174</v>
      </c>
      <c r="F49" s="21">
        <v>2077476</v>
      </c>
      <c r="G49" s="21">
        <v>1896992</v>
      </c>
      <c r="H49" s="21"/>
      <c r="I49" s="21"/>
      <c r="J49" s="21"/>
      <c r="K49" s="21"/>
      <c r="L49" s="21"/>
      <c r="M49" s="22"/>
      <c r="N49" s="22"/>
      <c r="O49" s="22"/>
    </row>
    <row r="50" spans="1:15" ht="15.75" customHeight="1">
      <c r="A50" s="11" t="s">
        <v>35</v>
      </c>
      <c r="B50" s="23" t="s">
        <v>18</v>
      </c>
      <c r="C50" s="45">
        <f t="shared" si="3"/>
        <v>2023</v>
      </c>
      <c r="D50" s="37">
        <v>50547</v>
      </c>
      <c r="E50" s="37">
        <v>40823</v>
      </c>
      <c r="F50" s="37">
        <v>56321</v>
      </c>
      <c r="G50" s="37">
        <v>54862</v>
      </c>
      <c r="H50" s="37">
        <v>55294</v>
      </c>
      <c r="I50" s="37">
        <v>53711</v>
      </c>
      <c r="J50" s="37">
        <v>55986</v>
      </c>
      <c r="K50" s="37">
        <v>56576</v>
      </c>
      <c r="L50" s="37">
        <v>52381</v>
      </c>
      <c r="M50" s="37">
        <v>57230</v>
      </c>
      <c r="N50" s="37">
        <v>53558</v>
      </c>
      <c r="O50" s="37">
        <v>52886</v>
      </c>
    </row>
    <row r="51" spans="1:15" ht="15.75" customHeight="1">
      <c r="A51" s="46" t="s">
        <v>40</v>
      </c>
      <c r="B51" s="48" t="s">
        <v>18</v>
      </c>
      <c r="C51" s="45" t="str">
        <f t="shared" si="3"/>
        <v xml:space="preserve">    2024 v  </v>
      </c>
      <c r="D51" s="37">
        <v>53088</v>
      </c>
      <c r="E51" s="37">
        <v>51512</v>
      </c>
      <c r="F51" s="37">
        <v>56136</v>
      </c>
      <c r="G51" s="37">
        <v>52783</v>
      </c>
      <c r="H51" s="37"/>
      <c r="I51" s="37"/>
      <c r="J51" s="37"/>
      <c r="K51" s="37"/>
      <c r="L51" s="37"/>
      <c r="M51" s="38"/>
      <c r="N51" s="38"/>
      <c r="O51" s="38"/>
    </row>
    <row r="52" spans="1:15" ht="15.75" customHeight="1">
      <c r="A52" s="11" t="s">
        <v>36</v>
      </c>
      <c r="B52" s="18" t="s">
        <v>17</v>
      </c>
      <c r="C52" s="45">
        <f t="shared" si="3"/>
        <v>2023</v>
      </c>
      <c r="D52" s="24">
        <v>26.6</v>
      </c>
      <c r="E52" s="24">
        <v>23.6</v>
      </c>
      <c r="F52" s="24">
        <v>29.4</v>
      </c>
      <c r="G52" s="25">
        <v>26</v>
      </c>
      <c r="H52" s="25" t="s">
        <v>21</v>
      </c>
      <c r="I52" s="25">
        <v>24.9</v>
      </c>
      <c r="J52" s="25">
        <v>26</v>
      </c>
      <c r="K52" s="25">
        <v>25.7</v>
      </c>
      <c r="L52" s="25">
        <v>24</v>
      </c>
      <c r="M52" s="25">
        <v>26.7</v>
      </c>
      <c r="N52" s="25">
        <v>26.2</v>
      </c>
      <c r="O52" s="25">
        <v>26.3</v>
      </c>
    </row>
    <row r="53" spans="1:15" ht="15.75" customHeight="1">
      <c r="A53" s="46" t="s">
        <v>41</v>
      </c>
      <c r="B53" s="47" t="s">
        <v>17</v>
      </c>
      <c r="C53" s="45" t="str">
        <f t="shared" si="3"/>
        <v xml:space="preserve">    2024 v  </v>
      </c>
      <c r="D53" s="24">
        <v>26.2</v>
      </c>
      <c r="E53" s="24">
        <v>25.3</v>
      </c>
      <c r="F53" s="24">
        <v>26.9</v>
      </c>
      <c r="G53" s="25">
        <v>26.5</v>
      </c>
      <c r="H53" s="25"/>
      <c r="I53" s="25"/>
      <c r="J53" s="24"/>
      <c r="K53" s="25"/>
      <c r="L53" s="24"/>
      <c r="M53" s="26"/>
      <c r="N53" s="26"/>
      <c r="O53" s="26"/>
    </row>
    <row r="54" spans="1:15" ht="15.75" customHeight="1">
      <c r="A54" s="11" t="s">
        <v>19</v>
      </c>
      <c r="B54" s="27" t="s">
        <v>20</v>
      </c>
      <c r="C54" s="45">
        <f t="shared" si="3"/>
        <v>2023</v>
      </c>
      <c r="D54" s="25">
        <v>79.2</v>
      </c>
      <c r="E54" s="25">
        <v>86.6</v>
      </c>
      <c r="F54" s="25">
        <v>93.3</v>
      </c>
      <c r="G54" s="25">
        <v>83.7</v>
      </c>
      <c r="H54" s="24">
        <v>88</v>
      </c>
      <c r="I54" s="25">
        <v>84.1</v>
      </c>
      <c r="J54" s="24">
        <v>88.6</v>
      </c>
      <c r="K54" s="25">
        <v>88.1</v>
      </c>
      <c r="L54" s="25">
        <v>87.6</v>
      </c>
      <c r="M54" s="25">
        <v>84.8</v>
      </c>
      <c r="N54" s="24">
        <v>87.1</v>
      </c>
      <c r="O54" s="25">
        <v>89.7</v>
      </c>
    </row>
    <row r="55" spans="1:15" ht="15.75" customHeight="1">
      <c r="A55" s="46" t="s">
        <v>19</v>
      </c>
      <c r="B55" s="49" t="s">
        <v>20</v>
      </c>
      <c r="C55" s="45" t="str">
        <f t="shared" si="3"/>
        <v xml:space="preserve">    2024 v  </v>
      </c>
      <c r="D55" s="28">
        <v>88.8</v>
      </c>
      <c r="E55" s="28">
        <v>93.2</v>
      </c>
      <c r="F55" s="28">
        <v>92.7</v>
      </c>
      <c r="G55" s="28">
        <v>84.3</v>
      </c>
      <c r="H55" s="29"/>
      <c r="I55" s="28"/>
      <c r="J55" s="28"/>
      <c r="K55" s="29"/>
      <c r="L55" s="28"/>
      <c r="M55" s="39"/>
      <c r="N55" s="31"/>
      <c r="O55" s="26"/>
    </row>
    <row r="56" spans="1:15" ht="15.75" customHeight="1">
      <c r="A56" s="50" t="s">
        <v>43</v>
      </c>
      <c r="B56" s="50"/>
      <c r="C56" s="50"/>
      <c r="D56" s="50"/>
      <c r="E56" s="50"/>
      <c r="F56" s="50"/>
      <c r="G56" s="50"/>
      <c r="H56" s="50"/>
      <c r="I56" s="50"/>
      <c r="J56" s="50"/>
      <c r="K56" s="50"/>
      <c r="L56" s="50"/>
      <c r="M56" s="50"/>
      <c r="N56" s="50"/>
      <c r="O56" s="50"/>
    </row>
    <row r="57" spans="1:15" ht="15.75" customHeight="1">
      <c r="A57" s="11" t="s">
        <v>32</v>
      </c>
      <c r="B57" s="18" t="s">
        <v>17</v>
      </c>
      <c r="C57" s="45">
        <f>$C$5</f>
        <v>2023</v>
      </c>
      <c r="D57" s="40">
        <v>603</v>
      </c>
      <c r="E57" s="25">
        <v>614</v>
      </c>
      <c r="F57" s="25">
        <v>611</v>
      </c>
      <c r="G57" s="25">
        <v>603</v>
      </c>
      <c r="H57" s="25">
        <v>605</v>
      </c>
      <c r="I57" s="25">
        <v>607</v>
      </c>
      <c r="J57" s="25">
        <v>608</v>
      </c>
      <c r="K57" s="25">
        <v>604</v>
      </c>
      <c r="L57" s="25">
        <v>604</v>
      </c>
      <c r="M57" s="25">
        <v>603</v>
      </c>
      <c r="N57" s="25">
        <v>603</v>
      </c>
      <c r="O57" s="25">
        <v>600</v>
      </c>
    </row>
    <row r="58" spans="1:15" ht="15.75" customHeight="1">
      <c r="A58" s="46" t="s">
        <v>37</v>
      </c>
      <c r="B58" s="47" t="s">
        <v>17</v>
      </c>
      <c r="C58" s="45" t="str">
        <f>$C$6</f>
        <v xml:space="preserve">    2024 v  </v>
      </c>
      <c r="D58" s="40">
        <v>616</v>
      </c>
      <c r="E58" s="25">
        <v>616</v>
      </c>
      <c r="F58" s="25">
        <v>614</v>
      </c>
      <c r="G58" s="25">
        <v>617</v>
      </c>
      <c r="H58" s="25"/>
      <c r="I58" s="25"/>
      <c r="J58" s="25"/>
      <c r="K58" s="25"/>
      <c r="L58" s="25"/>
      <c r="M58" s="25"/>
      <c r="N58" s="26"/>
      <c r="O58" s="26"/>
    </row>
    <row r="59" spans="1:15" ht="15.75" customHeight="1">
      <c r="A59" s="11" t="s">
        <v>33</v>
      </c>
      <c r="B59" s="18" t="s">
        <v>17</v>
      </c>
      <c r="C59" s="45">
        <f t="shared" ref="C59:C68" si="4">C57</f>
        <v>2023</v>
      </c>
      <c r="D59" s="41">
        <v>7076332</v>
      </c>
      <c r="E59" s="21">
        <v>7194306</v>
      </c>
      <c r="F59" s="21">
        <v>7189306</v>
      </c>
      <c r="G59" s="21">
        <v>7116539</v>
      </c>
      <c r="H59" s="21">
        <v>7112338</v>
      </c>
      <c r="I59" s="21">
        <v>7103217</v>
      </c>
      <c r="J59" s="21">
        <v>7096843</v>
      </c>
      <c r="K59" s="21">
        <v>7063043</v>
      </c>
      <c r="L59" s="21">
        <v>7070391</v>
      </c>
      <c r="M59" s="21">
        <v>7074719</v>
      </c>
      <c r="N59" s="21">
        <v>7077577</v>
      </c>
      <c r="O59" s="21">
        <v>7059731</v>
      </c>
    </row>
    <row r="60" spans="1:15" ht="15.75" customHeight="1">
      <c r="A60" s="46" t="s">
        <v>38</v>
      </c>
      <c r="B60" s="47" t="s">
        <v>17</v>
      </c>
      <c r="C60" s="45" t="str">
        <f t="shared" si="4"/>
        <v xml:space="preserve">    2024 v  </v>
      </c>
      <c r="D60" s="41">
        <v>7177904</v>
      </c>
      <c r="E60" s="21">
        <v>7176964</v>
      </c>
      <c r="F60" s="21">
        <v>7155986</v>
      </c>
      <c r="G60" s="21">
        <v>7209070</v>
      </c>
      <c r="H60" s="21"/>
      <c r="I60" s="21"/>
      <c r="J60" s="21"/>
      <c r="K60" s="21"/>
      <c r="L60" s="21"/>
      <c r="M60" s="22"/>
      <c r="N60" s="22"/>
      <c r="O60" s="22"/>
    </row>
    <row r="61" spans="1:15" ht="15.75" customHeight="1">
      <c r="A61" s="11" t="s">
        <v>34</v>
      </c>
      <c r="B61" s="18" t="s">
        <v>17</v>
      </c>
      <c r="C61" s="45">
        <f t="shared" si="4"/>
        <v>2023</v>
      </c>
      <c r="D61" s="41">
        <v>6246564</v>
      </c>
      <c r="E61" s="21">
        <v>6431631</v>
      </c>
      <c r="F61" s="21">
        <v>6321433</v>
      </c>
      <c r="G61" s="21">
        <v>6020841</v>
      </c>
      <c r="H61" s="21">
        <v>5878643</v>
      </c>
      <c r="I61" s="21">
        <v>5879663</v>
      </c>
      <c r="J61" s="21">
        <v>6022915</v>
      </c>
      <c r="K61" s="21">
        <v>5937594</v>
      </c>
      <c r="L61" s="21">
        <v>6099443</v>
      </c>
      <c r="M61" s="21">
        <v>6251936</v>
      </c>
      <c r="N61" s="21">
        <v>6343187</v>
      </c>
      <c r="O61" s="21">
        <v>6262217</v>
      </c>
    </row>
    <row r="62" spans="1:15" ht="15.75" customHeight="1">
      <c r="A62" s="46" t="s">
        <v>39</v>
      </c>
      <c r="B62" s="47" t="s">
        <v>17</v>
      </c>
      <c r="C62" s="45" t="str">
        <f t="shared" si="4"/>
        <v xml:space="preserve">    2024 v  </v>
      </c>
      <c r="D62" s="41">
        <v>6371334</v>
      </c>
      <c r="E62" s="21">
        <v>6523037</v>
      </c>
      <c r="F62" s="21">
        <v>6439969</v>
      </c>
      <c r="G62" s="21">
        <v>6427339</v>
      </c>
      <c r="H62" s="21"/>
      <c r="I62" s="21"/>
      <c r="J62" s="21"/>
      <c r="K62" s="21"/>
      <c r="L62" s="21"/>
      <c r="M62" s="22"/>
      <c r="N62" s="22"/>
      <c r="O62" s="22"/>
    </row>
    <row r="63" spans="1:15" ht="15.75" customHeight="1">
      <c r="A63" s="11" t="s">
        <v>35</v>
      </c>
      <c r="B63" s="23" t="s">
        <v>18</v>
      </c>
      <c r="C63" s="45">
        <f t="shared" si="4"/>
        <v>2023</v>
      </c>
      <c r="D63" s="42">
        <v>152712</v>
      </c>
      <c r="E63" s="37">
        <v>140502</v>
      </c>
      <c r="F63" s="37">
        <v>160450</v>
      </c>
      <c r="G63" s="37">
        <v>147515</v>
      </c>
      <c r="H63" s="37">
        <v>144282</v>
      </c>
      <c r="I63" s="37">
        <v>137634</v>
      </c>
      <c r="J63" s="37">
        <v>140580</v>
      </c>
      <c r="K63" s="37">
        <v>144844</v>
      </c>
      <c r="L63" s="37">
        <v>140380</v>
      </c>
      <c r="M63" s="37">
        <v>146798</v>
      </c>
      <c r="N63" s="37">
        <v>149740</v>
      </c>
      <c r="O63" s="37">
        <v>153488</v>
      </c>
    </row>
    <row r="64" spans="1:15" ht="15.75" customHeight="1">
      <c r="A64" s="46" t="s">
        <v>40</v>
      </c>
      <c r="B64" s="48" t="s">
        <v>18</v>
      </c>
      <c r="C64" s="45" t="str">
        <f t="shared" si="4"/>
        <v xml:space="preserve">    2024 v  </v>
      </c>
      <c r="D64" s="42">
        <v>155636</v>
      </c>
      <c r="E64" s="37">
        <v>153180</v>
      </c>
      <c r="F64" s="37">
        <v>165845</v>
      </c>
      <c r="G64" s="37">
        <v>158507</v>
      </c>
      <c r="H64" s="37"/>
      <c r="I64" s="37"/>
      <c r="J64" s="37"/>
      <c r="K64" s="37"/>
      <c r="L64" s="37"/>
      <c r="M64" s="38"/>
      <c r="N64" s="38"/>
      <c r="O64" s="38"/>
    </row>
    <row r="65" spans="1:15" ht="15.75" customHeight="1">
      <c r="A65" s="11" t="s">
        <v>36</v>
      </c>
      <c r="B65" s="18" t="s">
        <v>17</v>
      </c>
      <c r="C65" s="45">
        <f t="shared" si="4"/>
        <v>2023</v>
      </c>
      <c r="D65" s="40">
        <v>24.7</v>
      </c>
      <c r="E65" s="25">
        <v>22.2</v>
      </c>
      <c r="F65" s="25">
        <v>25.3</v>
      </c>
      <c r="G65" s="25">
        <v>24</v>
      </c>
      <c r="H65" s="24">
        <v>24.5</v>
      </c>
      <c r="I65" s="25">
        <v>23.6</v>
      </c>
      <c r="J65" s="25">
        <v>23.8</v>
      </c>
      <c r="K65" s="25">
        <v>24.4</v>
      </c>
      <c r="L65" s="25">
        <v>23.5</v>
      </c>
      <c r="M65" s="25">
        <v>24</v>
      </c>
      <c r="N65" s="25">
        <v>23.9</v>
      </c>
      <c r="O65" s="25">
        <v>24.5</v>
      </c>
    </row>
    <row r="66" spans="1:15" ht="15.75" customHeight="1">
      <c r="A66" s="46" t="s">
        <v>41</v>
      </c>
      <c r="B66" s="47" t="s">
        <v>17</v>
      </c>
      <c r="C66" s="45" t="str">
        <f t="shared" si="4"/>
        <v xml:space="preserve">    2024 v  </v>
      </c>
      <c r="D66" s="43">
        <v>24.7</v>
      </c>
      <c r="E66" s="25">
        <v>23.8</v>
      </c>
      <c r="F66" s="25">
        <v>25.7</v>
      </c>
      <c r="G66" s="25">
        <v>24.8</v>
      </c>
      <c r="H66" s="25"/>
      <c r="I66" s="25"/>
      <c r="J66" s="25"/>
      <c r="K66" s="25"/>
      <c r="L66" s="25"/>
      <c r="M66" s="26"/>
      <c r="N66" s="26"/>
      <c r="O66" s="26"/>
    </row>
    <row r="67" spans="1:15" ht="15.75" customHeight="1">
      <c r="A67" s="11" t="s">
        <v>19</v>
      </c>
      <c r="B67" s="27" t="s">
        <v>20</v>
      </c>
      <c r="C67" s="45">
        <f t="shared" si="4"/>
        <v>2023</v>
      </c>
      <c r="D67" s="40">
        <v>88.3</v>
      </c>
      <c r="E67" s="24">
        <v>89.4</v>
      </c>
      <c r="F67" s="25">
        <v>87.9</v>
      </c>
      <c r="G67" s="25">
        <v>84.6</v>
      </c>
      <c r="H67" s="25">
        <v>82.7</v>
      </c>
      <c r="I67" s="25">
        <v>82.8</v>
      </c>
      <c r="J67" s="25">
        <v>84.9</v>
      </c>
      <c r="K67" s="24">
        <v>84.1</v>
      </c>
      <c r="L67" s="25">
        <v>86.3</v>
      </c>
      <c r="M67" s="24">
        <v>88.4</v>
      </c>
      <c r="N67" s="25">
        <v>89.6</v>
      </c>
      <c r="O67" s="25">
        <v>88.7</v>
      </c>
    </row>
    <row r="68" spans="1:15" ht="15.75" customHeight="1">
      <c r="A68" s="46" t="s">
        <v>19</v>
      </c>
      <c r="B68" s="49" t="s">
        <v>20</v>
      </c>
      <c r="C68" s="45" t="str">
        <f t="shared" si="4"/>
        <v xml:space="preserve">    2024 v  </v>
      </c>
      <c r="D68" s="44">
        <v>88.8</v>
      </c>
      <c r="E68" s="29">
        <v>90.9</v>
      </c>
      <c r="F68" s="28">
        <v>90</v>
      </c>
      <c r="G68" s="28">
        <v>89.2</v>
      </c>
      <c r="H68" s="28"/>
      <c r="I68" s="28"/>
      <c r="J68" s="29"/>
      <c r="K68" s="29"/>
      <c r="L68" s="28"/>
      <c r="M68" s="30"/>
      <c r="N68" s="26"/>
      <c r="O68" s="26"/>
    </row>
    <row r="69" spans="1:15" s="56" customFormat="1" ht="11.25" customHeight="1">
      <c r="A69" s="55" t="s">
        <v>22</v>
      </c>
    </row>
    <row r="70" spans="1:15" s="56" customFormat="1" ht="11.25" customHeight="1">
      <c r="A70" s="57" t="s">
        <v>23</v>
      </c>
    </row>
    <row r="71" spans="1:15" s="56" customFormat="1" ht="11.25" customHeight="1">
      <c r="A71" s="57" t="s">
        <v>24</v>
      </c>
    </row>
    <row r="72" spans="1:15" s="56" customFormat="1" ht="11.25" customHeight="1">
      <c r="A72" s="57" t="s">
        <v>25</v>
      </c>
    </row>
    <row r="73" spans="1:15" s="56" customFormat="1" ht="11.25" customHeight="1">
      <c r="A73" s="57" t="s">
        <v>26</v>
      </c>
    </row>
    <row r="74" spans="1:15" s="56" customFormat="1" ht="11.25" customHeight="1">
      <c r="A74" s="57" t="s">
        <v>27</v>
      </c>
    </row>
    <row r="75" spans="1:15" s="56" customFormat="1" ht="11.25" customHeight="1">
      <c r="A75" s="57" t="s">
        <v>28</v>
      </c>
    </row>
    <row r="76" spans="1:15" s="56" customFormat="1" ht="11.25" customHeight="1">
      <c r="A76" s="57" t="s">
        <v>29</v>
      </c>
    </row>
    <row r="77" spans="1:15" s="56" customFormat="1" ht="11.25" customHeight="1">
      <c r="A77" s="57" t="s">
        <v>30</v>
      </c>
    </row>
    <row r="78" spans="1:15" s="56" customFormat="1" ht="11.25" customHeight="1">
      <c r="A78" s="58" t="s">
        <v>47</v>
      </c>
    </row>
    <row r="79" spans="1:15">
      <c r="A79" s="10" t="s">
        <v>1019</v>
      </c>
    </row>
  </sheetData>
  <pageMargins left="0.59055118110236227" right="0" top="0.39370078740157483" bottom="0.19685039370078741" header="0.19685039370078741" footer="0.19685039370078741"/>
  <pageSetup paperSize="9" scale="46" orientation="portrait" r:id="rId1"/>
  <headerFooter alignWithMargins="0">
    <oddFooter>&amp;L&amp;D&amp;T&amp;R&amp;A</oddFooter>
  </headerFooter>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BDD7EE"/>
    <pageSetUpPr fitToPage="1"/>
  </sheetPr>
  <dimension ref="A1:X125"/>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205"/>
      <c r="L1" s="205"/>
      <c r="M1" s="205"/>
      <c r="N1" s="205"/>
      <c r="O1" s="204"/>
      <c r="P1" s="436"/>
      <c r="Q1" s="437"/>
    </row>
    <row r="2" spans="1:24" ht="12.75" customHeight="1">
      <c r="B2" s="205"/>
      <c r="C2" s="205"/>
      <c r="D2" s="205"/>
      <c r="E2" s="205"/>
      <c r="F2" s="384"/>
      <c r="G2" s="384"/>
      <c r="H2" s="384"/>
      <c r="I2" s="384"/>
      <c r="J2" s="384"/>
      <c r="K2" s="205"/>
      <c r="L2" s="205"/>
      <c r="M2" s="205"/>
      <c r="N2" s="205"/>
      <c r="O2" s="204"/>
      <c r="P2" s="436"/>
      <c r="Q2" s="437"/>
    </row>
    <row r="3" spans="1:24" ht="12.75" customHeight="1">
      <c r="B3" s="205"/>
      <c r="C3" s="205"/>
      <c r="D3" s="205"/>
      <c r="E3" s="205"/>
      <c r="F3" s="384"/>
      <c r="G3" s="384"/>
      <c r="H3" s="384"/>
      <c r="I3" s="384"/>
      <c r="J3" s="384"/>
      <c r="K3" s="205"/>
      <c r="L3" s="205"/>
      <c r="M3" s="205"/>
      <c r="N3" s="205"/>
      <c r="O3" s="204"/>
      <c r="P3" s="436"/>
      <c r="Q3" s="437"/>
    </row>
    <row r="4" spans="1:24" ht="12.75" customHeight="1">
      <c r="B4" s="205"/>
      <c r="C4" s="205"/>
      <c r="D4" s="205"/>
      <c r="E4" s="205"/>
      <c r="F4" s="384"/>
      <c r="G4" s="384"/>
      <c r="H4" s="384"/>
      <c r="I4" s="384"/>
      <c r="J4" s="384"/>
      <c r="K4" s="205"/>
      <c r="L4" s="205"/>
      <c r="M4" s="205"/>
      <c r="N4" s="205"/>
      <c r="O4" s="204"/>
      <c r="P4" s="436"/>
      <c r="Q4" s="437"/>
    </row>
    <row r="5" spans="1:24" ht="12.75" customHeight="1">
      <c r="B5" s="205"/>
      <c r="C5" s="205"/>
      <c r="D5" s="205"/>
      <c r="E5" s="205"/>
      <c r="F5" s="384"/>
      <c r="G5" s="384"/>
      <c r="H5" s="384"/>
      <c r="I5" s="384"/>
      <c r="J5" s="384"/>
      <c r="K5" s="205"/>
      <c r="L5" s="205"/>
      <c r="M5" s="205"/>
      <c r="N5" s="205"/>
      <c r="O5" s="204"/>
      <c r="P5" s="436"/>
      <c r="Q5" s="437"/>
    </row>
    <row r="6" spans="1:24" ht="15.75" customHeight="1">
      <c r="B6" s="2737" t="s">
        <v>250</v>
      </c>
      <c r="C6" s="2737"/>
      <c r="D6" s="2737"/>
      <c r="E6" s="2737"/>
      <c r="F6" s="2737"/>
      <c r="G6" s="2737"/>
      <c r="H6" s="2737"/>
      <c r="I6" s="2737"/>
      <c r="J6" s="2737"/>
      <c r="K6" s="2737"/>
      <c r="L6" s="2737"/>
      <c r="M6" s="2737"/>
      <c r="N6" s="2737"/>
      <c r="O6" s="2737"/>
      <c r="P6" s="2737"/>
      <c r="Q6" s="2737"/>
      <c r="R6" s="2737"/>
      <c r="S6" s="449"/>
      <c r="T6" s="449"/>
      <c r="U6" s="449"/>
      <c r="V6" s="449"/>
      <c r="W6" s="449"/>
      <c r="X6" s="449"/>
    </row>
    <row r="7" spans="1:24" ht="15.75" customHeight="1">
      <c r="B7" s="2737" t="s">
        <v>251</v>
      </c>
      <c r="C7" s="2737"/>
      <c r="D7" s="2737"/>
      <c r="E7" s="2737"/>
      <c r="F7" s="2737"/>
      <c r="G7" s="2737"/>
      <c r="H7" s="2737"/>
      <c r="I7" s="2737"/>
      <c r="J7" s="2737"/>
      <c r="K7" s="2737"/>
      <c r="L7" s="2737"/>
      <c r="M7" s="2737"/>
      <c r="N7" s="2737"/>
      <c r="O7" s="2737"/>
      <c r="P7" s="2737"/>
      <c r="Q7" s="2737"/>
      <c r="R7" s="2737"/>
      <c r="S7" s="449"/>
      <c r="T7" s="449"/>
      <c r="U7" s="449"/>
      <c r="V7" s="449"/>
      <c r="W7" s="449"/>
      <c r="X7" s="449"/>
    </row>
    <row r="8" spans="1:24" ht="15.75" customHeight="1">
      <c r="C8" s="386" t="s">
        <v>218</v>
      </c>
      <c r="D8" s="2739">
        <v>45484</v>
      </c>
      <c r="E8" s="2739"/>
      <c r="F8" s="2739"/>
      <c r="G8" s="387"/>
      <c r="H8" s="387"/>
      <c r="I8" s="387" t="s">
        <v>252</v>
      </c>
      <c r="K8" s="387"/>
      <c r="L8" s="387"/>
      <c r="M8" s="387"/>
      <c r="N8" s="387"/>
      <c r="O8" s="387"/>
      <c r="P8" s="387"/>
      <c r="Q8" s="387"/>
      <c r="R8" s="388" t="s">
        <v>253</v>
      </c>
      <c r="S8" s="401"/>
      <c r="T8" s="401"/>
      <c r="U8" s="401"/>
      <c r="V8" s="401"/>
      <c r="W8" s="401"/>
      <c r="X8" s="401"/>
    </row>
    <row r="9" spans="1:24" ht="3" customHeight="1">
      <c r="B9" s="205"/>
      <c r="C9" s="205"/>
      <c r="D9" s="205"/>
      <c r="E9" s="205"/>
      <c r="F9" s="384"/>
      <c r="G9" s="384"/>
      <c r="H9" s="384"/>
      <c r="I9" s="384"/>
      <c r="J9" s="384"/>
      <c r="K9" s="384"/>
      <c r="L9" s="384"/>
      <c r="M9" s="384"/>
      <c r="N9" s="384"/>
      <c r="O9" s="384"/>
      <c r="P9" s="384"/>
      <c r="Q9" s="384"/>
    </row>
    <row r="10" spans="1:24" ht="18" customHeight="1">
      <c r="B10" s="2740" t="s">
        <v>2</v>
      </c>
      <c r="C10" s="2741"/>
      <c r="D10" s="2741"/>
      <c r="E10" s="2742"/>
      <c r="F10" s="2749" t="s">
        <v>221</v>
      </c>
      <c r="G10" s="2750"/>
      <c r="H10" s="2750"/>
      <c r="I10" s="2750"/>
      <c r="J10" s="2750"/>
      <c r="K10" s="2750"/>
      <c r="L10" s="2750"/>
      <c r="M10" s="2750"/>
      <c r="N10" s="2750"/>
      <c r="O10" s="2750"/>
      <c r="P10" s="2750"/>
      <c r="Q10" s="2751"/>
      <c r="R10" s="2752" t="s">
        <v>254</v>
      </c>
      <c r="S10" s="391"/>
      <c r="T10" s="391"/>
      <c r="U10" s="391"/>
      <c r="V10" s="391"/>
      <c r="W10" s="391"/>
      <c r="X10" s="391"/>
    </row>
    <row r="11" spans="1:24" ht="11.25" customHeight="1">
      <c r="B11" s="2743"/>
      <c r="C11" s="2744"/>
      <c r="D11" s="2744"/>
      <c r="E11" s="2745"/>
      <c r="F11" s="2755" t="s">
        <v>5</v>
      </c>
      <c r="G11" s="2755" t="s">
        <v>50</v>
      </c>
      <c r="H11" s="2755" t="s">
        <v>223</v>
      </c>
      <c r="I11" s="2755" t="s">
        <v>224</v>
      </c>
      <c r="J11" s="2755" t="s">
        <v>9</v>
      </c>
      <c r="K11" s="2755" t="s">
        <v>225</v>
      </c>
      <c r="L11" s="2755" t="s">
        <v>226</v>
      </c>
      <c r="M11" s="2755" t="s">
        <v>12</v>
      </c>
      <c r="N11" s="2755" t="s">
        <v>227</v>
      </c>
      <c r="O11" s="2755" t="s">
        <v>14</v>
      </c>
      <c r="P11" s="2755" t="s">
        <v>15</v>
      </c>
      <c r="Q11" s="2757" t="s">
        <v>228</v>
      </c>
      <c r="R11" s="2753"/>
      <c r="S11" s="392"/>
      <c r="T11" s="392"/>
      <c r="U11" s="392"/>
      <c r="V11" s="392"/>
      <c r="W11" s="392"/>
      <c r="X11" s="392"/>
    </row>
    <row r="12" spans="1:24" ht="11.25" customHeight="1">
      <c r="B12" s="2746"/>
      <c r="C12" s="2747"/>
      <c r="D12" s="2747"/>
      <c r="E12" s="2748"/>
      <c r="F12" s="2756"/>
      <c r="G12" s="2756"/>
      <c r="H12" s="2756"/>
      <c r="I12" s="2756"/>
      <c r="J12" s="2756"/>
      <c r="K12" s="2756"/>
      <c r="L12" s="2756"/>
      <c r="M12" s="2756"/>
      <c r="N12" s="2756"/>
      <c r="O12" s="2756"/>
      <c r="P12" s="2756"/>
      <c r="Q12" s="2758"/>
      <c r="R12" s="2754"/>
      <c r="S12" s="392"/>
      <c r="T12" s="392"/>
      <c r="U12" s="392"/>
      <c r="V12" s="392"/>
      <c r="W12" s="392"/>
      <c r="X12" s="392"/>
    </row>
    <row r="13" spans="1:24" ht="3" customHeight="1">
      <c r="B13" s="393"/>
      <c r="C13" s="394"/>
      <c r="D13" s="394"/>
      <c r="E13" s="394"/>
      <c r="F13" s="395"/>
      <c r="G13" s="395"/>
      <c r="H13" s="395"/>
      <c r="I13" s="395"/>
      <c r="J13" s="395"/>
      <c r="K13" s="395"/>
      <c r="L13" s="395"/>
      <c r="M13" s="395"/>
      <c r="N13" s="395"/>
      <c r="O13" s="395"/>
      <c r="P13" s="395"/>
      <c r="Q13" s="395"/>
      <c r="R13" s="396"/>
      <c r="S13" s="397"/>
      <c r="T13" s="397"/>
      <c r="U13" s="397"/>
      <c r="V13" s="397"/>
      <c r="W13" s="397"/>
      <c r="X13" s="397"/>
    </row>
    <row r="14" spans="1:24" ht="11.25" customHeight="1">
      <c r="A14" s="398"/>
      <c r="B14" s="399"/>
      <c r="C14" s="2763" t="s">
        <v>229</v>
      </c>
      <c r="D14" s="2763"/>
      <c r="E14" s="2763"/>
      <c r="F14" s="2763"/>
      <c r="G14" s="2763"/>
      <c r="H14" s="2763"/>
      <c r="I14" s="2763"/>
      <c r="J14" s="2763"/>
      <c r="K14" s="2763"/>
      <c r="L14" s="2763"/>
      <c r="M14" s="2763"/>
      <c r="N14" s="2763"/>
      <c r="O14" s="2763"/>
      <c r="P14" s="2763"/>
      <c r="Q14" s="2763"/>
      <c r="R14" s="2764"/>
      <c r="S14" s="417"/>
      <c r="T14" s="417"/>
      <c r="U14" s="417"/>
      <c r="V14" s="417"/>
      <c r="W14" s="417"/>
      <c r="X14" s="417"/>
    </row>
    <row r="15" spans="1:24" ht="9" customHeight="1">
      <c r="A15" s="401"/>
      <c r="B15" s="393"/>
      <c r="C15" s="402" t="s">
        <v>230</v>
      </c>
      <c r="D15" s="394"/>
      <c r="E15" s="394"/>
      <c r="F15" s="395"/>
      <c r="G15" s="395"/>
      <c r="H15" s="395"/>
      <c r="I15" s="395"/>
      <c r="J15" s="395"/>
      <c r="K15" s="395"/>
      <c r="L15" s="395"/>
      <c r="M15" s="395"/>
      <c r="N15" s="395"/>
      <c r="O15" s="395"/>
      <c r="P15" s="395"/>
      <c r="Q15" s="395"/>
      <c r="R15" s="396"/>
      <c r="S15" s="397"/>
      <c r="T15" s="397"/>
      <c r="U15" s="397"/>
      <c r="V15" s="397"/>
      <c r="W15" s="397"/>
      <c r="X15" s="397"/>
    </row>
    <row r="16" spans="1:24" ht="9" customHeight="1">
      <c r="A16" s="401"/>
      <c r="B16" s="393"/>
      <c r="C16" s="2759" t="s">
        <v>255</v>
      </c>
      <c r="D16" s="2769"/>
      <c r="E16" s="403"/>
      <c r="F16" s="404">
        <v>64.297430315132104</v>
      </c>
      <c r="G16" s="404">
        <v>63.037162740600799</v>
      </c>
      <c r="H16" s="404">
        <v>60.5920050915351</v>
      </c>
      <c r="I16" s="404">
        <v>57.813938690712099</v>
      </c>
      <c r="J16" s="404">
        <v>56.590579738563797</v>
      </c>
      <c r="K16" s="404">
        <v>55.897846410233903</v>
      </c>
      <c r="L16" s="404">
        <v>54.3120045032353</v>
      </c>
      <c r="M16" s="404">
        <v>53.799572444643402</v>
      </c>
      <c r="N16" s="404">
        <v>54.448477251898296</v>
      </c>
      <c r="O16" s="404">
        <v>57.669119240352003</v>
      </c>
      <c r="P16" s="404">
        <v>58.522437054775999</v>
      </c>
      <c r="Q16" s="404">
        <v>58.427815898815197</v>
      </c>
      <c r="R16" s="450">
        <v>59.147996040575499</v>
      </c>
      <c r="S16" s="445"/>
      <c r="T16" s="445"/>
      <c r="U16" s="445"/>
      <c r="V16" s="445"/>
      <c r="W16" s="445"/>
      <c r="X16" s="445"/>
    </row>
    <row r="17" spans="1:24" ht="9" customHeight="1">
      <c r="B17" s="393"/>
      <c r="C17" s="2769"/>
      <c r="D17" s="2769"/>
      <c r="E17" s="403"/>
      <c r="F17" s="404">
        <v>58.163414958499999</v>
      </c>
      <c r="G17" s="404">
        <v>57.415156498499996</v>
      </c>
      <c r="H17" s="404">
        <v>57.298867755300002</v>
      </c>
      <c r="I17" s="404">
        <v>55.387384067799999</v>
      </c>
      <c r="J17" s="404">
        <v>55.464838487199998</v>
      </c>
      <c r="K17" s="404"/>
      <c r="L17" s="404" t="s">
        <v>232</v>
      </c>
      <c r="M17" s="404" t="s">
        <v>232</v>
      </c>
      <c r="N17" s="404" t="s">
        <v>232</v>
      </c>
      <c r="O17" s="404" t="s">
        <v>232</v>
      </c>
      <c r="P17" s="404" t="s">
        <v>232</v>
      </c>
      <c r="Q17" s="404" t="s">
        <v>232</v>
      </c>
      <c r="R17" s="450" t="s">
        <v>130</v>
      </c>
      <c r="S17" s="445"/>
      <c r="T17" s="445"/>
      <c r="U17" s="445"/>
      <c r="V17" s="445"/>
      <c r="W17" s="445"/>
      <c r="X17" s="445"/>
    </row>
    <row r="18" spans="1:24" ht="3" customHeight="1">
      <c r="B18" s="393"/>
      <c r="C18" s="403"/>
      <c r="D18" s="407"/>
      <c r="E18" s="403"/>
      <c r="F18" s="408"/>
      <c r="G18" s="408"/>
      <c r="H18" s="408"/>
      <c r="I18" s="408"/>
      <c r="J18" s="408"/>
      <c r="K18" s="408"/>
      <c r="L18" s="408"/>
      <c r="M18" s="408"/>
      <c r="N18" s="408"/>
      <c r="O18" s="408"/>
      <c r="P18" s="408"/>
      <c r="Q18" s="408"/>
      <c r="R18" s="451"/>
      <c r="S18" s="452"/>
      <c r="T18" s="452"/>
      <c r="U18" s="452"/>
      <c r="V18" s="452"/>
      <c r="W18" s="452"/>
      <c r="X18" s="452"/>
    </row>
    <row r="19" spans="1:24" ht="9" customHeight="1">
      <c r="B19" s="393"/>
      <c r="C19" s="2759" t="s">
        <v>256</v>
      </c>
      <c r="D19" s="2760"/>
      <c r="E19" s="403"/>
      <c r="F19" s="404">
        <v>63.829221871171498</v>
      </c>
      <c r="G19" s="404">
        <v>62.558012117208001</v>
      </c>
      <c r="H19" s="404">
        <v>60.4419797095779</v>
      </c>
      <c r="I19" s="404">
        <v>57.795471737742403</v>
      </c>
      <c r="J19" s="404">
        <v>57.050030078637803</v>
      </c>
      <c r="K19" s="404">
        <v>56.818979897539698</v>
      </c>
      <c r="L19" s="404">
        <v>55.230656759402102</v>
      </c>
      <c r="M19" s="404">
        <v>54.493774969303701</v>
      </c>
      <c r="N19" s="404">
        <v>54.7449735592363</v>
      </c>
      <c r="O19" s="404">
        <v>57.182976444194402</v>
      </c>
      <c r="P19" s="404">
        <v>57.2884911224441</v>
      </c>
      <c r="Q19" s="404">
        <v>57.256296166775201</v>
      </c>
      <c r="R19" s="450">
        <v>59.117137660828398</v>
      </c>
      <c r="S19" s="445"/>
      <c r="T19" s="445"/>
      <c r="U19" s="445"/>
      <c r="V19" s="445"/>
      <c r="W19" s="445"/>
      <c r="X19" s="445"/>
    </row>
    <row r="20" spans="1:24" ht="9" customHeight="1">
      <c r="B20" s="393"/>
      <c r="C20" s="2760"/>
      <c r="D20" s="2760"/>
      <c r="E20" s="394"/>
      <c r="F20" s="404">
        <v>57.358676566699998</v>
      </c>
      <c r="G20" s="404">
        <v>57.361916172599997</v>
      </c>
      <c r="H20" s="404">
        <v>57.398611323899999</v>
      </c>
      <c r="I20" s="404">
        <v>55.560040576799999</v>
      </c>
      <c r="J20" s="404">
        <v>55.852449762600003</v>
      </c>
      <c r="K20" s="404"/>
      <c r="L20" s="404" t="s">
        <v>232</v>
      </c>
      <c r="M20" s="404" t="s">
        <v>232</v>
      </c>
      <c r="N20" s="404" t="s">
        <v>232</v>
      </c>
      <c r="O20" s="404" t="s">
        <v>232</v>
      </c>
      <c r="P20" s="404" t="s">
        <v>232</v>
      </c>
      <c r="Q20" s="404" t="s">
        <v>232</v>
      </c>
      <c r="R20" s="450" t="s">
        <v>130</v>
      </c>
      <c r="S20" s="445"/>
      <c r="T20" s="445"/>
      <c r="U20" s="445"/>
      <c r="V20" s="445"/>
      <c r="W20" s="445"/>
      <c r="X20" s="445"/>
    </row>
    <row r="21" spans="1:24" ht="3" customHeight="1">
      <c r="B21" s="393"/>
      <c r="C21" s="415"/>
      <c r="D21" s="415"/>
      <c r="E21" s="394"/>
      <c r="F21" s="408"/>
      <c r="G21" s="408"/>
      <c r="H21" s="408"/>
      <c r="I21" s="408"/>
      <c r="J21" s="408"/>
      <c r="K21" s="408"/>
      <c r="L21" s="408"/>
      <c r="M21" s="408"/>
      <c r="N21" s="408"/>
      <c r="O21" s="408"/>
      <c r="P21" s="408"/>
      <c r="Q21" s="408"/>
      <c r="R21" s="451"/>
      <c r="S21" s="452"/>
      <c r="T21" s="452"/>
      <c r="U21" s="452"/>
      <c r="V21" s="452"/>
      <c r="W21" s="452"/>
      <c r="X21" s="452"/>
    </row>
    <row r="22" spans="1:24" ht="9" customHeight="1">
      <c r="B22" s="393"/>
      <c r="C22" s="402" t="s">
        <v>234</v>
      </c>
      <c r="D22" s="415"/>
      <c r="E22" s="394"/>
      <c r="F22" s="408"/>
      <c r="G22" s="408"/>
      <c r="H22" s="408"/>
      <c r="I22" s="408">
        <v>0</v>
      </c>
      <c r="J22" s="408"/>
      <c r="K22" s="408"/>
      <c r="L22" s="408"/>
      <c r="M22" s="408"/>
      <c r="N22" s="408"/>
      <c r="O22" s="408"/>
      <c r="P22" s="408"/>
      <c r="Q22" s="408"/>
      <c r="R22" s="451"/>
      <c r="S22" s="452"/>
      <c r="T22" s="452"/>
      <c r="U22" s="452"/>
      <c r="V22" s="452"/>
      <c r="W22" s="452"/>
      <c r="X22" s="452"/>
    </row>
    <row r="23" spans="1:24" ht="9" customHeight="1">
      <c r="B23" s="393"/>
      <c r="C23" s="2759" t="s">
        <v>256</v>
      </c>
      <c r="D23" s="2760"/>
      <c r="E23" s="394"/>
      <c r="F23" s="404">
        <v>66.345082252804602</v>
      </c>
      <c r="G23" s="404">
        <v>65.131297181604793</v>
      </c>
      <c r="H23" s="404">
        <v>62.972963073575997</v>
      </c>
      <c r="I23" s="404">
        <v>60.303889838577597</v>
      </c>
      <c r="J23" s="404">
        <v>59.534606094146802</v>
      </c>
      <c r="K23" s="404">
        <v>59.3515184831735</v>
      </c>
      <c r="L23" s="404">
        <v>57.788479625410098</v>
      </c>
      <c r="M23" s="404">
        <v>57.089185706276602</v>
      </c>
      <c r="N23" s="404">
        <v>57.363522136043301</v>
      </c>
      <c r="O23" s="404">
        <v>59.812592937859797</v>
      </c>
      <c r="P23" s="404">
        <v>59.977430818822903</v>
      </c>
      <c r="Q23" s="404">
        <v>59.935126859063402</v>
      </c>
      <c r="R23" s="450">
        <v>61.6902467933593</v>
      </c>
      <c r="S23" s="445"/>
      <c r="T23" s="445"/>
      <c r="U23" s="445"/>
      <c r="V23" s="445"/>
      <c r="W23" s="445"/>
      <c r="X23" s="445"/>
    </row>
    <row r="24" spans="1:24" ht="9" customHeight="1">
      <c r="B24" s="393"/>
      <c r="C24" s="2760"/>
      <c r="D24" s="2760"/>
      <c r="E24" s="394"/>
      <c r="F24" s="404">
        <v>59.995727442099998</v>
      </c>
      <c r="G24" s="404">
        <v>59.958902845499999</v>
      </c>
      <c r="H24" s="404">
        <v>59.983368691700001</v>
      </c>
      <c r="I24" s="404">
        <v>58.094156122299999</v>
      </c>
      <c r="J24" s="404">
        <v>58.384406597100003</v>
      </c>
      <c r="K24" s="404"/>
      <c r="L24" s="404" t="s">
        <v>232</v>
      </c>
      <c r="M24" s="404" t="s">
        <v>232</v>
      </c>
      <c r="N24" s="404" t="s">
        <v>232</v>
      </c>
      <c r="O24" s="404" t="s">
        <v>232</v>
      </c>
      <c r="P24" s="404" t="s">
        <v>232</v>
      </c>
      <c r="Q24" s="404" t="s">
        <v>232</v>
      </c>
      <c r="R24" s="450" t="s">
        <v>130</v>
      </c>
      <c r="S24" s="445"/>
      <c r="T24" s="445"/>
      <c r="U24" s="445"/>
      <c r="V24" s="445"/>
      <c r="W24" s="445"/>
      <c r="X24" s="445"/>
    </row>
    <row r="25" spans="1:24" ht="3" customHeight="1">
      <c r="B25" s="393"/>
      <c r="C25" s="415"/>
      <c r="D25" s="415"/>
      <c r="E25" s="394"/>
      <c r="F25" s="408"/>
      <c r="G25" s="408"/>
      <c r="H25" s="408"/>
      <c r="I25" s="408"/>
      <c r="J25" s="408"/>
      <c r="K25" s="408"/>
      <c r="L25" s="408"/>
      <c r="M25" s="408"/>
      <c r="N25" s="408"/>
      <c r="O25" s="408"/>
      <c r="P25" s="408"/>
      <c r="Q25" s="408"/>
      <c r="R25" s="451"/>
      <c r="S25" s="452"/>
      <c r="T25" s="452"/>
      <c r="U25" s="452"/>
      <c r="V25" s="452"/>
      <c r="W25" s="452"/>
      <c r="X25" s="452"/>
    </row>
    <row r="26" spans="1:24" ht="9" customHeight="1">
      <c r="B26" s="393"/>
      <c r="C26" s="2761" t="s">
        <v>235</v>
      </c>
      <c r="D26" s="2762"/>
      <c r="E26" s="394"/>
      <c r="F26" s="412">
        <v>4.2252361730678096</v>
      </c>
      <c r="G26" s="412">
        <v>4.2266012087140004</v>
      </c>
      <c r="H26" s="412">
        <v>4.1723847781829599</v>
      </c>
      <c r="I26" s="412">
        <v>4.1427692601161699</v>
      </c>
      <c r="J26" s="412">
        <v>4.01095000469462</v>
      </c>
      <c r="K26" s="412">
        <v>3.9180548633143801</v>
      </c>
      <c r="L26" s="412">
        <v>3.9273113382057101</v>
      </c>
      <c r="M26" s="412">
        <v>3.9674388125167099</v>
      </c>
      <c r="N26" s="412">
        <v>3.9939258556425798</v>
      </c>
      <c r="O26" s="412">
        <v>4.1212278469088499</v>
      </c>
      <c r="P26" s="412">
        <v>4.3174995107092498</v>
      </c>
      <c r="Q26" s="412">
        <v>4.3454835348345497</v>
      </c>
      <c r="R26" s="450">
        <v>4.1089755904004903</v>
      </c>
      <c r="S26" s="445"/>
      <c r="T26" s="445"/>
      <c r="U26" s="445"/>
      <c r="V26" s="445"/>
      <c r="W26" s="445"/>
      <c r="X26" s="445"/>
    </row>
    <row r="27" spans="1:24" ht="9" customHeight="1">
      <c r="B27" s="393"/>
      <c r="C27" s="2762"/>
      <c r="D27" s="2762"/>
      <c r="E27" s="394"/>
      <c r="F27" s="412">
        <v>4.3041572781999999</v>
      </c>
      <c r="G27" s="412">
        <v>4.1751874079000002</v>
      </c>
      <c r="H27" s="412">
        <v>4.1489950559000004</v>
      </c>
      <c r="I27" s="412">
        <v>4.1050819597999997</v>
      </c>
      <c r="J27" s="412">
        <v>4.0137667943000004</v>
      </c>
      <c r="K27" s="412"/>
      <c r="L27" s="412" t="s">
        <v>232</v>
      </c>
      <c r="M27" s="412" t="s">
        <v>232</v>
      </c>
      <c r="N27" s="412" t="s">
        <v>232</v>
      </c>
      <c r="O27" s="412" t="s">
        <v>232</v>
      </c>
      <c r="P27" s="412" t="s">
        <v>232</v>
      </c>
      <c r="Q27" s="412" t="s">
        <v>232</v>
      </c>
      <c r="R27" s="450" t="s">
        <v>130</v>
      </c>
      <c r="S27" s="445"/>
      <c r="T27" s="445"/>
      <c r="U27" s="445"/>
      <c r="V27" s="445"/>
      <c r="W27" s="445"/>
      <c r="X27" s="445"/>
    </row>
    <row r="28" spans="1:24" ht="3" customHeight="1">
      <c r="B28" s="393"/>
      <c r="C28" s="453"/>
      <c r="D28" s="453"/>
      <c r="E28" s="394"/>
      <c r="F28" s="408"/>
      <c r="G28" s="408"/>
      <c r="H28" s="408"/>
      <c r="I28" s="408"/>
      <c r="J28" s="408"/>
      <c r="K28" s="408"/>
      <c r="L28" s="408"/>
      <c r="M28" s="408"/>
      <c r="N28" s="408"/>
      <c r="O28" s="408"/>
      <c r="P28" s="408"/>
      <c r="Q28" s="408"/>
      <c r="R28" s="454"/>
      <c r="S28" s="455"/>
      <c r="T28" s="455"/>
      <c r="U28" s="455"/>
      <c r="V28" s="455"/>
      <c r="W28" s="455"/>
      <c r="X28" s="455"/>
    </row>
    <row r="29" spans="1:24" ht="9" customHeight="1">
      <c r="B29" s="393"/>
      <c r="C29" s="2761" t="s">
        <v>257</v>
      </c>
      <c r="D29" s="2762"/>
      <c r="E29" s="394"/>
      <c r="F29" s="412">
        <v>3.3520051768910002</v>
      </c>
      <c r="G29" s="412">
        <v>3.3536244036720602</v>
      </c>
      <c r="H29" s="412">
        <v>3.3140545338630298</v>
      </c>
      <c r="I29" s="412">
        <v>3.30399089615611</v>
      </c>
      <c r="J29" s="412">
        <v>3.2840274184398801</v>
      </c>
      <c r="K29" s="412">
        <v>3.2402136723060302</v>
      </c>
      <c r="L29" s="412">
        <v>3.2342732836621702</v>
      </c>
      <c r="M29" s="412">
        <v>3.2591933769556101</v>
      </c>
      <c r="N29" s="412">
        <v>3.3342675462334399</v>
      </c>
      <c r="O29" s="412">
        <v>3.4291777746233301</v>
      </c>
      <c r="P29" s="412">
        <v>3.4674798168463599</v>
      </c>
      <c r="Q29" s="412">
        <v>3.4331736320811799</v>
      </c>
      <c r="R29" s="450">
        <v>3.3305724593638302</v>
      </c>
      <c r="S29" s="445"/>
      <c r="T29" s="445"/>
      <c r="U29" s="445"/>
      <c r="V29" s="445"/>
      <c r="W29" s="445"/>
      <c r="X29" s="445"/>
    </row>
    <row r="30" spans="1:24" ht="9" customHeight="1">
      <c r="B30" s="393"/>
      <c r="C30" s="2762"/>
      <c r="D30" s="2762"/>
      <c r="E30" s="394"/>
      <c r="F30" s="412">
        <v>3.3761783597999999</v>
      </c>
      <c r="G30" s="412">
        <v>3.2896117832999998</v>
      </c>
      <c r="H30" s="412">
        <v>3.2717151382999998</v>
      </c>
      <c r="I30" s="412">
        <v>3.28549303</v>
      </c>
      <c r="J30" s="412">
        <v>3.2989272297999999</v>
      </c>
      <c r="K30" s="412"/>
      <c r="L30" s="412" t="s">
        <v>232</v>
      </c>
      <c r="M30" s="412" t="s">
        <v>232</v>
      </c>
      <c r="N30" s="412" t="s">
        <v>232</v>
      </c>
      <c r="O30" s="412" t="s">
        <v>232</v>
      </c>
      <c r="P30" s="412" t="s">
        <v>232</v>
      </c>
      <c r="Q30" s="412" t="s">
        <v>232</v>
      </c>
      <c r="R30" s="450" t="s">
        <v>130</v>
      </c>
      <c r="S30" s="445"/>
      <c r="T30" s="445"/>
      <c r="U30" s="445"/>
      <c r="V30" s="445"/>
      <c r="W30" s="445"/>
      <c r="X30" s="445"/>
    </row>
    <row r="31" spans="1:24" ht="3" customHeight="1">
      <c r="B31" s="393"/>
      <c r="C31" s="415"/>
      <c r="D31" s="415"/>
      <c r="E31" s="394"/>
      <c r="F31" s="404"/>
      <c r="G31" s="404"/>
      <c r="H31" s="404"/>
      <c r="I31" s="404"/>
      <c r="J31" s="404"/>
      <c r="K31" s="404"/>
      <c r="L31" s="404"/>
      <c r="M31" s="404"/>
      <c r="N31" s="404"/>
      <c r="O31" s="404"/>
      <c r="P31" s="404"/>
      <c r="Q31" s="404"/>
      <c r="R31" s="416"/>
      <c r="S31" s="408"/>
      <c r="T31" s="408"/>
      <c r="U31" s="408"/>
      <c r="V31" s="408"/>
      <c r="W31" s="408"/>
      <c r="X31" s="408"/>
    </row>
    <row r="32" spans="1:24" ht="11.25" customHeight="1">
      <c r="A32" s="398"/>
      <c r="B32" s="393"/>
      <c r="C32" s="2763" t="s">
        <v>237</v>
      </c>
      <c r="D32" s="2763"/>
      <c r="E32" s="2763"/>
      <c r="F32" s="2763"/>
      <c r="G32" s="2763"/>
      <c r="H32" s="2763"/>
      <c r="I32" s="2763"/>
      <c r="J32" s="2763"/>
      <c r="K32" s="2763"/>
      <c r="L32" s="2763"/>
      <c r="M32" s="2763"/>
      <c r="N32" s="2763"/>
      <c r="O32" s="2763"/>
      <c r="P32" s="2763"/>
      <c r="Q32" s="2763"/>
      <c r="R32" s="2764"/>
      <c r="S32" s="417"/>
      <c r="T32" s="417"/>
      <c r="U32" s="417"/>
      <c r="V32" s="417"/>
      <c r="W32" s="417"/>
      <c r="X32" s="417"/>
    </row>
    <row r="33" spans="1:24" ht="9" customHeight="1">
      <c r="A33" s="401"/>
      <c r="B33" s="393"/>
      <c r="C33" s="402" t="s">
        <v>230</v>
      </c>
      <c r="D33" s="394"/>
      <c r="E33" s="394"/>
      <c r="F33" s="395"/>
      <c r="G33" s="395"/>
      <c r="H33" s="395"/>
      <c r="I33" s="395"/>
      <c r="J33" s="395"/>
      <c r="K33" s="395"/>
      <c r="L33" s="395"/>
      <c r="M33" s="395"/>
      <c r="N33" s="395"/>
      <c r="O33" s="395"/>
      <c r="P33" s="395"/>
      <c r="Q33" s="395"/>
      <c r="R33" s="416"/>
      <c r="S33" s="408"/>
      <c r="T33" s="408"/>
      <c r="U33" s="408"/>
      <c r="V33" s="408"/>
      <c r="W33" s="408"/>
      <c r="X33" s="408"/>
    </row>
    <row r="34" spans="1:24" ht="9" customHeight="1">
      <c r="A34" s="401"/>
      <c r="B34" s="393"/>
      <c r="C34" s="2759" t="s">
        <v>255</v>
      </c>
      <c r="D34" s="2769"/>
      <c r="E34" s="403"/>
      <c r="F34" s="404">
        <v>63.504370252147503</v>
      </c>
      <c r="G34" s="404">
        <v>62.2976923038077</v>
      </c>
      <c r="H34" s="404">
        <v>60.983976117364797</v>
      </c>
      <c r="I34" s="404">
        <v>59.712584960542401</v>
      </c>
      <c r="J34" s="404">
        <v>58.054527649871297</v>
      </c>
      <c r="K34" s="404">
        <v>56.679484250487803</v>
      </c>
      <c r="L34" s="404">
        <v>54.684615639277197</v>
      </c>
      <c r="M34" s="404">
        <v>54.223109781492198</v>
      </c>
      <c r="N34" s="404">
        <v>54.620078785176801</v>
      </c>
      <c r="O34" s="404">
        <v>56.106817969498898</v>
      </c>
      <c r="P34" s="404">
        <v>56.918721090257797</v>
      </c>
      <c r="Q34" s="404">
        <v>56.965365272776602</v>
      </c>
      <c r="R34" s="450">
        <v>58.692211505090299</v>
      </c>
      <c r="S34" s="445"/>
      <c r="T34" s="445"/>
      <c r="U34" s="445"/>
      <c r="V34" s="445"/>
      <c r="W34" s="445"/>
      <c r="X34" s="445"/>
    </row>
    <row r="35" spans="1:24" ht="9" customHeight="1">
      <c r="A35" s="418"/>
      <c r="B35" s="399"/>
      <c r="C35" s="2769"/>
      <c r="D35" s="2769"/>
      <c r="E35" s="403"/>
      <c r="F35" s="404">
        <v>56.690003872200002</v>
      </c>
      <c r="G35" s="404">
        <v>56.1861518925</v>
      </c>
      <c r="H35" s="404">
        <v>56.239710365100002</v>
      </c>
      <c r="I35" s="404">
        <v>56.0282710452</v>
      </c>
      <c r="J35" s="404">
        <v>55.987322081199999</v>
      </c>
      <c r="K35" s="404"/>
      <c r="L35" s="404" t="s">
        <v>232</v>
      </c>
      <c r="M35" s="404" t="s">
        <v>232</v>
      </c>
      <c r="N35" s="404" t="s">
        <v>232</v>
      </c>
      <c r="O35" s="404" t="s">
        <v>232</v>
      </c>
      <c r="P35" s="404" t="s">
        <v>232</v>
      </c>
      <c r="Q35" s="404" t="s">
        <v>232</v>
      </c>
      <c r="R35" s="450" t="s">
        <v>130</v>
      </c>
      <c r="S35" s="445"/>
      <c r="T35" s="445"/>
      <c r="U35" s="445"/>
      <c r="V35" s="445"/>
      <c r="W35" s="445"/>
      <c r="X35" s="445"/>
    </row>
    <row r="36" spans="1:24" ht="3" customHeight="1">
      <c r="B36" s="393"/>
      <c r="C36" s="403"/>
      <c r="D36" s="407"/>
      <c r="E36" s="403"/>
      <c r="F36" s="395"/>
      <c r="G36" s="395"/>
      <c r="H36" s="395"/>
      <c r="I36" s="395"/>
      <c r="J36" s="395"/>
      <c r="K36" s="395"/>
      <c r="L36" s="395"/>
      <c r="M36" s="395"/>
      <c r="N36" s="395"/>
      <c r="O36" s="395"/>
      <c r="P36" s="395"/>
      <c r="Q36" s="395"/>
      <c r="R36" s="451"/>
      <c r="S36" s="452"/>
      <c r="T36" s="452"/>
      <c r="U36" s="452"/>
      <c r="V36" s="452"/>
      <c r="W36" s="452"/>
      <c r="X36" s="452"/>
    </row>
    <row r="37" spans="1:24" ht="9" customHeight="1">
      <c r="B37" s="393"/>
      <c r="C37" s="2759" t="s">
        <v>256</v>
      </c>
      <c r="D37" s="2760"/>
      <c r="E37" s="403"/>
      <c r="F37" s="404">
        <v>62.794463336999499</v>
      </c>
      <c r="G37" s="404">
        <v>61.627631527580199</v>
      </c>
      <c r="H37" s="404">
        <v>60.671537191388801</v>
      </c>
      <c r="I37" s="404">
        <v>59.461211259698501</v>
      </c>
      <c r="J37" s="404">
        <v>58.207941079498802</v>
      </c>
      <c r="K37" s="404">
        <v>57.251157743240498</v>
      </c>
      <c r="L37" s="404">
        <v>55.310519582178003</v>
      </c>
      <c r="M37" s="404">
        <v>54.599938334827499</v>
      </c>
      <c r="N37" s="404">
        <v>54.624039926812202</v>
      </c>
      <c r="O37" s="404">
        <v>55.365893663293903</v>
      </c>
      <c r="P37" s="404">
        <v>55.444268325236798</v>
      </c>
      <c r="Q37" s="404">
        <v>55.573177431144799</v>
      </c>
      <c r="R37" s="450">
        <v>58.397069463319603</v>
      </c>
      <c r="S37" s="445"/>
      <c r="T37" s="445"/>
      <c r="U37" s="445"/>
      <c r="V37" s="445"/>
      <c r="W37" s="445"/>
      <c r="X37" s="445"/>
    </row>
    <row r="38" spans="1:24" ht="9" customHeight="1">
      <c r="B38" s="393"/>
      <c r="C38" s="2760"/>
      <c r="D38" s="2760"/>
      <c r="E38" s="394"/>
      <c r="F38" s="404">
        <v>55.715347340500003</v>
      </c>
      <c r="G38" s="404">
        <v>55.942757589099998</v>
      </c>
      <c r="H38" s="404">
        <v>56.130536861899998</v>
      </c>
      <c r="I38" s="404">
        <v>56.026564202400003</v>
      </c>
      <c r="J38" s="404">
        <v>56.265737116399997</v>
      </c>
      <c r="K38" s="404"/>
      <c r="L38" s="404" t="s">
        <v>232</v>
      </c>
      <c r="M38" s="404" t="s">
        <v>232</v>
      </c>
      <c r="N38" s="404" t="s">
        <v>232</v>
      </c>
      <c r="O38" s="404" t="s">
        <v>232</v>
      </c>
      <c r="P38" s="404" t="s">
        <v>232</v>
      </c>
      <c r="Q38" s="404" t="s">
        <v>232</v>
      </c>
      <c r="R38" s="450" t="s">
        <v>130</v>
      </c>
      <c r="S38" s="445"/>
      <c r="T38" s="445"/>
      <c r="U38" s="445"/>
      <c r="V38" s="445"/>
      <c r="W38" s="445"/>
      <c r="X38" s="445"/>
    </row>
    <row r="39" spans="1:24" ht="3" customHeight="1">
      <c r="B39" s="393"/>
      <c r="C39" s="415"/>
      <c r="D39" s="415"/>
      <c r="E39" s="394"/>
      <c r="F39" s="404"/>
      <c r="G39" s="404"/>
      <c r="H39" s="404"/>
      <c r="I39" s="404"/>
      <c r="J39" s="404"/>
      <c r="K39" s="404"/>
      <c r="L39" s="404"/>
      <c r="M39" s="404"/>
      <c r="N39" s="404"/>
      <c r="O39" s="404"/>
      <c r="P39" s="404"/>
      <c r="Q39" s="404"/>
      <c r="R39" s="451"/>
      <c r="S39" s="452"/>
      <c r="T39" s="452"/>
      <c r="U39" s="452"/>
      <c r="V39" s="452"/>
      <c r="W39" s="452"/>
      <c r="X39" s="452"/>
    </row>
    <row r="40" spans="1:24" ht="9" customHeight="1">
      <c r="B40" s="393"/>
      <c r="C40" s="402" t="s">
        <v>234</v>
      </c>
      <c r="D40" s="415"/>
      <c r="E40" s="394"/>
      <c r="F40" s="408"/>
      <c r="G40" s="408"/>
      <c r="H40" s="408"/>
      <c r="I40" s="408"/>
      <c r="J40" s="408"/>
      <c r="K40" s="408"/>
      <c r="L40" s="408"/>
      <c r="M40" s="408"/>
      <c r="N40" s="408"/>
      <c r="O40" s="408"/>
      <c r="P40" s="408"/>
      <c r="Q40" s="408"/>
      <c r="R40" s="451"/>
      <c r="S40" s="452"/>
      <c r="T40" s="452"/>
      <c r="U40" s="452"/>
      <c r="V40" s="452"/>
      <c r="W40" s="452"/>
      <c r="X40" s="452"/>
    </row>
    <row r="41" spans="1:24" ht="9" customHeight="1">
      <c r="B41" s="393"/>
      <c r="C41" s="2759" t="s">
        <v>256</v>
      </c>
      <c r="D41" s="2760"/>
      <c r="E41" s="394"/>
      <c r="F41" s="404">
        <v>65.458659565609693</v>
      </c>
      <c r="G41" s="404">
        <v>64.294707768657602</v>
      </c>
      <c r="H41" s="404">
        <v>63.246007971593798</v>
      </c>
      <c r="I41" s="404">
        <v>62.028178459795797</v>
      </c>
      <c r="J41" s="404">
        <v>60.742908959895303</v>
      </c>
      <c r="K41" s="404">
        <v>59.808538502413597</v>
      </c>
      <c r="L41" s="404">
        <v>57.904506755268002</v>
      </c>
      <c r="M41" s="404">
        <v>57.246809701587203</v>
      </c>
      <c r="N41" s="404">
        <v>57.323917277153399</v>
      </c>
      <c r="O41" s="404">
        <v>58.109693856699899</v>
      </c>
      <c r="P41" s="404">
        <v>58.271939629989397</v>
      </c>
      <c r="Q41" s="404">
        <v>58.3933625827244</v>
      </c>
      <c r="R41" s="450">
        <v>61.0504256473642</v>
      </c>
      <c r="S41" s="445"/>
      <c r="T41" s="445"/>
      <c r="U41" s="445"/>
      <c r="V41" s="445"/>
      <c r="W41" s="445"/>
      <c r="X41" s="445"/>
    </row>
    <row r="42" spans="1:24" ht="9" customHeight="1">
      <c r="B42" s="399"/>
      <c r="C42" s="2760"/>
      <c r="D42" s="2760"/>
      <c r="E42" s="394"/>
      <c r="F42" s="404">
        <v>58.492199171700001</v>
      </c>
      <c r="G42" s="404">
        <v>58.679797771200001</v>
      </c>
      <c r="H42" s="404">
        <v>58.8294827502</v>
      </c>
      <c r="I42" s="404">
        <v>58.685012590600003</v>
      </c>
      <c r="J42" s="404">
        <v>58.846513376300003</v>
      </c>
      <c r="K42" s="404"/>
      <c r="L42" s="404" t="s">
        <v>232</v>
      </c>
      <c r="M42" s="404" t="s">
        <v>232</v>
      </c>
      <c r="N42" s="404" t="s">
        <v>232</v>
      </c>
      <c r="O42" s="404" t="s">
        <v>232</v>
      </c>
      <c r="P42" s="404" t="s">
        <v>232</v>
      </c>
      <c r="Q42" s="404" t="s">
        <v>232</v>
      </c>
      <c r="R42" s="450" t="s">
        <v>130</v>
      </c>
      <c r="S42" s="445"/>
      <c r="T42" s="445"/>
      <c r="U42" s="445"/>
      <c r="V42" s="445"/>
      <c r="W42" s="445"/>
      <c r="X42" s="445"/>
    </row>
    <row r="43" spans="1:24" ht="3" customHeight="1">
      <c r="B43" s="393"/>
      <c r="C43" s="415"/>
      <c r="D43" s="415"/>
      <c r="E43" s="394"/>
      <c r="F43" s="404"/>
      <c r="G43" s="404"/>
      <c r="H43" s="404"/>
      <c r="I43" s="404"/>
      <c r="J43" s="404"/>
      <c r="K43" s="404"/>
      <c r="L43" s="404"/>
      <c r="M43" s="404"/>
      <c r="N43" s="404"/>
      <c r="O43" s="404"/>
      <c r="P43" s="404"/>
      <c r="Q43" s="404"/>
      <c r="R43" s="451"/>
      <c r="S43" s="452"/>
      <c r="T43" s="452"/>
      <c r="U43" s="452"/>
      <c r="V43" s="452"/>
      <c r="W43" s="452"/>
      <c r="X43" s="452"/>
    </row>
    <row r="44" spans="1:24" ht="9" customHeight="1">
      <c r="B44" s="393"/>
      <c r="C44" s="2761" t="s">
        <v>235</v>
      </c>
      <c r="D44" s="2762"/>
      <c r="E44" s="394"/>
      <c r="F44" s="412">
        <v>4.2386733523969102</v>
      </c>
      <c r="G44" s="412">
        <v>4.2416479653911701</v>
      </c>
      <c r="H44" s="412">
        <v>4.1840553612355098</v>
      </c>
      <c r="I44" s="412">
        <v>4.1677314005208004</v>
      </c>
      <c r="J44" s="412">
        <v>4.0528197023485397</v>
      </c>
      <c r="K44" s="412">
        <v>3.9780459572830802</v>
      </c>
      <c r="L44" s="412">
        <v>3.9689274636233298</v>
      </c>
      <c r="M44" s="412">
        <v>3.99938384568572</v>
      </c>
      <c r="N44" s="412">
        <v>4.02230261526819</v>
      </c>
      <c r="O44" s="412">
        <v>4.1384968315238302</v>
      </c>
      <c r="P44" s="412">
        <v>4.3256323472336602</v>
      </c>
      <c r="Q44" s="412">
        <v>4.3435996135145203</v>
      </c>
      <c r="R44" s="450">
        <v>4.1351611330541003</v>
      </c>
      <c r="S44" s="445"/>
      <c r="T44" s="445"/>
      <c r="U44" s="445"/>
      <c r="V44" s="445"/>
      <c r="W44" s="445"/>
      <c r="X44" s="445"/>
    </row>
    <row r="45" spans="1:24" ht="9" customHeight="1">
      <c r="B45" s="393"/>
      <c r="C45" s="2762"/>
      <c r="D45" s="2762"/>
      <c r="E45" s="394"/>
      <c r="F45" s="412">
        <v>4.2975948129999999</v>
      </c>
      <c r="G45" s="412">
        <v>4.1745104048000004</v>
      </c>
      <c r="H45" s="412">
        <v>4.1539980023999998</v>
      </c>
      <c r="I45" s="412">
        <v>4.1147430244000001</v>
      </c>
      <c r="J45" s="412">
        <v>4.0241691978</v>
      </c>
      <c r="K45" s="412"/>
      <c r="L45" s="412" t="s">
        <v>232</v>
      </c>
      <c r="M45" s="412" t="s">
        <v>232</v>
      </c>
      <c r="N45" s="412" t="s">
        <v>232</v>
      </c>
      <c r="O45" s="412" t="s">
        <v>232</v>
      </c>
      <c r="P45" s="412" t="s">
        <v>232</v>
      </c>
      <c r="Q45" s="412" t="s">
        <v>232</v>
      </c>
      <c r="R45" s="450" t="s">
        <v>130</v>
      </c>
      <c r="S45" s="445"/>
      <c r="T45" s="445"/>
      <c r="U45" s="445"/>
      <c r="V45" s="445"/>
      <c r="W45" s="445"/>
      <c r="X45" s="445"/>
    </row>
    <row r="46" spans="1:24" ht="3" customHeight="1">
      <c r="B46" s="393"/>
      <c r="C46" s="453"/>
      <c r="D46" s="453"/>
      <c r="E46" s="394"/>
      <c r="F46" s="412"/>
      <c r="G46" s="412"/>
      <c r="H46" s="412"/>
      <c r="I46" s="412"/>
      <c r="J46" s="412"/>
      <c r="K46" s="412"/>
      <c r="L46" s="412"/>
      <c r="M46" s="412"/>
      <c r="N46" s="412"/>
      <c r="O46" s="412"/>
      <c r="P46" s="412"/>
      <c r="Q46" s="412"/>
      <c r="R46" s="454"/>
      <c r="S46" s="455"/>
      <c r="T46" s="455"/>
      <c r="U46" s="455"/>
      <c r="V46" s="455"/>
      <c r="W46" s="455"/>
      <c r="X46" s="455"/>
    </row>
    <row r="47" spans="1:24" ht="9" customHeight="1">
      <c r="B47" s="393"/>
      <c r="C47" s="2761" t="s">
        <v>257</v>
      </c>
      <c r="D47" s="2762"/>
      <c r="E47" s="394"/>
      <c r="F47" s="412">
        <v>3.3820939659415599</v>
      </c>
      <c r="G47" s="412">
        <v>3.3701679180328599</v>
      </c>
      <c r="H47" s="412">
        <v>3.3307989547395702</v>
      </c>
      <c r="I47" s="412">
        <v>3.3288428530276701</v>
      </c>
      <c r="J47" s="412">
        <v>3.3227444075600898</v>
      </c>
      <c r="K47" s="412">
        <v>3.2821768385055901</v>
      </c>
      <c r="L47" s="412">
        <v>3.2763967141172201</v>
      </c>
      <c r="M47" s="412">
        <v>3.31155026976566</v>
      </c>
      <c r="N47" s="412">
        <v>3.3817598727739702</v>
      </c>
      <c r="O47" s="412">
        <v>3.4670791675097301</v>
      </c>
      <c r="P47" s="412">
        <v>3.4947838509768099</v>
      </c>
      <c r="Q47" s="412">
        <v>3.4613362350301</v>
      </c>
      <c r="R47" s="450">
        <v>3.3645921465409998</v>
      </c>
      <c r="S47" s="445"/>
      <c r="T47" s="445"/>
      <c r="U47" s="445"/>
      <c r="V47" s="445"/>
      <c r="W47" s="445"/>
      <c r="X47" s="445"/>
    </row>
    <row r="48" spans="1:24" ht="9" customHeight="1">
      <c r="B48" s="393"/>
      <c r="C48" s="2762"/>
      <c r="D48" s="2762"/>
      <c r="E48" s="394"/>
      <c r="F48" s="412">
        <v>3.3984569570000001</v>
      </c>
      <c r="G48" s="412">
        <v>3.3216229631999998</v>
      </c>
      <c r="H48" s="412">
        <v>3.3059365585</v>
      </c>
      <c r="I48" s="412">
        <v>3.3111531081000001</v>
      </c>
      <c r="J48" s="412">
        <v>3.3156332086</v>
      </c>
      <c r="K48" s="412"/>
      <c r="L48" s="412" t="s">
        <v>232</v>
      </c>
      <c r="M48" s="412" t="s">
        <v>232</v>
      </c>
      <c r="N48" s="412" t="s">
        <v>232</v>
      </c>
      <c r="O48" s="412" t="s">
        <v>232</v>
      </c>
      <c r="P48" s="412" t="s">
        <v>232</v>
      </c>
      <c r="Q48" s="412" t="s">
        <v>232</v>
      </c>
      <c r="R48" s="450" t="s">
        <v>130</v>
      </c>
      <c r="S48" s="445"/>
      <c r="T48" s="445"/>
      <c r="U48" s="445"/>
      <c r="V48" s="445"/>
      <c r="W48" s="445"/>
      <c r="X48" s="445"/>
    </row>
    <row r="49" spans="1:24" ht="3" customHeight="1">
      <c r="B49" s="399"/>
      <c r="C49" s="415"/>
      <c r="D49" s="415"/>
      <c r="E49" s="394"/>
      <c r="F49" s="404"/>
      <c r="G49" s="404"/>
      <c r="H49" s="404"/>
      <c r="I49" s="404"/>
      <c r="J49" s="404"/>
      <c r="K49" s="404"/>
      <c r="L49" s="404"/>
      <c r="M49" s="404"/>
      <c r="N49" s="404"/>
      <c r="O49" s="404"/>
      <c r="P49" s="404"/>
      <c r="Q49" s="404"/>
      <c r="R49" s="416"/>
      <c r="S49" s="408"/>
      <c r="T49" s="408"/>
      <c r="U49" s="408"/>
      <c r="V49" s="408"/>
      <c r="W49" s="408"/>
      <c r="X49" s="408"/>
    </row>
    <row r="50" spans="1:24" ht="11.25" customHeight="1">
      <c r="A50" s="398"/>
      <c r="B50" s="393"/>
      <c r="C50" s="2763" t="s">
        <v>238</v>
      </c>
      <c r="D50" s="2763"/>
      <c r="E50" s="2763"/>
      <c r="F50" s="2763"/>
      <c r="G50" s="2763"/>
      <c r="H50" s="2763"/>
      <c r="I50" s="2763"/>
      <c r="J50" s="2763"/>
      <c r="K50" s="2763"/>
      <c r="L50" s="2763"/>
      <c r="M50" s="2763"/>
      <c r="N50" s="2763"/>
      <c r="O50" s="2763"/>
      <c r="P50" s="2763"/>
      <c r="Q50" s="2763"/>
      <c r="R50" s="2764"/>
      <c r="S50" s="417"/>
      <c r="T50" s="417"/>
      <c r="U50" s="417"/>
      <c r="V50" s="417"/>
      <c r="W50" s="417"/>
      <c r="X50" s="417"/>
    </row>
    <row r="51" spans="1:24" ht="9" customHeight="1">
      <c r="A51" s="401"/>
      <c r="B51" s="393"/>
      <c r="C51" s="402" t="s">
        <v>230</v>
      </c>
      <c r="D51" s="394"/>
      <c r="E51" s="394"/>
      <c r="F51" s="395"/>
      <c r="G51" s="395"/>
      <c r="H51" s="395"/>
      <c r="I51" s="395"/>
      <c r="J51" s="395"/>
      <c r="K51" s="395"/>
      <c r="L51" s="395"/>
      <c r="M51" s="395"/>
      <c r="N51" s="395"/>
      <c r="O51" s="395"/>
      <c r="P51" s="395"/>
      <c r="Q51" s="395"/>
      <c r="R51" s="416"/>
      <c r="S51" s="408"/>
      <c r="T51" s="408"/>
      <c r="U51" s="408"/>
      <c r="V51" s="408"/>
      <c r="W51" s="408"/>
      <c r="X51" s="408"/>
    </row>
    <row r="52" spans="1:24" ht="9" customHeight="1">
      <c r="A52" s="401"/>
      <c r="B52" s="393"/>
      <c r="C52" s="2759" t="s">
        <v>255</v>
      </c>
      <c r="D52" s="2769"/>
      <c r="E52" s="403"/>
      <c r="F52" s="404">
        <v>61.6392086135887</v>
      </c>
      <c r="G52" s="404">
        <v>60.619811113071997</v>
      </c>
      <c r="H52" s="404">
        <v>59.329826193899699</v>
      </c>
      <c r="I52" s="404">
        <v>57.975216435082203</v>
      </c>
      <c r="J52" s="404">
        <v>56.388935321406102</v>
      </c>
      <c r="K52" s="404">
        <v>54.668303262745198</v>
      </c>
      <c r="L52" s="404">
        <v>53.572790391812198</v>
      </c>
      <c r="M52" s="404">
        <v>53.936953703338503</v>
      </c>
      <c r="N52" s="404">
        <v>54.301294495626898</v>
      </c>
      <c r="O52" s="404">
        <v>55.174176650422901</v>
      </c>
      <c r="P52" s="404">
        <v>55.967897878558702</v>
      </c>
      <c r="Q52" s="404">
        <v>56.162674785084299</v>
      </c>
      <c r="R52" s="450">
        <v>57.190245469059199</v>
      </c>
      <c r="S52" s="445"/>
      <c r="T52" s="445"/>
      <c r="U52" s="445"/>
      <c r="V52" s="445"/>
      <c r="W52" s="445"/>
      <c r="X52" s="445"/>
    </row>
    <row r="53" spans="1:24" ht="9" customHeight="1">
      <c r="B53" s="393"/>
      <c r="C53" s="2769"/>
      <c r="D53" s="2769"/>
      <c r="E53" s="403"/>
      <c r="F53" s="404">
        <v>56.3994183107</v>
      </c>
      <c r="G53" s="404">
        <v>55.689566390300001</v>
      </c>
      <c r="H53" s="404">
        <v>55.840175401800003</v>
      </c>
      <c r="I53" s="404">
        <v>55.683992738800001</v>
      </c>
      <c r="J53" s="404">
        <v>55.514927607399997</v>
      </c>
      <c r="K53" s="404"/>
      <c r="L53" s="404" t="s">
        <v>232</v>
      </c>
      <c r="M53" s="404" t="s">
        <v>232</v>
      </c>
      <c r="N53" s="404" t="s">
        <v>232</v>
      </c>
      <c r="O53" s="404" t="s">
        <v>232</v>
      </c>
      <c r="P53" s="404" t="s">
        <v>232</v>
      </c>
      <c r="Q53" s="404" t="s">
        <v>232</v>
      </c>
      <c r="R53" s="450" t="s">
        <v>130</v>
      </c>
      <c r="S53" s="445"/>
      <c r="T53" s="445"/>
      <c r="U53" s="445"/>
      <c r="V53" s="445"/>
      <c r="W53" s="445"/>
      <c r="X53" s="445"/>
    </row>
    <row r="54" spans="1:24" ht="3" customHeight="1">
      <c r="B54" s="393"/>
      <c r="C54" s="403"/>
      <c r="D54" s="407"/>
      <c r="E54" s="403"/>
      <c r="F54" s="395"/>
      <c r="G54" s="395"/>
      <c r="H54" s="395"/>
      <c r="I54" s="395"/>
      <c r="J54" s="395"/>
      <c r="K54" s="395"/>
      <c r="L54" s="395"/>
      <c r="M54" s="395"/>
      <c r="N54" s="395"/>
      <c r="O54" s="395"/>
      <c r="P54" s="395"/>
      <c r="Q54" s="395"/>
      <c r="R54" s="451"/>
      <c r="S54" s="452"/>
      <c r="T54" s="452"/>
      <c r="U54" s="452"/>
      <c r="V54" s="452"/>
      <c r="W54" s="452"/>
      <c r="X54" s="452"/>
    </row>
    <row r="55" spans="1:24" ht="9" customHeight="1">
      <c r="B55" s="393"/>
      <c r="C55" s="2759" t="s">
        <v>256</v>
      </c>
      <c r="D55" s="2760"/>
      <c r="E55" s="403"/>
      <c r="F55" s="404">
        <v>61.1959704206892</v>
      </c>
      <c r="G55" s="404">
        <v>60.165073683471597</v>
      </c>
      <c r="H55" s="404">
        <v>59.062233182181998</v>
      </c>
      <c r="I55" s="404">
        <v>57.838640481069298</v>
      </c>
      <c r="J55" s="404">
        <v>56.774629463519901</v>
      </c>
      <c r="K55" s="404">
        <v>55.575093775768302</v>
      </c>
      <c r="L55" s="404">
        <v>54.546699189597902</v>
      </c>
      <c r="M55" s="404">
        <v>54.39474829273</v>
      </c>
      <c r="N55" s="404">
        <v>54.393191769323998</v>
      </c>
      <c r="O55" s="404">
        <v>54.4242274300275</v>
      </c>
      <c r="P55" s="404">
        <v>54.4369708165109</v>
      </c>
      <c r="Q55" s="404">
        <v>54.554532184981703</v>
      </c>
      <c r="R55" s="450">
        <v>57.032328364166702</v>
      </c>
      <c r="S55" s="445"/>
      <c r="T55" s="445"/>
      <c r="U55" s="445"/>
      <c r="V55" s="445"/>
      <c r="W55" s="445"/>
      <c r="X55" s="445"/>
    </row>
    <row r="56" spans="1:24" ht="9" customHeight="1">
      <c r="B56" s="399"/>
      <c r="C56" s="2760"/>
      <c r="D56" s="2760"/>
      <c r="E56" s="394"/>
      <c r="F56" s="404">
        <v>55.1373765425</v>
      </c>
      <c r="G56" s="404">
        <v>55.171094013400001</v>
      </c>
      <c r="H56" s="404">
        <v>55.5145652677</v>
      </c>
      <c r="I56" s="404">
        <v>55.561293847199998</v>
      </c>
      <c r="J56" s="404">
        <v>55.905959089600003</v>
      </c>
      <c r="K56" s="404"/>
      <c r="L56" s="404" t="s">
        <v>232</v>
      </c>
      <c r="M56" s="404" t="s">
        <v>232</v>
      </c>
      <c r="N56" s="404" t="s">
        <v>232</v>
      </c>
      <c r="O56" s="404" t="s">
        <v>232</v>
      </c>
      <c r="P56" s="404" t="s">
        <v>232</v>
      </c>
      <c r="Q56" s="404" t="s">
        <v>232</v>
      </c>
      <c r="R56" s="450" t="s">
        <v>130</v>
      </c>
      <c r="S56" s="445"/>
      <c r="T56" s="445"/>
      <c r="U56" s="445"/>
      <c r="V56" s="445"/>
      <c r="W56" s="445"/>
      <c r="X56" s="445"/>
    </row>
    <row r="57" spans="1:24" ht="3" customHeight="1">
      <c r="B57" s="393"/>
      <c r="C57" s="415"/>
      <c r="D57" s="415"/>
      <c r="E57" s="394"/>
      <c r="F57" s="404"/>
      <c r="G57" s="404"/>
      <c r="H57" s="404"/>
      <c r="I57" s="404"/>
      <c r="J57" s="404"/>
      <c r="K57" s="404"/>
      <c r="L57" s="404"/>
      <c r="M57" s="404"/>
      <c r="N57" s="404"/>
      <c r="O57" s="404"/>
      <c r="P57" s="404"/>
      <c r="Q57" s="404"/>
      <c r="R57" s="451"/>
      <c r="S57" s="452"/>
      <c r="T57" s="452"/>
      <c r="U57" s="452"/>
      <c r="V57" s="452"/>
      <c r="W57" s="452"/>
      <c r="X57" s="452"/>
    </row>
    <row r="58" spans="1:24" ht="9" customHeight="1">
      <c r="B58" s="393"/>
      <c r="C58" s="402" t="s">
        <v>234</v>
      </c>
      <c r="D58" s="415"/>
      <c r="E58" s="394"/>
      <c r="F58" s="408"/>
      <c r="G58" s="408"/>
      <c r="H58" s="408"/>
      <c r="I58" s="408"/>
      <c r="J58" s="408"/>
      <c r="K58" s="408"/>
      <c r="L58" s="408"/>
      <c r="M58" s="408"/>
      <c r="N58" s="408"/>
      <c r="O58" s="408"/>
      <c r="P58" s="408"/>
      <c r="Q58" s="408"/>
      <c r="R58" s="451"/>
      <c r="S58" s="452"/>
      <c r="T58" s="452"/>
      <c r="U58" s="452"/>
      <c r="V58" s="452"/>
      <c r="W58" s="452"/>
      <c r="X58" s="452"/>
    </row>
    <row r="59" spans="1:24" ht="9" customHeight="1">
      <c r="B59" s="393"/>
      <c r="C59" s="2759" t="s">
        <v>256</v>
      </c>
      <c r="D59" s="2760"/>
      <c r="E59" s="394"/>
      <c r="F59" s="404">
        <v>63.875640194882202</v>
      </c>
      <c r="G59" s="404">
        <v>62.794400811679701</v>
      </c>
      <c r="H59" s="404">
        <v>61.675631209009197</v>
      </c>
      <c r="I59" s="404">
        <v>60.4899857943022</v>
      </c>
      <c r="J59" s="404">
        <v>59.489871227815698</v>
      </c>
      <c r="K59" s="404">
        <v>58.288746015376198</v>
      </c>
      <c r="L59" s="404">
        <v>57.140996638104397</v>
      </c>
      <c r="M59" s="404">
        <v>57.014347855323997</v>
      </c>
      <c r="N59" s="404">
        <v>57.041301362542903</v>
      </c>
      <c r="O59" s="404">
        <v>57.102420344357903</v>
      </c>
      <c r="P59" s="404">
        <v>57.108061915721997</v>
      </c>
      <c r="Q59" s="404">
        <v>57.259907886222798</v>
      </c>
      <c r="R59" s="450">
        <v>59.692593217098697</v>
      </c>
      <c r="S59" s="445"/>
      <c r="T59" s="445"/>
      <c r="U59" s="445"/>
      <c r="V59" s="445"/>
      <c r="W59" s="445"/>
      <c r="X59" s="445"/>
    </row>
    <row r="60" spans="1:24" ht="9" customHeight="1">
      <c r="B60" s="393"/>
      <c r="C60" s="2760"/>
      <c r="D60" s="2760"/>
      <c r="E60" s="394"/>
      <c r="F60" s="404">
        <v>57.808314680300001</v>
      </c>
      <c r="G60" s="404">
        <v>57.872320177100001</v>
      </c>
      <c r="H60" s="404">
        <v>58.191843744300002</v>
      </c>
      <c r="I60" s="404">
        <v>58.262750488499996</v>
      </c>
      <c r="J60" s="404">
        <v>58.610817281499997</v>
      </c>
      <c r="K60" s="404"/>
      <c r="L60" s="404" t="s">
        <v>232</v>
      </c>
      <c r="M60" s="404" t="s">
        <v>232</v>
      </c>
      <c r="N60" s="404" t="s">
        <v>232</v>
      </c>
      <c r="O60" s="404" t="s">
        <v>232</v>
      </c>
      <c r="P60" s="404" t="s">
        <v>232</v>
      </c>
      <c r="Q60" s="404" t="s">
        <v>232</v>
      </c>
      <c r="R60" s="450" t="s">
        <v>130</v>
      </c>
      <c r="S60" s="445"/>
      <c r="T60" s="445"/>
      <c r="U60" s="445"/>
      <c r="V60" s="445"/>
      <c r="W60" s="445"/>
      <c r="X60" s="445"/>
    </row>
    <row r="61" spans="1:24" ht="3" customHeight="1">
      <c r="B61" s="393"/>
      <c r="C61" s="415"/>
      <c r="D61" s="415"/>
      <c r="E61" s="394"/>
      <c r="F61" s="404"/>
      <c r="G61" s="404"/>
      <c r="H61" s="404"/>
      <c r="I61" s="404"/>
      <c r="J61" s="404"/>
      <c r="K61" s="404"/>
      <c r="L61" s="404"/>
      <c r="M61" s="404"/>
      <c r="N61" s="404"/>
      <c r="O61" s="404"/>
      <c r="P61" s="404"/>
      <c r="Q61" s="404"/>
      <c r="R61" s="451"/>
      <c r="S61" s="452"/>
      <c r="T61" s="452"/>
      <c r="U61" s="452"/>
      <c r="V61" s="452"/>
      <c r="W61" s="452"/>
      <c r="X61" s="452"/>
    </row>
    <row r="62" spans="1:24" ht="9" customHeight="1">
      <c r="B62" s="393"/>
      <c r="C62" s="2761" t="s">
        <v>235</v>
      </c>
      <c r="D62" s="2762"/>
      <c r="E62" s="394"/>
      <c r="F62" s="412">
        <v>4.2703342374036204</v>
      </c>
      <c r="G62" s="412">
        <v>4.2793159155192599</v>
      </c>
      <c r="H62" s="412">
        <v>4.2536557962264201</v>
      </c>
      <c r="I62" s="412">
        <v>4.2221284004177804</v>
      </c>
      <c r="J62" s="412">
        <v>4.05928296058255</v>
      </c>
      <c r="K62" s="412">
        <v>3.9667907158178601</v>
      </c>
      <c r="L62" s="412">
        <v>3.9768136772346399</v>
      </c>
      <c r="M62" s="412">
        <v>4.06864882016131</v>
      </c>
      <c r="N62" s="412">
        <v>4.0957231911538603</v>
      </c>
      <c r="O62" s="412">
        <v>4.2520228500218797</v>
      </c>
      <c r="P62" s="412">
        <v>4.4500315217257196</v>
      </c>
      <c r="Q62" s="412">
        <v>4.5076417694208697</v>
      </c>
      <c r="R62" s="450">
        <v>4.1926718886510796</v>
      </c>
      <c r="S62" s="445"/>
      <c r="T62" s="445"/>
      <c r="U62" s="445"/>
      <c r="V62" s="445"/>
      <c r="W62" s="445"/>
      <c r="X62" s="445"/>
    </row>
    <row r="63" spans="1:24" ht="9" customHeight="1">
      <c r="B63" s="399"/>
      <c r="C63" s="2762"/>
      <c r="D63" s="2762"/>
      <c r="E63" s="394"/>
      <c r="F63" s="412">
        <v>4.4684987589</v>
      </c>
      <c r="G63" s="412">
        <v>4.3322975100000001</v>
      </c>
      <c r="H63" s="412">
        <v>4.2910762870000001</v>
      </c>
      <c r="I63" s="412">
        <v>4.2447489087000001</v>
      </c>
      <c r="J63" s="412">
        <v>4.1119995146999999</v>
      </c>
      <c r="K63" s="412"/>
      <c r="L63" s="412" t="s">
        <v>232</v>
      </c>
      <c r="M63" s="412" t="s">
        <v>232</v>
      </c>
      <c r="N63" s="412" t="s">
        <v>232</v>
      </c>
      <c r="O63" s="412" t="s">
        <v>232</v>
      </c>
      <c r="P63" s="412" t="s">
        <v>232</v>
      </c>
      <c r="Q63" s="412" t="s">
        <v>232</v>
      </c>
      <c r="R63" s="450" t="s">
        <v>130</v>
      </c>
      <c r="S63" s="445"/>
      <c r="T63" s="445"/>
      <c r="U63" s="445"/>
      <c r="V63" s="445"/>
      <c r="W63" s="445"/>
      <c r="X63" s="445"/>
    </row>
    <row r="64" spans="1:24" ht="3" customHeight="1">
      <c r="B64" s="393"/>
      <c r="C64" s="453"/>
      <c r="D64" s="453"/>
      <c r="E64" s="394"/>
      <c r="F64" s="412"/>
      <c r="G64" s="412"/>
      <c r="H64" s="412"/>
      <c r="I64" s="412"/>
      <c r="J64" s="412"/>
      <c r="K64" s="412"/>
      <c r="L64" s="412"/>
      <c r="M64" s="412"/>
      <c r="N64" s="412"/>
      <c r="O64" s="412"/>
      <c r="P64" s="412"/>
      <c r="Q64" s="412"/>
      <c r="R64" s="454"/>
      <c r="S64" s="455"/>
      <c r="T64" s="455"/>
      <c r="U64" s="455"/>
      <c r="V64" s="455"/>
      <c r="W64" s="455"/>
      <c r="X64" s="455"/>
    </row>
    <row r="65" spans="1:24" ht="9" customHeight="1">
      <c r="B65" s="393"/>
      <c r="C65" s="2761" t="s">
        <v>257</v>
      </c>
      <c r="D65" s="2762"/>
      <c r="E65" s="394"/>
      <c r="F65" s="412">
        <v>3.3052319927788898</v>
      </c>
      <c r="G65" s="412">
        <v>3.3018256774942998</v>
      </c>
      <c r="H65" s="412">
        <v>3.2769310454793001</v>
      </c>
      <c r="I65" s="412">
        <v>3.2706288833919102</v>
      </c>
      <c r="J65" s="412">
        <v>3.2655627348557199</v>
      </c>
      <c r="K65" s="412">
        <v>3.2087050765792702</v>
      </c>
      <c r="L65" s="412">
        <v>3.1846734139921602</v>
      </c>
      <c r="M65" s="412">
        <v>3.2412039222346101</v>
      </c>
      <c r="N65" s="412">
        <v>3.30862992560811</v>
      </c>
      <c r="O65" s="412">
        <v>3.39547727031254</v>
      </c>
      <c r="P65" s="412">
        <v>3.4383049515756099</v>
      </c>
      <c r="Q65" s="412">
        <v>3.41512235841788</v>
      </c>
      <c r="R65" s="450">
        <v>3.2971244486591602</v>
      </c>
      <c r="S65" s="445"/>
      <c r="T65" s="445"/>
      <c r="U65" s="445"/>
      <c r="V65" s="445"/>
      <c r="W65" s="445"/>
      <c r="X65" s="445"/>
    </row>
    <row r="66" spans="1:24" ht="9" customHeight="1">
      <c r="B66" s="393"/>
      <c r="C66" s="2762"/>
      <c r="D66" s="2762"/>
      <c r="E66" s="394"/>
      <c r="F66" s="412">
        <v>3.3531317773999998</v>
      </c>
      <c r="G66" s="412">
        <v>3.2767541371000002</v>
      </c>
      <c r="H66" s="412">
        <v>3.2608181923999999</v>
      </c>
      <c r="I66" s="412">
        <v>3.2471678117999998</v>
      </c>
      <c r="J66" s="412">
        <v>3.2240333087000002</v>
      </c>
      <c r="K66" s="412"/>
      <c r="L66" s="412" t="s">
        <v>232</v>
      </c>
      <c r="M66" s="412" t="s">
        <v>232</v>
      </c>
      <c r="N66" s="412" t="s">
        <v>232</v>
      </c>
      <c r="O66" s="412" t="s">
        <v>232</v>
      </c>
      <c r="P66" s="412" t="s">
        <v>232</v>
      </c>
      <c r="Q66" s="412" t="s">
        <v>232</v>
      </c>
      <c r="R66" s="450" t="s">
        <v>130</v>
      </c>
      <c r="S66" s="445"/>
      <c r="T66" s="445"/>
      <c r="U66" s="445"/>
      <c r="V66" s="445"/>
      <c r="W66" s="445"/>
      <c r="X66" s="445"/>
    </row>
    <row r="67" spans="1:24" ht="3" customHeight="1">
      <c r="B67" s="393"/>
      <c r="C67" s="415"/>
      <c r="D67" s="415"/>
      <c r="E67" s="394"/>
      <c r="F67" s="404"/>
      <c r="G67" s="404"/>
      <c r="H67" s="404"/>
      <c r="I67" s="404"/>
      <c r="J67" s="404"/>
      <c r="K67" s="404"/>
      <c r="L67" s="404"/>
      <c r="M67" s="404"/>
      <c r="N67" s="404"/>
      <c r="O67" s="404"/>
      <c r="P67" s="404"/>
      <c r="Q67" s="404"/>
      <c r="R67" s="416"/>
      <c r="S67" s="408"/>
      <c r="T67" s="408"/>
      <c r="U67" s="408"/>
      <c r="V67" s="408"/>
      <c r="W67" s="408"/>
      <c r="X67" s="408"/>
    </row>
    <row r="68" spans="1:24" ht="11.25" customHeight="1">
      <c r="A68" s="398"/>
      <c r="B68" s="393"/>
      <c r="C68" s="2763" t="s">
        <v>239</v>
      </c>
      <c r="D68" s="2763"/>
      <c r="E68" s="2763"/>
      <c r="F68" s="2763"/>
      <c r="G68" s="2763"/>
      <c r="H68" s="2763"/>
      <c r="I68" s="2763"/>
      <c r="J68" s="2763"/>
      <c r="K68" s="2763"/>
      <c r="L68" s="2763"/>
      <c r="M68" s="2763"/>
      <c r="N68" s="2763"/>
      <c r="O68" s="2763"/>
      <c r="P68" s="2763"/>
      <c r="Q68" s="2763"/>
      <c r="R68" s="2764"/>
      <c r="S68" s="417"/>
      <c r="T68" s="417"/>
      <c r="U68" s="417"/>
      <c r="V68" s="417"/>
      <c r="W68" s="417"/>
      <c r="X68" s="417"/>
    </row>
    <row r="69" spans="1:24" ht="9" customHeight="1">
      <c r="A69" s="401"/>
      <c r="B69" s="393"/>
      <c r="C69" s="402" t="s">
        <v>230</v>
      </c>
      <c r="D69" s="394"/>
      <c r="E69" s="394"/>
      <c r="F69" s="395"/>
      <c r="G69" s="395"/>
      <c r="H69" s="395"/>
      <c r="I69" s="395"/>
      <c r="J69" s="395"/>
      <c r="K69" s="395"/>
      <c r="L69" s="395"/>
      <c r="M69" s="395"/>
      <c r="N69" s="395"/>
      <c r="O69" s="395"/>
      <c r="P69" s="395"/>
      <c r="Q69" s="395"/>
      <c r="R69" s="416"/>
      <c r="S69" s="408"/>
      <c r="T69" s="408"/>
      <c r="U69" s="408"/>
      <c r="V69" s="408"/>
      <c r="W69" s="408"/>
      <c r="X69" s="408"/>
    </row>
    <row r="70" spans="1:24" ht="9" customHeight="1">
      <c r="A70" s="401"/>
      <c r="B70" s="399"/>
      <c r="C70" s="2759" t="s">
        <v>255</v>
      </c>
      <c r="D70" s="2769"/>
      <c r="E70" s="403"/>
      <c r="F70" s="404">
        <v>65.192416027284494</v>
      </c>
      <c r="G70" s="404">
        <v>63.992397388418702</v>
      </c>
      <c r="H70" s="404">
        <v>63.415193587533999</v>
      </c>
      <c r="I70" s="404">
        <v>61.596703493845403</v>
      </c>
      <c r="J70" s="404">
        <v>58.968470087246502</v>
      </c>
      <c r="K70" s="404">
        <v>57.368496305023001</v>
      </c>
      <c r="L70" s="404">
        <v>56.461586318974298</v>
      </c>
      <c r="M70" s="404">
        <v>56.2296465711444</v>
      </c>
      <c r="N70" s="404">
        <v>57.099494339099401</v>
      </c>
      <c r="O70" s="404">
        <v>58.682459005724198</v>
      </c>
      <c r="P70" s="404">
        <v>59.890687520694101</v>
      </c>
      <c r="Q70" s="404">
        <v>60.029857168437601</v>
      </c>
      <c r="R70" s="450">
        <v>60.091847649586299</v>
      </c>
      <c r="S70" s="445"/>
      <c r="T70" s="445"/>
      <c r="U70" s="445"/>
      <c r="V70" s="445"/>
      <c r="W70" s="445"/>
      <c r="X70" s="445"/>
    </row>
    <row r="71" spans="1:24" ht="9" customHeight="1">
      <c r="B71" s="393"/>
      <c r="C71" s="2769"/>
      <c r="D71" s="2769"/>
      <c r="E71" s="403"/>
      <c r="F71" s="404">
        <v>59.316457587099997</v>
      </c>
      <c r="G71" s="404">
        <v>58.3811590579</v>
      </c>
      <c r="H71" s="404">
        <v>58.4237969685</v>
      </c>
      <c r="I71" s="404">
        <v>57.740631883399999</v>
      </c>
      <c r="J71" s="404">
        <v>57.0678366689</v>
      </c>
      <c r="K71" s="404"/>
      <c r="L71" s="404" t="s">
        <v>232</v>
      </c>
      <c r="M71" s="404" t="s">
        <v>232</v>
      </c>
      <c r="N71" s="404" t="s">
        <v>232</v>
      </c>
      <c r="O71" s="404" t="s">
        <v>232</v>
      </c>
      <c r="P71" s="404" t="s">
        <v>232</v>
      </c>
      <c r="Q71" s="404" t="s">
        <v>232</v>
      </c>
      <c r="R71" s="450" t="s">
        <v>130</v>
      </c>
      <c r="S71" s="445"/>
      <c r="T71" s="445"/>
      <c r="U71" s="445"/>
      <c r="V71" s="445"/>
      <c r="W71" s="445"/>
      <c r="X71" s="445"/>
    </row>
    <row r="72" spans="1:24" ht="3" customHeight="1">
      <c r="B72" s="393"/>
      <c r="C72" s="403"/>
      <c r="D72" s="407"/>
      <c r="E72" s="403"/>
      <c r="F72" s="395"/>
      <c r="G72" s="395"/>
      <c r="H72" s="395"/>
      <c r="I72" s="395"/>
      <c r="J72" s="395"/>
      <c r="K72" s="395"/>
      <c r="L72" s="395"/>
      <c r="M72" s="395"/>
      <c r="N72" s="395"/>
      <c r="O72" s="395"/>
      <c r="P72" s="395"/>
      <c r="Q72" s="395"/>
      <c r="R72" s="451"/>
      <c r="S72" s="452"/>
      <c r="T72" s="452"/>
      <c r="U72" s="452"/>
      <c r="V72" s="452"/>
      <c r="W72" s="452"/>
      <c r="X72" s="452"/>
    </row>
    <row r="73" spans="1:24" ht="9" customHeight="1">
      <c r="B73" s="393"/>
      <c r="C73" s="2759" t="s">
        <v>256</v>
      </c>
      <c r="D73" s="2760"/>
      <c r="E73" s="403"/>
      <c r="F73" s="404">
        <v>64.246201317338205</v>
      </c>
      <c r="G73" s="404">
        <v>63.174484472689599</v>
      </c>
      <c r="H73" s="404">
        <v>62.686153078266003</v>
      </c>
      <c r="I73" s="404">
        <v>61.070513434931399</v>
      </c>
      <c r="J73" s="404">
        <v>59.272242595763601</v>
      </c>
      <c r="K73" s="404">
        <v>58.336295588404298</v>
      </c>
      <c r="L73" s="404">
        <v>57.616785829692397</v>
      </c>
      <c r="M73" s="404">
        <v>56.958800423185899</v>
      </c>
      <c r="N73" s="404">
        <v>57.296429866981903</v>
      </c>
      <c r="O73" s="404">
        <v>57.514353123651397</v>
      </c>
      <c r="P73" s="404">
        <v>57.735839945310197</v>
      </c>
      <c r="Q73" s="404">
        <v>57.806842167012903</v>
      </c>
      <c r="R73" s="450">
        <v>59.6866014854578</v>
      </c>
      <c r="S73" s="445"/>
      <c r="T73" s="445"/>
      <c r="U73" s="445"/>
      <c r="V73" s="445"/>
      <c r="W73" s="445"/>
      <c r="X73" s="445"/>
    </row>
    <row r="74" spans="1:24" ht="9" customHeight="1">
      <c r="B74" s="393"/>
      <c r="C74" s="2760"/>
      <c r="D74" s="2760"/>
      <c r="E74" s="394"/>
      <c r="F74" s="404">
        <v>57.599085840199997</v>
      </c>
      <c r="G74" s="404">
        <v>57.480340699400003</v>
      </c>
      <c r="H74" s="404">
        <v>57.717806620399998</v>
      </c>
      <c r="I74" s="404">
        <v>57.566040928600003</v>
      </c>
      <c r="J74" s="404">
        <v>57.845312113299997</v>
      </c>
      <c r="K74" s="404"/>
      <c r="L74" s="404" t="s">
        <v>232</v>
      </c>
      <c r="M74" s="404" t="s">
        <v>232</v>
      </c>
      <c r="N74" s="404" t="s">
        <v>232</v>
      </c>
      <c r="O74" s="404" t="s">
        <v>232</v>
      </c>
      <c r="P74" s="404" t="s">
        <v>232</v>
      </c>
      <c r="Q74" s="404" t="s">
        <v>232</v>
      </c>
      <c r="R74" s="450" t="s">
        <v>130</v>
      </c>
      <c r="S74" s="445"/>
      <c r="T74" s="445"/>
      <c r="U74" s="445"/>
      <c r="V74" s="445"/>
      <c r="W74" s="445"/>
      <c r="X74" s="445"/>
    </row>
    <row r="75" spans="1:24" ht="3" customHeight="1">
      <c r="B75" s="393"/>
      <c r="C75" s="415"/>
      <c r="D75" s="415"/>
      <c r="E75" s="394"/>
      <c r="F75" s="404"/>
      <c r="G75" s="404"/>
      <c r="H75" s="404"/>
      <c r="I75" s="404"/>
      <c r="J75" s="404"/>
      <c r="K75" s="404"/>
      <c r="L75" s="404"/>
      <c r="M75" s="404"/>
      <c r="N75" s="404"/>
      <c r="O75" s="404"/>
      <c r="P75" s="404"/>
      <c r="Q75" s="404"/>
      <c r="R75" s="451"/>
      <c r="S75" s="452"/>
      <c r="T75" s="452"/>
      <c r="U75" s="452"/>
      <c r="V75" s="452"/>
      <c r="W75" s="452"/>
      <c r="X75" s="452"/>
    </row>
    <row r="76" spans="1:24" ht="9" customHeight="1">
      <c r="B76" s="393"/>
      <c r="C76" s="402" t="s">
        <v>234</v>
      </c>
      <c r="D76" s="415"/>
      <c r="E76" s="394"/>
      <c r="F76" s="408"/>
      <c r="G76" s="408"/>
      <c r="H76" s="408"/>
      <c r="I76" s="408"/>
      <c r="J76" s="408"/>
      <c r="K76" s="408"/>
      <c r="L76" s="408"/>
      <c r="M76" s="408"/>
      <c r="N76" s="408"/>
      <c r="O76" s="408"/>
      <c r="P76" s="408"/>
      <c r="Q76" s="408"/>
      <c r="R76" s="451"/>
      <c r="S76" s="452"/>
      <c r="T76" s="452"/>
      <c r="U76" s="452"/>
      <c r="V76" s="452"/>
      <c r="W76" s="452"/>
      <c r="X76" s="452"/>
    </row>
    <row r="77" spans="1:24" ht="9" customHeight="1">
      <c r="B77" s="399"/>
      <c r="C77" s="2759" t="s">
        <v>256</v>
      </c>
      <c r="D77" s="2760"/>
      <c r="E77" s="394"/>
      <c r="F77" s="404">
        <v>66.3250040975894</v>
      </c>
      <c r="G77" s="404">
        <v>65.2661829859139</v>
      </c>
      <c r="H77" s="404">
        <v>64.758407412661299</v>
      </c>
      <c r="I77" s="404">
        <v>63.149107847874298</v>
      </c>
      <c r="J77" s="404">
        <v>61.338954129043003</v>
      </c>
      <c r="K77" s="404">
        <v>60.383202368470101</v>
      </c>
      <c r="L77" s="404">
        <v>59.652676817428699</v>
      </c>
      <c r="M77" s="404">
        <v>59.0195219618154</v>
      </c>
      <c r="N77" s="404">
        <v>59.345326973347198</v>
      </c>
      <c r="O77" s="404">
        <v>59.552594996854403</v>
      </c>
      <c r="P77" s="404">
        <v>59.800263558156601</v>
      </c>
      <c r="Q77" s="404">
        <v>59.944794961838603</v>
      </c>
      <c r="R77" s="450">
        <v>61.7547119358359</v>
      </c>
      <c r="S77" s="445"/>
      <c r="T77" s="445"/>
      <c r="U77" s="445"/>
      <c r="V77" s="445"/>
      <c r="W77" s="445"/>
      <c r="X77" s="445"/>
    </row>
    <row r="78" spans="1:24" ht="9" customHeight="1">
      <c r="B78" s="393"/>
      <c r="C78" s="2760"/>
      <c r="D78" s="2760"/>
      <c r="E78" s="394"/>
      <c r="F78" s="404">
        <v>59.706931347900003</v>
      </c>
      <c r="G78" s="404">
        <v>59.608819222199998</v>
      </c>
      <c r="H78" s="404">
        <v>59.840591196600002</v>
      </c>
      <c r="I78" s="404">
        <v>59.655163763600001</v>
      </c>
      <c r="J78" s="404">
        <v>59.905111846399997</v>
      </c>
      <c r="K78" s="404"/>
      <c r="L78" s="404" t="s">
        <v>232</v>
      </c>
      <c r="M78" s="404" t="s">
        <v>232</v>
      </c>
      <c r="N78" s="404" t="s">
        <v>232</v>
      </c>
      <c r="O78" s="404" t="s">
        <v>232</v>
      </c>
      <c r="P78" s="404" t="s">
        <v>232</v>
      </c>
      <c r="Q78" s="404" t="s">
        <v>232</v>
      </c>
      <c r="R78" s="450" t="s">
        <v>130</v>
      </c>
      <c r="S78" s="445"/>
      <c r="T78" s="445"/>
      <c r="U78" s="445"/>
      <c r="V78" s="445"/>
      <c r="W78" s="445"/>
      <c r="X78" s="445"/>
    </row>
    <row r="79" spans="1:24" ht="3" customHeight="1">
      <c r="B79" s="393"/>
      <c r="C79" s="415"/>
      <c r="D79" s="415"/>
      <c r="E79" s="394"/>
      <c r="F79" s="404"/>
      <c r="G79" s="404"/>
      <c r="H79" s="404"/>
      <c r="I79" s="404"/>
      <c r="J79" s="404"/>
      <c r="K79" s="404"/>
      <c r="L79" s="404"/>
      <c r="M79" s="404"/>
      <c r="N79" s="404"/>
      <c r="O79" s="404"/>
      <c r="P79" s="404"/>
      <c r="Q79" s="404"/>
      <c r="R79" s="451"/>
      <c r="S79" s="452"/>
      <c r="T79" s="452"/>
      <c r="U79" s="452"/>
      <c r="V79" s="452"/>
      <c r="W79" s="452"/>
      <c r="X79" s="452"/>
    </row>
    <row r="80" spans="1:24" ht="9" customHeight="1">
      <c r="B80" s="393"/>
      <c r="C80" s="2761" t="s">
        <v>235</v>
      </c>
      <c r="D80" s="2762"/>
      <c r="E80" s="394"/>
      <c r="F80" s="412">
        <v>4.3098469203453202</v>
      </c>
      <c r="G80" s="412">
        <v>4.3017531037219001</v>
      </c>
      <c r="H80" s="412">
        <v>4.3042345255059304</v>
      </c>
      <c r="I80" s="412">
        <v>4.2441209111525904</v>
      </c>
      <c r="J80" s="412">
        <v>4.05016525874459</v>
      </c>
      <c r="K80" s="412">
        <v>3.9746379711729798</v>
      </c>
      <c r="L80" s="412">
        <v>3.9797493221477702</v>
      </c>
      <c r="M80" s="412">
        <v>4.0041527526356298</v>
      </c>
      <c r="N80" s="412">
        <v>4.0414855661801203</v>
      </c>
      <c r="O80" s="412">
        <v>4.2217789297805002</v>
      </c>
      <c r="P80" s="412">
        <v>4.3719224918247299</v>
      </c>
      <c r="Q80" s="412">
        <v>4.42055316656635</v>
      </c>
      <c r="R80" s="450">
        <v>4.18137791732405</v>
      </c>
      <c r="S80" s="445"/>
      <c r="T80" s="445"/>
      <c r="U80" s="445"/>
      <c r="V80" s="445"/>
      <c r="W80" s="445"/>
      <c r="X80" s="445"/>
    </row>
    <row r="81" spans="2:24" ht="9" customHeight="1">
      <c r="B81" s="393"/>
      <c r="C81" s="2762"/>
      <c r="D81" s="2762"/>
      <c r="E81" s="394"/>
      <c r="F81" s="412">
        <v>4.3848421039999996</v>
      </c>
      <c r="G81" s="412">
        <v>4.2918726909</v>
      </c>
      <c r="H81" s="412">
        <v>4.2734608803</v>
      </c>
      <c r="I81" s="412">
        <v>4.1930856539999999</v>
      </c>
      <c r="J81" s="412">
        <v>4.0064408846999999</v>
      </c>
      <c r="K81" s="412"/>
      <c r="L81" s="412" t="s">
        <v>232</v>
      </c>
      <c r="M81" s="412" t="s">
        <v>232</v>
      </c>
      <c r="N81" s="412" t="s">
        <v>232</v>
      </c>
      <c r="O81" s="412" t="s">
        <v>232</v>
      </c>
      <c r="P81" s="412" t="s">
        <v>232</v>
      </c>
      <c r="Q81" s="412" t="s">
        <v>232</v>
      </c>
      <c r="R81" s="450" t="s">
        <v>130</v>
      </c>
      <c r="S81" s="445"/>
      <c r="T81" s="445"/>
      <c r="U81" s="445"/>
      <c r="V81" s="445"/>
      <c r="W81" s="445"/>
      <c r="X81" s="445"/>
    </row>
    <row r="82" spans="2:24" ht="3" customHeight="1">
      <c r="B82" s="393"/>
      <c r="C82" s="453"/>
      <c r="D82" s="453"/>
      <c r="E82" s="394"/>
      <c r="F82" s="412"/>
      <c r="G82" s="412"/>
      <c r="H82" s="412"/>
      <c r="I82" s="412"/>
      <c r="J82" s="412"/>
      <c r="K82" s="412"/>
      <c r="L82" s="412"/>
      <c r="M82" s="412"/>
      <c r="N82" s="412"/>
      <c r="O82" s="412"/>
      <c r="P82" s="412"/>
      <c r="Q82" s="412"/>
      <c r="R82" s="454"/>
      <c r="S82" s="455"/>
      <c r="T82" s="455"/>
      <c r="U82" s="455"/>
      <c r="V82" s="455"/>
      <c r="W82" s="455"/>
      <c r="X82" s="455"/>
    </row>
    <row r="83" spans="2:24" ht="9" customHeight="1">
      <c r="B83" s="393"/>
      <c r="C83" s="2761" t="s">
        <v>257</v>
      </c>
      <c r="D83" s="2762"/>
      <c r="E83" s="394"/>
      <c r="F83" s="412">
        <v>3.3177377691696699</v>
      </c>
      <c r="G83" s="412">
        <v>3.3061674474960299</v>
      </c>
      <c r="H83" s="412">
        <v>3.2919769075455201</v>
      </c>
      <c r="I83" s="412">
        <v>3.3009455103194099</v>
      </c>
      <c r="J83" s="412">
        <v>3.3198461326647601</v>
      </c>
      <c r="K83" s="412">
        <v>3.2760855227927399</v>
      </c>
      <c r="L83" s="412">
        <v>3.2442937047760001</v>
      </c>
      <c r="M83" s="412">
        <v>3.2889221150219599</v>
      </c>
      <c r="N83" s="412">
        <v>3.3415768413284499</v>
      </c>
      <c r="O83" s="412">
        <v>3.4127618036651599</v>
      </c>
      <c r="P83" s="412">
        <v>3.4510266449421598</v>
      </c>
      <c r="Q83" s="412">
        <v>3.4269225176610498</v>
      </c>
      <c r="R83" s="450">
        <v>3.3300569472007102</v>
      </c>
      <c r="S83" s="445"/>
      <c r="T83" s="445"/>
      <c r="U83" s="445"/>
      <c r="V83" s="445"/>
      <c r="W83" s="445"/>
      <c r="X83" s="445"/>
    </row>
    <row r="84" spans="2:24" ht="9" customHeight="1">
      <c r="B84" s="399"/>
      <c r="C84" s="2762"/>
      <c r="D84" s="2762"/>
      <c r="E84" s="394"/>
      <c r="F84" s="412">
        <v>3.3743001620999999</v>
      </c>
      <c r="G84" s="412">
        <v>3.3235197126</v>
      </c>
      <c r="H84" s="412">
        <v>3.3071801797</v>
      </c>
      <c r="I84" s="412">
        <v>3.2874138525999999</v>
      </c>
      <c r="J84" s="412">
        <v>3.2852300494</v>
      </c>
      <c r="K84" s="412"/>
      <c r="L84" s="412" t="s">
        <v>232</v>
      </c>
      <c r="M84" s="412" t="s">
        <v>232</v>
      </c>
      <c r="N84" s="412" t="s">
        <v>232</v>
      </c>
      <c r="O84" s="412" t="s">
        <v>232</v>
      </c>
      <c r="P84" s="412" t="s">
        <v>232</v>
      </c>
      <c r="Q84" s="412" t="s">
        <v>232</v>
      </c>
      <c r="R84" s="450" t="s">
        <v>130</v>
      </c>
      <c r="S84" s="445"/>
      <c r="T84" s="445"/>
      <c r="U84" s="445"/>
      <c r="V84" s="445"/>
      <c r="W84" s="445"/>
      <c r="X84" s="445"/>
    </row>
    <row r="85" spans="2:24" ht="3" customHeight="1">
      <c r="B85" s="420"/>
      <c r="C85" s="421"/>
      <c r="D85" s="421"/>
      <c r="E85" s="429"/>
      <c r="F85" s="431"/>
      <c r="G85" s="431"/>
      <c r="H85" s="431"/>
      <c r="I85" s="431"/>
      <c r="J85" s="431"/>
      <c r="K85" s="431"/>
      <c r="L85" s="431"/>
      <c r="M85" s="431"/>
      <c r="N85" s="431"/>
      <c r="O85" s="431"/>
      <c r="P85" s="431"/>
      <c r="Q85" s="431"/>
      <c r="R85" s="432"/>
      <c r="S85" s="397"/>
      <c r="T85" s="397"/>
      <c r="U85" s="397"/>
      <c r="V85" s="397"/>
      <c r="W85" s="397"/>
      <c r="X85" s="397"/>
    </row>
    <row r="86" spans="2:24" ht="9" customHeight="1">
      <c r="B86" s="208"/>
    </row>
    <row r="87" spans="2:24" ht="9" customHeight="1">
      <c r="B87" s="208"/>
    </row>
    <row r="88" spans="2:24" ht="9" customHeight="1">
      <c r="C88" s="456"/>
    </row>
    <row r="89" spans="2:24" ht="9" customHeight="1">
      <c r="M89" s="404"/>
      <c r="P89" s="404"/>
    </row>
    <row r="90" spans="2:24" ht="9" customHeight="1">
      <c r="R90" s="427" t="s">
        <v>241</v>
      </c>
      <c r="S90" s="427"/>
      <c r="T90" s="427"/>
      <c r="U90" s="427"/>
      <c r="V90" s="427"/>
      <c r="W90" s="427"/>
      <c r="X90" s="427"/>
    </row>
    <row r="91" spans="2:24" ht="9" customHeight="1">
      <c r="C91" s="208" t="s">
        <v>242</v>
      </c>
      <c r="P91" s="426"/>
      <c r="R91" s="427"/>
      <c r="S91" s="427"/>
      <c r="T91" s="427"/>
      <c r="U91" s="427"/>
      <c r="V91" s="427"/>
      <c r="W91" s="427"/>
      <c r="X91" s="427"/>
    </row>
    <row r="92" spans="2:24" ht="9" customHeight="1">
      <c r="M92" s="404"/>
    </row>
    <row r="93" spans="2:24" ht="9" customHeight="1">
      <c r="C93" s="2521" t="s">
        <v>2204</v>
      </c>
    </row>
    <row r="94" spans="2:24" ht="9" customHeight="1"/>
    <row r="95" spans="2:24" ht="9" customHeight="1"/>
    <row r="96" spans="2:24"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sheetData>
  <mergeCells count="42">
    <mergeCell ref="C80:D81"/>
    <mergeCell ref="C83:D84"/>
    <mergeCell ref="C62:D63"/>
    <mergeCell ref="C65:D66"/>
    <mergeCell ref="C68:R68"/>
    <mergeCell ref="C70:D71"/>
    <mergeCell ref="C73:D74"/>
    <mergeCell ref="C77:D78"/>
    <mergeCell ref="C59:D60"/>
    <mergeCell ref="C26:D27"/>
    <mergeCell ref="C29:D30"/>
    <mergeCell ref="C32:R32"/>
    <mergeCell ref="C34:D35"/>
    <mergeCell ref="C37:D38"/>
    <mergeCell ref="C41:D42"/>
    <mergeCell ref="C44:D45"/>
    <mergeCell ref="C47:D48"/>
    <mergeCell ref="C50:R50"/>
    <mergeCell ref="C52:D53"/>
    <mergeCell ref="C55:D56"/>
    <mergeCell ref="C23:D24"/>
    <mergeCell ref="J11:J12"/>
    <mergeCell ref="K11:K12"/>
    <mergeCell ref="L11:L12"/>
    <mergeCell ref="M11:M12"/>
    <mergeCell ref="C14:R14"/>
    <mergeCell ref="C16:D17"/>
    <mergeCell ref="C19:D20"/>
    <mergeCell ref="N11:N12"/>
    <mergeCell ref="O11:O12"/>
    <mergeCell ref="B6:R6"/>
    <mergeCell ref="B7:R7"/>
    <mergeCell ref="D8:F8"/>
    <mergeCell ref="B10:E12"/>
    <mergeCell ref="F10:Q10"/>
    <mergeCell ref="R10:R12"/>
    <mergeCell ref="F11:F12"/>
    <mergeCell ref="G11:G12"/>
    <mergeCell ref="H11:H12"/>
    <mergeCell ref="I11:I12"/>
    <mergeCell ref="P11:P12"/>
    <mergeCell ref="Q11:Q12"/>
  </mergeCells>
  <hyperlinks>
    <hyperlink ref="C93" location="Inhaltsverzeichnis!A1" display="Zurück zum Inhaltverzeichnis"/>
  </hyperlinks>
  <printOptions horizontalCentered="1"/>
  <pageMargins left="0.78740157480314965" right="0.78740157480314965" top="0.39370078740157483" bottom="0.19685039370078741" header="0.19685039370078741" footer="0.19685039370078741"/>
  <pageSetup paperSize="9" scale="95" orientation="portrait" horizontalDpi="300" verticalDpi="300" r:id="rId1"/>
  <headerFooter alignWithMargins="0">
    <oddFooter>&amp;R&amp;A</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BDD7EE"/>
    <pageSetUpPr fitToPage="1"/>
  </sheetPr>
  <dimension ref="A1:X178"/>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205"/>
      <c r="L1" s="205"/>
      <c r="M1" s="205"/>
      <c r="N1" s="205"/>
      <c r="O1" s="204"/>
      <c r="P1" s="436"/>
      <c r="Q1" s="437"/>
    </row>
    <row r="2" spans="1:24" ht="12.75" customHeight="1">
      <c r="B2" s="205"/>
      <c r="C2" s="205"/>
      <c r="D2" s="205"/>
      <c r="E2" s="205"/>
      <c r="F2" s="384"/>
      <c r="G2" s="384"/>
      <c r="H2" s="384"/>
      <c r="I2" s="384"/>
      <c r="J2" s="384"/>
      <c r="K2" s="205"/>
      <c r="L2" s="205"/>
      <c r="M2" s="205"/>
      <c r="N2" s="205"/>
      <c r="O2" s="204"/>
      <c r="P2" s="436"/>
      <c r="Q2" s="437"/>
    </row>
    <row r="3" spans="1:24" ht="12.75" customHeight="1">
      <c r="B3" s="205"/>
      <c r="C3" s="205"/>
      <c r="D3" s="205"/>
      <c r="E3" s="205"/>
      <c r="F3" s="384"/>
      <c r="G3" s="384"/>
      <c r="H3" s="384"/>
      <c r="I3" s="384"/>
      <c r="J3" s="384"/>
      <c r="K3" s="205"/>
      <c r="L3" s="205"/>
      <c r="M3" s="205"/>
      <c r="N3" s="205"/>
      <c r="O3" s="204"/>
      <c r="P3" s="436"/>
      <c r="Q3" s="437"/>
    </row>
    <row r="4" spans="1:24" ht="12.75" customHeight="1">
      <c r="B4" s="205"/>
      <c r="C4" s="205"/>
      <c r="D4" s="205"/>
      <c r="E4" s="205"/>
      <c r="F4" s="384"/>
      <c r="G4" s="384"/>
      <c r="H4" s="384"/>
      <c r="I4" s="384"/>
      <c r="J4" s="384"/>
      <c r="K4" s="205"/>
      <c r="L4" s="205"/>
      <c r="M4" s="205"/>
      <c r="N4" s="205"/>
      <c r="O4" s="204"/>
      <c r="P4" s="436"/>
      <c r="Q4" s="437"/>
    </row>
    <row r="5" spans="1:24" ht="12.75" customHeight="1">
      <c r="B5" s="205"/>
      <c r="C5" s="205"/>
      <c r="D5" s="205"/>
      <c r="E5" s="205"/>
      <c r="F5" s="384"/>
      <c r="G5" s="384"/>
      <c r="H5" s="384"/>
      <c r="I5" s="384"/>
      <c r="J5" s="384"/>
      <c r="K5" s="205"/>
      <c r="L5" s="205"/>
      <c r="M5" s="205"/>
      <c r="N5" s="205"/>
      <c r="O5" s="204"/>
      <c r="P5" s="436"/>
      <c r="Q5" s="437"/>
    </row>
    <row r="6" spans="1:24" ht="15.75" customHeight="1">
      <c r="B6" s="2737" t="s">
        <v>258</v>
      </c>
      <c r="C6" s="2737"/>
      <c r="D6" s="2737"/>
      <c r="E6" s="2737"/>
      <c r="F6" s="2737"/>
      <c r="G6" s="2737"/>
      <c r="H6" s="2737"/>
      <c r="I6" s="2737"/>
      <c r="J6" s="2737"/>
      <c r="K6" s="2737"/>
      <c r="L6" s="2737"/>
      <c r="M6" s="2737"/>
      <c r="N6" s="2737"/>
      <c r="O6" s="2737"/>
      <c r="P6" s="2737"/>
      <c r="Q6" s="2737"/>
      <c r="R6" s="2737"/>
      <c r="S6" s="449"/>
      <c r="T6" s="449"/>
      <c r="U6" s="449"/>
      <c r="V6" s="449"/>
      <c r="W6" s="449"/>
      <c r="X6" s="449"/>
    </row>
    <row r="7" spans="1:24" ht="15.75" customHeight="1">
      <c r="B7" s="2737" t="s">
        <v>251</v>
      </c>
      <c r="C7" s="2737"/>
      <c r="D7" s="2737"/>
      <c r="E7" s="2737"/>
      <c r="F7" s="2737"/>
      <c r="G7" s="2737"/>
      <c r="H7" s="2737"/>
      <c r="I7" s="2737"/>
      <c r="J7" s="2737"/>
      <c r="K7" s="2737"/>
      <c r="L7" s="2737"/>
      <c r="M7" s="2737"/>
      <c r="N7" s="2737"/>
      <c r="O7" s="2737"/>
      <c r="P7" s="2737"/>
      <c r="Q7" s="2737"/>
      <c r="R7" s="2737"/>
      <c r="S7" s="449"/>
      <c r="T7" s="449"/>
      <c r="U7" s="449"/>
      <c r="V7" s="449"/>
      <c r="W7" s="449"/>
      <c r="X7" s="449"/>
    </row>
    <row r="8" spans="1:24" ht="15.75" customHeight="1">
      <c r="C8" s="386" t="s">
        <v>218</v>
      </c>
      <c r="D8" s="2739">
        <v>45484</v>
      </c>
      <c r="E8" s="2739"/>
      <c r="F8" s="2739"/>
      <c r="G8" s="387"/>
      <c r="H8" s="387"/>
      <c r="I8" s="387" t="s">
        <v>252</v>
      </c>
      <c r="K8" s="387"/>
      <c r="L8" s="387"/>
      <c r="M8" s="387"/>
      <c r="N8" s="387"/>
      <c r="O8" s="387"/>
      <c r="P8" s="387"/>
      <c r="Q8" s="387"/>
      <c r="R8" s="388" t="s">
        <v>253</v>
      </c>
      <c r="S8" s="401"/>
      <c r="T8" s="401"/>
      <c r="U8" s="401"/>
      <c r="V8" s="401"/>
      <c r="W8" s="401"/>
      <c r="X8" s="401"/>
    </row>
    <row r="9" spans="1:24" ht="3" customHeight="1">
      <c r="B9" s="205"/>
      <c r="C9" s="205"/>
      <c r="D9" s="205"/>
      <c r="E9" s="205"/>
      <c r="F9" s="384"/>
      <c r="G9" s="384"/>
      <c r="H9" s="384"/>
      <c r="I9" s="384"/>
      <c r="J9" s="384"/>
      <c r="K9" s="384"/>
      <c r="L9" s="384"/>
      <c r="M9" s="384"/>
      <c r="N9" s="384"/>
      <c r="O9" s="384"/>
      <c r="P9" s="384"/>
      <c r="Q9" s="384"/>
    </row>
    <row r="10" spans="1:24" ht="18" customHeight="1">
      <c r="B10" s="2740" t="s">
        <v>2</v>
      </c>
      <c r="C10" s="2741"/>
      <c r="D10" s="2741"/>
      <c r="E10" s="2742"/>
      <c r="F10" s="2749" t="s">
        <v>221</v>
      </c>
      <c r="G10" s="2750"/>
      <c r="H10" s="2750"/>
      <c r="I10" s="2750"/>
      <c r="J10" s="2750"/>
      <c r="K10" s="2750"/>
      <c r="L10" s="2750"/>
      <c r="M10" s="2750"/>
      <c r="N10" s="2750"/>
      <c r="O10" s="2750"/>
      <c r="P10" s="2750"/>
      <c r="Q10" s="2751"/>
      <c r="R10" s="2752" t="s">
        <v>254</v>
      </c>
      <c r="S10" s="391"/>
      <c r="T10" s="391"/>
      <c r="U10" s="391"/>
      <c r="V10" s="391"/>
      <c r="W10" s="391"/>
      <c r="X10" s="391"/>
    </row>
    <row r="11" spans="1:24" ht="11.25" customHeight="1">
      <c r="B11" s="2743"/>
      <c r="C11" s="2744"/>
      <c r="D11" s="2744"/>
      <c r="E11" s="2745"/>
      <c r="F11" s="2755" t="s">
        <v>5</v>
      </c>
      <c r="G11" s="2755" t="s">
        <v>50</v>
      </c>
      <c r="H11" s="2755" t="s">
        <v>223</v>
      </c>
      <c r="I11" s="2755" t="s">
        <v>224</v>
      </c>
      <c r="J11" s="2755" t="s">
        <v>9</v>
      </c>
      <c r="K11" s="2755" t="s">
        <v>225</v>
      </c>
      <c r="L11" s="2755" t="s">
        <v>226</v>
      </c>
      <c r="M11" s="2755" t="s">
        <v>12</v>
      </c>
      <c r="N11" s="2755" t="s">
        <v>227</v>
      </c>
      <c r="O11" s="2755" t="s">
        <v>14</v>
      </c>
      <c r="P11" s="2755" t="s">
        <v>15</v>
      </c>
      <c r="Q11" s="2757" t="s">
        <v>228</v>
      </c>
      <c r="R11" s="2753"/>
      <c r="S11" s="392"/>
      <c r="T11" s="392"/>
      <c r="U11" s="392"/>
      <c r="V11" s="392"/>
      <c r="W11" s="392"/>
      <c r="X11" s="392"/>
    </row>
    <row r="12" spans="1:24" ht="11.25" customHeight="1">
      <c r="B12" s="2746"/>
      <c r="C12" s="2747"/>
      <c r="D12" s="2747"/>
      <c r="E12" s="2748"/>
      <c r="F12" s="2756"/>
      <c r="G12" s="2756"/>
      <c r="H12" s="2756"/>
      <c r="I12" s="2756"/>
      <c r="J12" s="2756"/>
      <c r="K12" s="2756"/>
      <c r="L12" s="2756"/>
      <c r="M12" s="2756"/>
      <c r="N12" s="2756"/>
      <c r="O12" s="2756"/>
      <c r="P12" s="2756"/>
      <c r="Q12" s="2758"/>
      <c r="R12" s="2754"/>
      <c r="S12" s="392"/>
      <c r="T12" s="392"/>
      <c r="U12" s="392"/>
      <c r="V12" s="392"/>
      <c r="W12" s="392"/>
      <c r="X12" s="392"/>
    </row>
    <row r="13" spans="1:24" ht="3" customHeight="1">
      <c r="B13" s="393"/>
      <c r="C13" s="394"/>
      <c r="D13" s="394"/>
      <c r="E13" s="394"/>
      <c r="F13" s="395"/>
      <c r="G13" s="395"/>
      <c r="H13" s="395"/>
      <c r="I13" s="395"/>
      <c r="J13" s="395"/>
      <c r="K13" s="395"/>
      <c r="L13" s="395"/>
      <c r="M13" s="395"/>
      <c r="N13" s="395"/>
      <c r="O13" s="395"/>
      <c r="P13" s="395"/>
      <c r="Q13" s="395"/>
      <c r="R13" s="396"/>
      <c r="S13" s="397"/>
      <c r="T13" s="397"/>
      <c r="U13" s="397"/>
      <c r="V13" s="397"/>
      <c r="W13" s="397"/>
      <c r="X13" s="397"/>
    </row>
    <row r="14" spans="1:24" ht="11.25" customHeight="1">
      <c r="A14" s="398"/>
      <c r="B14" s="393"/>
      <c r="C14" s="2763" t="s">
        <v>259</v>
      </c>
      <c r="D14" s="2763"/>
      <c r="E14" s="2763"/>
      <c r="F14" s="2763"/>
      <c r="G14" s="2763"/>
      <c r="H14" s="2763"/>
      <c r="I14" s="2763"/>
      <c r="J14" s="2763"/>
      <c r="K14" s="2763"/>
      <c r="L14" s="2763"/>
      <c r="M14" s="2763"/>
      <c r="N14" s="2763"/>
      <c r="O14" s="2763"/>
      <c r="P14" s="2763"/>
      <c r="Q14" s="2763"/>
      <c r="R14" s="2764"/>
      <c r="S14" s="417"/>
      <c r="T14" s="417"/>
      <c r="U14" s="417"/>
      <c r="V14" s="417"/>
      <c r="W14" s="417"/>
      <c r="X14" s="417"/>
    </row>
    <row r="15" spans="1:24" ht="9" customHeight="1">
      <c r="A15" s="401"/>
      <c r="B15" s="393"/>
      <c r="C15" s="402" t="s">
        <v>230</v>
      </c>
      <c r="D15" s="394"/>
      <c r="E15" s="394"/>
      <c r="F15" s="395"/>
      <c r="G15" s="395"/>
      <c r="H15" s="395"/>
      <c r="I15" s="395"/>
      <c r="J15" s="395"/>
      <c r="K15" s="395"/>
      <c r="L15" s="395"/>
      <c r="M15" s="395"/>
      <c r="N15" s="395"/>
      <c r="O15" s="395"/>
      <c r="P15" s="395"/>
      <c r="Q15" s="395"/>
      <c r="R15" s="396"/>
      <c r="S15" s="397"/>
      <c r="T15" s="397"/>
      <c r="U15" s="397"/>
      <c r="V15" s="397"/>
      <c r="W15" s="397"/>
      <c r="X15" s="397"/>
    </row>
    <row r="16" spans="1:24" ht="9" customHeight="1">
      <c r="A16" s="401"/>
      <c r="B16" s="393"/>
      <c r="C16" s="2759" t="s">
        <v>255</v>
      </c>
      <c r="D16" s="2769"/>
      <c r="E16" s="403"/>
      <c r="F16" s="404">
        <v>61.271389992746798</v>
      </c>
      <c r="G16" s="404">
        <v>60.3989679576516</v>
      </c>
      <c r="H16" s="404">
        <v>58.473311127706303</v>
      </c>
      <c r="I16" s="404">
        <v>56.549547011960101</v>
      </c>
      <c r="J16" s="404">
        <v>53.072824300986603</v>
      </c>
      <c r="K16" s="404">
        <v>51.207223649181003</v>
      </c>
      <c r="L16" s="404">
        <v>51.566125436335099</v>
      </c>
      <c r="M16" s="404">
        <v>50.987293518241202</v>
      </c>
      <c r="N16" s="404">
        <v>51.395101601776403</v>
      </c>
      <c r="O16" s="404">
        <v>52.511518458957397</v>
      </c>
      <c r="P16" s="404">
        <v>53.353566068026403</v>
      </c>
      <c r="Q16" s="404">
        <v>53.563810447753703</v>
      </c>
      <c r="R16" s="450">
        <v>56.0169947925394</v>
      </c>
      <c r="S16" s="445"/>
      <c r="T16" s="445"/>
      <c r="U16" s="445"/>
      <c r="V16" s="445"/>
      <c r="W16" s="445"/>
      <c r="X16" s="445"/>
    </row>
    <row r="17" spans="1:24" ht="9" customHeight="1">
      <c r="B17" s="393"/>
      <c r="C17" s="2769"/>
      <c r="D17" s="2769"/>
      <c r="E17" s="403"/>
      <c r="F17" s="404">
        <v>54.124162393900001</v>
      </c>
      <c r="G17" s="404">
        <v>53.428862989999999</v>
      </c>
      <c r="H17" s="404">
        <v>53.490622078400001</v>
      </c>
      <c r="I17" s="404">
        <v>53.241639208300001</v>
      </c>
      <c r="J17" s="404">
        <v>53.004542893900002</v>
      </c>
      <c r="K17" s="404"/>
      <c r="L17" s="404" t="s">
        <v>232</v>
      </c>
      <c r="M17" s="404" t="s">
        <v>232</v>
      </c>
      <c r="N17" s="404" t="s">
        <v>232</v>
      </c>
      <c r="O17" s="404" t="s">
        <v>232</v>
      </c>
      <c r="P17" s="404" t="s">
        <v>232</v>
      </c>
      <c r="Q17" s="404" t="s">
        <v>232</v>
      </c>
      <c r="R17" s="450" t="s">
        <v>130</v>
      </c>
      <c r="S17" s="445"/>
      <c r="T17" s="445"/>
      <c r="U17" s="445"/>
      <c r="V17" s="445"/>
      <c r="W17" s="445"/>
      <c r="X17" s="445"/>
    </row>
    <row r="18" spans="1:24" ht="3" customHeight="1">
      <c r="B18" s="393"/>
      <c r="C18" s="403"/>
      <c r="D18" s="407"/>
      <c r="E18" s="403"/>
      <c r="F18" s="395"/>
      <c r="G18" s="395"/>
      <c r="H18" s="395"/>
      <c r="I18" s="395"/>
      <c r="J18" s="395"/>
      <c r="K18" s="395"/>
      <c r="L18" s="395"/>
      <c r="M18" s="395"/>
      <c r="N18" s="395"/>
      <c r="O18" s="395"/>
      <c r="P18" s="395"/>
      <c r="Q18" s="395"/>
      <c r="R18" s="451"/>
      <c r="S18" s="452"/>
      <c r="T18" s="452"/>
      <c r="U18" s="452"/>
      <c r="V18" s="452"/>
      <c r="W18" s="452"/>
      <c r="X18" s="452"/>
    </row>
    <row r="19" spans="1:24" ht="9" customHeight="1">
      <c r="B19" s="399"/>
      <c r="C19" s="2759" t="s">
        <v>256</v>
      </c>
      <c r="D19" s="2769"/>
      <c r="E19" s="403"/>
      <c r="F19" s="404">
        <v>60.593079386668897</v>
      </c>
      <c r="G19" s="404">
        <v>59.528716445906298</v>
      </c>
      <c r="H19" s="404">
        <v>57.7421051387728</v>
      </c>
      <c r="I19" s="404">
        <v>56.044976392803598</v>
      </c>
      <c r="J19" s="404">
        <v>53.356953509387502</v>
      </c>
      <c r="K19" s="404">
        <v>52.124739270131698</v>
      </c>
      <c r="L19" s="404">
        <v>52.4653674360436</v>
      </c>
      <c r="M19" s="404">
        <v>51.3440155579259</v>
      </c>
      <c r="N19" s="404">
        <v>51.471351244387201</v>
      </c>
      <c r="O19" s="404">
        <v>51.916221575835998</v>
      </c>
      <c r="P19" s="404">
        <v>52.011091096473997</v>
      </c>
      <c r="Q19" s="404">
        <v>52.266608469436498</v>
      </c>
      <c r="R19" s="450">
        <v>55.7521024079252</v>
      </c>
      <c r="S19" s="445"/>
      <c r="T19" s="445"/>
      <c r="U19" s="445"/>
      <c r="V19" s="445"/>
      <c r="W19" s="445"/>
      <c r="X19" s="445"/>
    </row>
    <row r="20" spans="1:24" ht="9" customHeight="1">
      <c r="B20" s="393"/>
      <c r="C20" s="2769"/>
      <c r="D20" s="2769"/>
      <c r="E20" s="394"/>
      <c r="F20" s="404">
        <v>52.872494392699998</v>
      </c>
      <c r="G20" s="404">
        <v>52.925469294599999</v>
      </c>
      <c r="H20" s="404">
        <v>53.180239558499999</v>
      </c>
      <c r="I20" s="404">
        <v>53.078449433199999</v>
      </c>
      <c r="J20" s="404">
        <v>53.4349735817</v>
      </c>
      <c r="K20" s="404"/>
      <c r="L20" s="404" t="s">
        <v>232</v>
      </c>
      <c r="M20" s="404" t="s">
        <v>232</v>
      </c>
      <c r="N20" s="404" t="s">
        <v>232</v>
      </c>
      <c r="O20" s="404" t="s">
        <v>232</v>
      </c>
      <c r="P20" s="404" t="s">
        <v>232</v>
      </c>
      <c r="Q20" s="404" t="s">
        <v>232</v>
      </c>
      <c r="R20" s="450" t="s">
        <v>130</v>
      </c>
      <c r="S20" s="445"/>
      <c r="T20" s="445"/>
      <c r="U20" s="445"/>
      <c r="V20" s="445"/>
      <c r="W20" s="445"/>
      <c r="X20" s="445"/>
    </row>
    <row r="21" spans="1:24" ht="3" customHeight="1">
      <c r="B21" s="393"/>
      <c r="C21" s="415"/>
      <c r="D21" s="415"/>
      <c r="E21" s="394"/>
      <c r="F21" s="404"/>
      <c r="G21" s="404"/>
      <c r="H21" s="404"/>
      <c r="I21" s="404"/>
      <c r="J21" s="404"/>
      <c r="K21" s="404"/>
      <c r="L21" s="404"/>
      <c r="M21" s="404"/>
      <c r="N21" s="404"/>
      <c r="O21" s="404"/>
      <c r="P21" s="404"/>
      <c r="Q21" s="404"/>
      <c r="R21" s="451"/>
      <c r="S21" s="452"/>
      <c r="T21" s="452"/>
      <c r="U21" s="452"/>
      <c r="V21" s="452"/>
      <c r="W21" s="452"/>
      <c r="X21" s="452"/>
    </row>
    <row r="22" spans="1:24" ht="9" customHeight="1">
      <c r="B22" s="393"/>
      <c r="C22" s="402" t="s">
        <v>234</v>
      </c>
      <c r="D22" s="415"/>
      <c r="E22" s="394"/>
      <c r="F22" s="395"/>
      <c r="G22" s="395"/>
      <c r="H22" s="395"/>
      <c r="I22" s="395"/>
      <c r="J22" s="395"/>
      <c r="K22" s="395"/>
      <c r="L22" s="395"/>
      <c r="M22" s="395"/>
      <c r="N22" s="395"/>
      <c r="O22" s="395"/>
      <c r="P22" s="395"/>
      <c r="Q22" s="395"/>
      <c r="R22" s="451"/>
      <c r="S22" s="452"/>
      <c r="T22" s="452"/>
      <c r="U22" s="452"/>
      <c r="V22" s="452"/>
      <c r="W22" s="452"/>
      <c r="X22" s="452"/>
    </row>
    <row r="23" spans="1:24" ht="9" customHeight="1">
      <c r="B23" s="393"/>
      <c r="C23" s="2759" t="s">
        <v>256</v>
      </c>
      <c r="D23" s="2769"/>
      <c r="E23" s="394"/>
      <c r="F23" s="404">
        <v>63.877964756953702</v>
      </c>
      <c r="G23" s="404">
        <v>62.693044042614197</v>
      </c>
      <c r="H23" s="404">
        <v>60.912686173785502</v>
      </c>
      <c r="I23" s="404">
        <v>59.402427340259699</v>
      </c>
      <c r="J23" s="404">
        <v>56.835875450412402</v>
      </c>
      <c r="K23" s="404">
        <v>55.650939971784801</v>
      </c>
      <c r="L23" s="404">
        <v>55.702150535292802</v>
      </c>
      <c r="M23" s="404">
        <v>54.603352977178197</v>
      </c>
      <c r="N23" s="404">
        <v>54.739806369988202</v>
      </c>
      <c r="O23" s="404">
        <v>55.216069364775997</v>
      </c>
      <c r="P23" s="404">
        <v>55.292818584752602</v>
      </c>
      <c r="Q23" s="404">
        <v>55.558410126323899</v>
      </c>
      <c r="R23" s="450">
        <v>59.056111202147598</v>
      </c>
      <c r="S23" s="445"/>
      <c r="T23" s="445"/>
      <c r="U23" s="445"/>
      <c r="V23" s="445"/>
      <c r="W23" s="445"/>
      <c r="X23" s="445"/>
    </row>
    <row r="24" spans="1:24" ht="9" customHeight="1">
      <c r="B24" s="393"/>
      <c r="C24" s="2769"/>
      <c r="D24" s="2769"/>
      <c r="E24" s="394"/>
      <c r="F24" s="404">
        <v>56.209576700699998</v>
      </c>
      <c r="G24" s="404">
        <v>56.350465355899999</v>
      </c>
      <c r="H24" s="404">
        <v>56.627077549699997</v>
      </c>
      <c r="I24" s="404">
        <v>56.502174414199999</v>
      </c>
      <c r="J24" s="404">
        <v>56.8344563546</v>
      </c>
      <c r="K24" s="404"/>
      <c r="L24" s="404" t="s">
        <v>232</v>
      </c>
      <c r="M24" s="404" t="s">
        <v>232</v>
      </c>
      <c r="N24" s="404" t="s">
        <v>232</v>
      </c>
      <c r="O24" s="404" t="s">
        <v>232</v>
      </c>
      <c r="P24" s="404" t="s">
        <v>232</v>
      </c>
      <c r="Q24" s="404" t="s">
        <v>232</v>
      </c>
      <c r="R24" s="450" t="s">
        <v>130</v>
      </c>
      <c r="S24" s="445"/>
      <c r="T24" s="445"/>
      <c r="U24" s="445"/>
      <c r="V24" s="445"/>
      <c r="W24" s="445"/>
      <c r="X24" s="445"/>
    </row>
    <row r="25" spans="1:24" ht="3" customHeight="1">
      <c r="B25" s="393"/>
      <c r="C25" s="415"/>
      <c r="D25" s="415"/>
      <c r="E25" s="394"/>
      <c r="F25" s="404"/>
      <c r="G25" s="404"/>
      <c r="H25" s="404"/>
      <c r="I25" s="404"/>
      <c r="J25" s="404"/>
      <c r="K25" s="404"/>
      <c r="L25" s="404"/>
      <c r="M25" s="404"/>
      <c r="N25" s="404"/>
      <c r="O25" s="404"/>
      <c r="P25" s="404"/>
      <c r="Q25" s="404"/>
      <c r="R25" s="451"/>
      <c r="S25" s="452"/>
      <c r="T25" s="452"/>
      <c r="U25" s="452"/>
      <c r="V25" s="452"/>
      <c r="W25" s="452"/>
      <c r="X25" s="452"/>
    </row>
    <row r="26" spans="1:24" ht="9" customHeight="1">
      <c r="B26" s="399"/>
      <c r="C26" s="2761" t="s">
        <v>235</v>
      </c>
      <c r="D26" s="2770"/>
      <c r="E26" s="394"/>
      <c r="F26" s="412">
        <v>4.2791951778864901</v>
      </c>
      <c r="G26" s="412">
        <v>4.3104609870838901</v>
      </c>
      <c r="H26" s="412">
        <v>4.2885314488289001</v>
      </c>
      <c r="I26" s="412">
        <v>4.2469366467035297</v>
      </c>
      <c r="J26" s="412">
        <v>4.0570093988963301</v>
      </c>
      <c r="K26" s="412">
        <v>3.96266344192582</v>
      </c>
      <c r="L26" s="412">
        <v>3.9768711546342899</v>
      </c>
      <c r="M26" s="412">
        <v>4.0618709181029597</v>
      </c>
      <c r="N26" s="412">
        <v>4.0769626938509802</v>
      </c>
      <c r="O26" s="412">
        <v>4.1844498533776102</v>
      </c>
      <c r="P26" s="412">
        <v>4.3330085373275002</v>
      </c>
      <c r="Q26" s="412">
        <v>4.3480540402791599</v>
      </c>
      <c r="R26" s="450">
        <v>4.1748450870894001</v>
      </c>
      <c r="S26" s="445"/>
      <c r="T26" s="445"/>
      <c r="U26" s="445"/>
      <c r="V26" s="445"/>
      <c r="W26" s="445"/>
      <c r="X26" s="445"/>
    </row>
    <row r="27" spans="1:24" ht="9" customHeight="1">
      <c r="B27" s="393"/>
      <c r="C27" s="2770"/>
      <c r="D27" s="2770"/>
      <c r="E27" s="394"/>
      <c r="F27" s="412">
        <v>4.3571760979</v>
      </c>
      <c r="G27" s="412">
        <v>4.2372700344999998</v>
      </c>
      <c r="H27" s="412">
        <v>4.2074232628999999</v>
      </c>
      <c r="I27" s="412">
        <v>4.1815147144999996</v>
      </c>
      <c r="J27" s="412">
        <v>4.0397016510999997</v>
      </c>
      <c r="K27" s="412"/>
      <c r="L27" s="412" t="s">
        <v>232</v>
      </c>
      <c r="M27" s="412" t="s">
        <v>232</v>
      </c>
      <c r="N27" s="412" t="s">
        <v>232</v>
      </c>
      <c r="O27" s="412" t="s">
        <v>232</v>
      </c>
      <c r="P27" s="412" t="s">
        <v>232</v>
      </c>
      <c r="Q27" s="412" t="s">
        <v>232</v>
      </c>
      <c r="R27" s="450" t="s">
        <v>130</v>
      </c>
      <c r="S27" s="445"/>
      <c r="T27" s="445"/>
      <c r="U27" s="445"/>
      <c r="V27" s="445"/>
      <c r="W27" s="445"/>
      <c r="X27" s="445"/>
    </row>
    <row r="28" spans="1:24" ht="3" customHeight="1">
      <c r="B28" s="393"/>
      <c r="C28" s="453"/>
      <c r="D28" s="453"/>
      <c r="E28" s="394"/>
      <c r="F28" s="412"/>
      <c r="G28" s="412"/>
      <c r="H28" s="412"/>
      <c r="I28" s="412"/>
      <c r="J28" s="412"/>
      <c r="K28" s="412"/>
      <c r="L28" s="412"/>
      <c r="M28" s="412"/>
      <c r="N28" s="412"/>
      <c r="O28" s="412"/>
      <c r="P28" s="412"/>
      <c r="Q28" s="412"/>
      <c r="R28" s="454"/>
      <c r="S28" s="455"/>
      <c r="T28" s="455"/>
      <c r="U28" s="455"/>
      <c r="V28" s="455"/>
      <c r="W28" s="455"/>
      <c r="X28" s="455"/>
    </row>
    <row r="29" spans="1:24" ht="9" customHeight="1">
      <c r="B29" s="393"/>
      <c r="C29" s="2761" t="s">
        <v>257</v>
      </c>
      <c r="D29" s="2770"/>
      <c r="E29" s="394"/>
      <c r="F29" s="412">
        <v>3.3050431545305901</v>
      </c>
      <c r="G29" s="412">
        <v>3.3202742397912801</v>
      </c>
      <c r="H29" s="412">
        <v>3.3152985775342101</v>
      </c>
      <c r="I29" s="412">
        <v>3.3066610773735801</v>
      </c>
      <c r="J29" s="412">
        <v>3.2984696136680101</v>
      </c>
      <c r="K29" s="412">
        <v>3.2418436385349501</v>
      </c>
      <c r="L29" s="412">
        <v>3.23095638392219</v>
      </c>
      <c r="M29" s="412">
        <v>3.2768064595361102</v>
      </c>
      <c r="N29" s="412">
        <v>3.3234686054464899</v>
      </c>
      <c r="O29" s="412">
        <v>3.3799855116008399</v>
      </c>
      <c r="P29" s="412">
        <v>3.4185742005540001</v>
      </c>
      <c r="Q29" s="412">
        <v>3.39426228887756</v>
      </c>
      <c r="R29" s="450">
        <v>3.3160506407340402</v>
      </c>
      <c r="S29" s="445"/>
      <c r="T29" s="445"/>
      <c r="U29" s="445"/>
      <c r="V29" s="445"/>
      <c r="W29" s="445"/>
      <c r="X29" s="445"/>
    </row>
    <row r="30" spans="1:24" ht="9" customHeight="1">
      <c r="B30" s="393"/>
      <c r="C30" s="2770"/>
      <c r="D30" s="2770"/>
      <c r="E30" s="394"/>
      <c r="F30" s="412">
        <v>3.3628990464999999</v>
      </c>
      <c r="G30" s="412">
        <v>3.3056338773</v>
      </c>
      <c r="H30" s="412">
        <v>3.2911592954</v>
      </c>
      <c r="I30" s="412">
        <v>3.2816509848000002</v>
      </c>
      <c r="J30" s="412">
        <v>3.2774970030000001</v>
      </c>
      <c r="K30" s="412"/>
      <c r="L30" s="412" t="s">
        <v>232</v>
      </c>
      <c r="M30" s="412" t="s">
        <v>232</v>
      </c>
      <c r="N30" s="412" t="s">
        <v>232</v>
      </c>
      <c r="O30" s="412" t="s">
        <v>232</v>
      </c>
      <c r="P30" s="412" t="s">
        <v>232</v>
      </c>
      <c r="Q30" s="412" t="s">
        <v>232</v>
      </c>
      <c r="R30" s="450" t="s">
        <v>130</v>
      </c>
      <c r="S30" s="445"/>
      <c r="T30" s="445"/>
      <c r="U30" s="445"/>
      <c r="V30" s="445"/>
      <c r="W30" s="445"/>
      <c r="X30" s="445"/>
    </row>
    <row r="31" spans="1:24" ht="3" customHeight="1">
      <c r="B31" s="393"/>
      <c r="C31" s="410"/>
      <c r="D31" s="410"/>
      <c r="E31" s="394"/>
      <c r="F31" s="404"/>
      <c r="G31" s="404"/>
      <c r="H31" s="404"/>
      <c r="I31" s="404"/>
      <c r="J31" s="404"/>
      <c r="K31" s="404"/>
      <c r="L31" s="404"/>
      <c r="M31" s="404"/>
      <c r="N31" s="404"/>
      <c r="O31" s="404"/>
      <c r="P31" s="404"/>
      <c r="Q31" s="404"/>
      <c r="R31" s="416"/>
      <c r="S31" s="408"/>
      <c r="T31" s="408"/>
      <c r="U31" s="408"/>
      <c r="V31" s="408"/>
      <c r="W31" s="408"/>
      <c r="X31" s="408"/>
    </row>
    <row r="32" spans="1:24" ht="11.25" customHeight="1">
      <c r="A32" s="398"/>
      <c r="B32" s="393"/>
      <c r="C32" s="2763" t="s">
        <v>244</v>
      </c>
      <c r="D32" s="2763"/>
      <c r="E32" s="2763"/>
      <c r="F32" s="2763"/>
      <c r="G32" s="2763"/>
      <c r="H32" s="2763"/>
      <c r="I32" s="2763"/>
      <c r="J32" s="2763"/>
      <c r="K32" s="2763"/>
      <c r="L32" s="2763"/>
      <c r="M32" s="2763"/>
      <c r="N32" s="2763"/>
      <c r="O32" s="2763"/>
      <c r="P32" s="2763"/>
      <c r="Q32" s="2763"/>
      <c r="R32" s="2764"/>
      <c r="S32" s="417"/>
      <c r="T32" s="417"/>
      <c r="U32" s="417"/>
      <c r="V32" s="417"/>
      <c r="W32" s="417"/>
      <c r="X32" s="417"/>
    </row>
    <row r="33" spans="1:24" ht="9" customHeight="1">
      <c r="A33" s="401"/>
      <c r="B33" s="393"/>
      <c r="C33" s="402" t="s">
        <v>230</v>
      </c>
      <c r="D33" s="394"/>
      <c r="E33" s="394"/>
      <c r="F33" s="395"/>
      <c r="G33" s="395"/>
      <c r="H33" s="395"/>
      <c r="I33" s="395"/>
      <c r="J33" s="395"/>
      <c r="K33" s="395"/>
      <c r="L33" s="395"/>
      <c r="M33" s="395"/>
      <c r="N33" s="395"/>
      <c r="O33" s="395"/>
      <c r="P33" s="395"/>
      <c r="Q33" s="395"/>
      <c r="R33" s="416"/>
      <c r="S33" s="408"/>
      <c r="T33" s="408"/>
      <c r="U33" s="408"/>
      <c r="V33" s="408"/>
      <c r="W33" s="408"/>
      <c r="X33" s="408"/>
    </row>
    <row r="34" spans="1:24" ht="9" customHeight="1">
      <c r="A34" s="401"/>
      <c r="B34" s="393"/>
      <c r="C34" s="2759" t="s">
        <v>255</v>
      </c>
      <c r="D34" s="2769"/>
      <c r="E34" s="404">
        <v>0</v>
      </c>
      <c r="F34" s="404">
        <v>66.188887064951203</v>
      </c>
      <c r="G34" s="404">
        <v>65.194955600006494</v>
      </c>
      <c r="H34" s="404">
        <v>63.119451618390102</v>
      </c>
      <c r="I34" s="404">
        <v>58.125113737991803</v>
      </c>
      <c r="J34" s="404">
        <v>56.227996324754699</v>
      </c>
      <c r="K34" s="404">
        <v>55.009986034335299</v>
      </c>
      <c r="L34" s="404">
        <v>53.515893109776499</v>
      </c>
      <c r="M34" s="404">
        <v>54.965706730973402</v>
      </c>
      <c r="N34" s="404">
        <v>55.829949828314703</v>
      </c>
      <c r="O34" s="404">
        <v>57.290917850076497</v>
      </c>
      <c r="P34" s="404">
        <v>59.067509616500203</v>
      </c>
      <c r="Q34" s="404">
        <v>59.548392188929</v>
      </c>
      <c r="R34" s="450">
        <v>58.893466925424697</v>
      </c>
      <c r="S34" s="445"/>
      <c r="T34" s="445"/>
      <c r="U34" s="445"/>
      <c r="V34" s="445"/>
      <c r="W34" s="445"/>
      <c r="X34" s="445"/>
    </row>
    <row r="35" spans="1:24" ht="9" customHeight="1">
      <c r="B35" s="393"/>
      <c r="C35" s="2769"/>
      <c r="D35" s="2769"/>
      <c r="E35" s="403"/>
      <c r="F35" s="404">
        <v>56.922739210099998</v>
      </c>
      <c r="G35" s="404">
        <v>56.6018010855</v>
      </c>
      <c r="H35" s="404">
        <v>56.424906531399998</v>
      </c>
      <c r="I35" s="404">
        <v>56.086589451499997</v>
      </c>
      <c r="J35" s="404">
        <v>55.400878280699999</v>
      </c>
      <c r="K35" s="404"/>
      <c r="L35" s="404" t="s">
        <v>232</v>
      </c>
      <c r="M35" s="404" t="s">
        <v>232</v>
      </c>
      <c r="N35" s="404" t="s">
        <v>232</v>
      </c>
      <c r="O35" s="404" t="s">
        <v>232</v>
      </c>
      <c r="P35" s="404" t="s">
        <v>232</v>
      </c>
      <c r="Q35" s="404" t="s">
        <v>232</v>
      </c>
      <c r="R35" s="450" t="s">
        <v>130</v>
      </c>
      <c r="S35" s="445"/>
      <c r="T35" s="445"/>
      <c r="U35" s="445"/>
      <c r="V35" s="445"/>
      <c r="W35" s="445"/>
      <c r="X35" s="445"/>
    </row>
    <row r="36" spans="1:24" ht="3" customHeight="1">
      <c r="B36" s="393"/>
      <c r="C36" s="403"/>
      <c r="D36" s="407"/>
      <c r="E36" s="403"/>
      <c r="F36" s="395"/>
      <c r="G36" s="395"/>
      <c r="H36" s="395"/>
      <c r="I36" s="395"/>
      <c r="J36" s="395"/>
      <c r="K36" s="395"/>
      <c r="L36" s="395"/>
      <c r="M36" s="395"/>
      <c r="N36" s="395"/>
      <c r="O36" s="395"/>
      <c r="P36" s="395"/>
      <c r="Q36" s="395"/>
      <c r="R36" s="451"/>
      <c r="S36" s="452"/>
      <c r="T36" s="452"/>
      <c r="U36" s="452"/>
      <c r="V36" s="452"/>
      <c r="W36" s="452"/>
      <c r="X36" s="452"/>
    </row>
    <row r="37" spans="1:24" ht="9" customHeight="1">
      <c r="B37" s="399"/>
      <c r="C37" s="2759" t="s">
        <v>256</v>
      </c>
      <c r="D37" s="2760"/>
      <c r="E37" s="403"/>
      <c r="F37" s="404">
        <v>65.2338805906478</v>
      </c>
      <c r="G37" s="404">
        <v>64.304439360038103</v>
      </c>
      <c r="H37" s="404">
        <v>62.475026068483501</v>
      </c>
      <c r="I37" s="404">
        <v>57.813601575266901</v>
      </c>
      <c r="J37" s="404">
        <v>56.262746830463897</v>
      </c>
      <c r="K37" s="404">
        <v>55.595678972005999</v>
      </c>
      <c r="L37" s="404">
        <v>54.245174696058299</v>
      </c>
      <c r="M37" s="404">
        <v>55.161224260946099</v>
      </c>
      <c r="N37" s="404">
        <v>55.594193075620502</v>
      </c>
      <c r="O37" s="404">
        <v>56.2491306550912</v>
      </c>
      <c r="P37" s="404">
        <v>57.322811951887502</v>
      </c>
      <c r="Q37" s="404">
        <v>57.675223257238301</v>
      </c>
      <c r="R37" s="450">
        <v>58.418380948291102</v>
      </c>
      <c r="S37" s="445"/>
      <c r="T37" s="445"/>
      <c r="U37" s="445"/>
      <c r="V37" s="445"/>
      <c r="W37" s="445"/>
      <c r="X37" s="445"/>
    </row>
    <row r="38" spans="1:24" ht="9" customHeight="1">
      <c r="B38" s="393"/>
      <c r="C38" s="2760"/>
      <c r="D38" s="2760"/>
      <c r="E38" s="394"/>
      <c r="F38" s="404">
        <v>55.424684038199999</v>
      </c>
      <c r="G38" s="404">
        <v>55.6676088448</v>
      </c>
      <c r="H38" s="404">
        <v>55.646931980600002</v>
      </c>
      <c r="I38" s="404">
        <v>55.598687173499997</v>
      </c>
      <c r="J38" s="404">
        <v>55.527833600100003</v>
      </c>
      <c r="K38" s="404"/>
      <c r="L38" s="404" t="s">
        <v>232</v>
      </c>
      <c r="M38" s="404" t="s">
        <v>232</v>
      </c>
      <c r="N38" s="404" t="s">
        <v>232</v>
      </c>
      <c r="O38" s="404" t="s">
        <v>232</v>
      </c>
      <c r="P38" s="404" t="s">
        <v>232</v>
      </c>
      <c r="Q38" s="404" t="s">
        <v>232</v>
      </c>
      <c r="R38" s="450" t="s">
        <v>130</v>
      </c>
      <c r="S38" s="445"/>
      <c r="T38" s="445"/>
      <c r="U38" s="445"/>
      <c r="V38" s="445"/>
      <c r="W38" s="445"/>
      <c r="X38" s="445"/>
    </row>
    <row r="39" spans="1:24" ht="3" customHeight="1">
      <c r="B39" s="393"/>
      <c r="C39" s="410"/>
      <c r="D39" s="410"/>
      <c r="E39" s="394"/>
      <c r="F39" s="404"/>
      <c r="G39" s="404"/>
      <c r="H39" s="404"/>
      <c r="I39" s="404"/>
      <c r="J39" s="404"/>
      <c r="K39" s="404"/>
      <c r="L39" s="404"/>
      <c r="M39" s="404"/>
      <c r="N39" s="404"/>
      <c r="O39" s="404"/>
      <c r="P39" s="404"/>
      <c r="Q39" s="404"/>
      <c r="R39" s="451"/>
      <c r="S39" s="452"/>
      <c r="T39" s="452"/>
      <c r="U39" s="452"/>
      <c r="V39" s="452"/>
      <c r="W39" s="452"/>
      <c r="X39" s="452"/>
    </row>
    <row r="40" spans="1:24" ht="9" customHeight="1">
      <c r="B40" s="393"/>
      <c r="C40" s="402" t="s">
        <v>234</v>
      </c>
      <c r="D40" s="410"/>
      <c r="E40" s="394"/>
      <c r="F40" s="395"/>
      <c r="G40" s="395"/>
      <c r="H40" s="395"/>
      <c r="I40" s="395"/>
      <c r="J40" s="395"/>
      <c r="K40" s="395"/>
      <c r="L40" s="395"/>
      <c r="M40" s="395"/>
      <c r="N40" s="395"/>
      <c r="O40" s="395"/>
      <c r="P40" s="395"/>
      <c r="Q40" s="395"/>
      <c r="R40" s="451"/>
      <c r="S40" s="452"/>
      <c r="T40" s="452"/>
      <c r="U40" s="452"/>
      <c r="V40" s="452"/>
      <c r="W40" s="452"/>
      <c r="X40" s="452"/>
    </row>
    <row r="41" spans="1:24" ht="9" customHeight="1">
      <c r="B41" s="393"/>
      <c r="C41" s="2759" t="s">
        <v>256</v>
      </c>
      <c r="D41" s="2760"/>
      <c r="E41" s="394"/>
      <c r="F41" s="404">
        <v>67.215541333254393</v>
      </c>
      <c r="G41" s="404">
        <v>66.281433670905599</v>
      </c>
      <c r="H41" s="404">
        <v>64.426141209394004</v>
      </c>
      <c r="I41" s="404">
        <v>59.771753636082103</v>
      </c>
      <c r="J41" s="404">
        <v>58.212030730177197</v>
      </c>
      <c r="K41" s="404">
        <v>57.524977107383599</v>
      </c>
      <c r="L41" s="404">
        <v>56.172768738986598</v>
      </c>
      <c r="M41" s="404">
        <v>57.107038765466001</v>
      </c>
      <c r="N41" s="404">
        <v>57.552077437765703</v>
      </c>
      <c r="O41" s="404">
        <v>58.2238250244082</v>
      </c>
      <c r="P41" s="404">
        <v>59.3101631862788</v>
      </c>
      <c r="Q41" s="404">
        <v>59.677327567283399</v>
      </c>
      <c r="R41" s="450">
        <v>60.3790710843477</v>
      </c>
      <c r="S41" s="445"/>
      <c r="T41" s="445"/>
      <c r="U41" s="445"/>
      <c r="V41" s="445"/>
      <c r="W41" s="445"/>
      <c r="X41" s="445"/>
    </row>
    <row r="42" spans="1:24" ht="9" customHeight="1">
      <c r="B42" s="393"/>
      <c r="C42" s="2760"/>
      <c r="D42" s="2760"/>
      <c r="E42" s="394"/>
      <c r="F42" s="404">
        <v>57.402815656400001</v>
      </c>
      <c r="G42" s="404">
        <v>57.624494206000001</v>
      </c>
      <c r="H42" s="404">
        <v>57.654596706500001</v>
      </c>
      <c r="I42" s="404">
        <v>57.589549105099998</v>
      </c>
      <c r="J42" s="404">
        <v>57.480748835299998</v>
      </c>
      <c r="K42" s="404"/>
      <c r="L42" s="404" t="s">
        <v>232</v>
      </c>
      <c r="M42" s="404" t="s">
        <v>232</v>
      </c>
      <c r="N42" s="404" t="s">
        <v>232</v>
      </c>
      <c r="O42" s="404" t="s">
        <v>232</v>
      </c>
      <c r="P42" s="404" t="s">
        <v>232</v>
      </c>
      <c r="Q42" s="404" t="s">
        <v>232</v>
      </c>
      <c r="R42" s="450" t="s">
        <v>130</v>
      </c>
      <c r="S42" s="445"/>
      <c r="T42" s="445"/>
      <c r="U42" s="445"/>
      <c r="V42" s="445"/>
      <c r="W42" s="445"/>
      <c r="X42" s="445"/>
    </row>
    <row r="43" spans="1:24" ht="3" customHeight="1">
      <c r="B43" s="393"/>
      <c r="C43" s="410"/>
      <c r="D43" s="410"/>
      <c r="E43" s="394"/>
      <c r="F43" s="404"/>
      <c r="G43" s="404"/>
      <c r="H43" s="404"/>
      <c r="I43" s="404"/>
      <c r="J43" s="404"/>
      <c r="K43" s="404"/>
      <c r="L43" s="404"/>
      <c r="M43" s="404"/>
      <c r="N43" s="404"/>
      <c r="O43" s="404"/>
      <c r="P43" s="404"/>
      <c r="Q43" s="404"/>
      <c r="R43" s="451"/>
      <c r="S43" s="452"/>
      <c r="T43" s="452"/>
      <c r="U43" s="452"/>
      <c r="V43" s="452"/>
      <c r="W43" s="452"/>
      <c r="X43" s="452"/>
    </row>
    <row r="44" spans="1:24" ht="9" customHeight="1">
      <c r="B44" s="399"/>
      <c r="C44" s="2761" t="s">
        <v>235</v>
      </c>
      <c r="D44" s="2762"/>
      <c r="E44" s="394"/>
      <c r="F44" s="412">
        <v>4.3948579769739498</v>
      </c>
      <c r="G44" s="412">
        <v>4.3887446494294897</v>
      </c>
      <c r="H44" s="412">
        <v>4.3630731707740402</v>
      </c>
      <c r="I44" s="412">
        <v>4.2964406877194996</v>
      </c>
      <c r="J44" s="412">
        <v>4.1200699206637204</v>
      </c>
      <c r="K44" s="412">
        <v>4.0452466293894904</v>
      </c>
      <c r="L44" s="412">
        <v>4.0474075210793297</v>
      </c>
      <c r="M44" s="412">
        <v>4.0985621977500202</v>
      </c>
      <c r="N44" s="412">
        <v>4.1546739724294097</v>
      </c>
      <c r="O44" s="412">
        <v>4.3099304234845501</v>
      </c>
      <c r="P44" s="412">
        <v>4.4872749332373401</v>
      </c>
      <c r="Q44" s="412">
        <v>4.5487046429456202</v>
      </c>
      <c r="R44" s="450">
        <v>4.2639274253277701</v>
      </c>
      <c r="S44" s="445"/>
      <c r="T44" s="445"/>
      <c r="U44" s="445"/>
      <c r="V44" s="445"/>
      <c r="W44" s="445"/>
      <c r="X44" s="445"/>
    </row>
    <row r="45" spans="1:24" ht="9" customHeight="1">
      <c r="B45" s="393"/>
      <c r="C45" s="2762"/>
      <c r="D45" s="2762"/>
      <c r="E45" s="394"/>
      <c r="F45" s="412">
        <v>4.4998199613000001</v>
      </c>
      <c r="G45" s="412">
        <v>4.4055982921999997</v>
      </c>
      <c r="H45" s="412">
        <v>4.3694685065999996</v>
      </c>
      <c r="I45" s="412">
        <v>4.3070718653000002</v>
      </c>
      <c r="J45" s="412">
        <v>4.1315949943000003</v>
      </c>
      <c r="K45" s="412"/>
      <c r="L45" s="412" t="s">
        <v>232</v>
      </c>
      <c r="M45" s="412" t="s">
        <v>232</v>
      </c>
      <c r="N45" s="412" t="s">
        <v>232</v>
      </c>
      <c r="O45" s="412" t="s">
        <v>232</v>
      </c>
      <c r="P45" s="412" t="s">
        <v>232</v>
      </c>
      <c r="Q45" s="412" t="s">
        <v>232</v>
      </c>
      <c r="R45" s="450" t="s">
        <v>130</v>
      </c>
      <c r="S45" s="445"/>
      <c r="T45" s="445"/>
      <c r="U45" s="445"/>
      <c r="V45" s="445"/>
      <c r="W45" s="445"/>
      <c r="X45" s="445"/>
    </row>
    <row r="46" spans="1:24" ht="3" customHeight="1">
      <c r="B46" s="393"/>
      <c r="C46" s="413"/>
      <c r="D46" s="413"/>
      <c r="E46" s="394"/>
      <c r="F46" s="412"/>
      <c r="G46" s="412"/>
      <c r="H46" s="412"/>
      <c r="I46" s="412"/>
      <c r="J46" s="412"/>
      <c r="K46" s="412"/>
      <c r="L46" s="412"/>
      <c r="M46" s="412"/>
      <c r="N46" s="412"/>
      <c r="O46" s="412"/>
      <c r="P46" s="412"/>
      <c r="Q46" s="412"/>
      <c r="R46" s="454"/>
      <c r="S46" s="455"/>
      <c r="T46" s="455"/>
      <c r="U46" s="455"/>
      <c r="V46" s="455"/>
      <c r="W46" s="455"/>
      <c r="X46" s="455"/>
    </row>
    <row r="47" spans="1:24" ht="9" customHeight="1">
      <c r="B47" s="393"/>
      <c r="C47" s="2761" t="s">
        <v>257</v>
      </c>
      <c r="D47" s="2762"/>
      <c r="E47" s="394"/>
      <c r="F47" s="412">
        <v>3.3456352389602801</v>
      </c>
      <c r="G47" s="412">
        <v>3.3410761086029201</v>
      </c>
      <c r="H47" s="412">
        <v>3.30967731997591</v>
      </c>
      <c r="I47" s="412">
        <v>3.2723464055765898</v>
      </c>
      <c r="J47" s="412">
        <v>3.3150986005888901</v>
      </c>
      <c r="K47" s="412">
        <v>3.2480663130114298</v>
      </c>
      <c r="L47" s="412">
        <v>3.2158275226349202</v>
      </c>
      <c r="M47" s="412">
        <v>3.2955206563303401</v>
      </c>
      <c r="N47" s="412">
        <v>3.3502898170155802</v>
      </c>
      <c r="O47" s="412">
        <v>3.4196027340846298</v>
      </c>
      <c r="P47" s="412">
        <v>3.4564029678021999</v>
      </c>
      <c r="Q47" s="412">
        <v>3.4421841327375402</v>
      </c>
      <c r="R47" s="450">
        <v>3.3309455119086402</v>
      </c>
      <c r="S47" s="445"/>
      <c r="T47" s="445"/>
      <c r="U47" s="445"/>
      <c r="V47" s="445"/>
      <c r="W47" s="445"/>
      <c r="X47" s="445"/>
    </row>
    <row r="48" spans="1:24" ht="9" customHeight="1">
      <c r="B48" s="393"/>
      <c r="C48" s="2762"/>
      <c r="D48" s="2762"/>
      <c r="E48" s="394"/>
      <c r="F48" s="412">
        <v>3.3776478229000002</v>
      </c>
      <c r="G48" s="412">
        <v>3.3271475423000001</v>
      </c>
      <c r="H48" s="412">
        <v>3.3103299371000001</v>
      </c>
      <c r="I48" s="412">
        <v>3.2941777078999999</v>
      </c>
      <c r="J48" s="412">
        <v>3.2848440806000001</v>
      </c>
      <c r="K48" s="412"/>
      <c r="L48" s="412" t="s">
        <v>232</v>
      </c>
      <c r="M48" s="412" t="s">
        <v>232</v>
      </c>
      <c r="N48" s="412" t="s">
        <v>232</v>
      </c>
      <c r="O48" s="412" t="s">
        <v>232</v>
      </c>
      <c r="P48" s="412" t="s">
        <v>232</v>
      </c>
      <c r="Q48" s="412" t="s">
        <v>232</v>
      </c>
      <c r="R48" s="450" t="s">
        <v>130</v>
      </c>
      <c r="S48" s="445"/>
      <c r="T48" s="445"/>
      <c r="U48" s="445"/>
      <c r="V48" s="445"/>
      <c r="W48" s="445"/>
      <c r="X48" s="445"/>
    </row>
    <row r="49" spans="1:24" ht="3" customHeight="1">
      <c r="B49" s="393"/>
      <c r="C49" s="410"/>
      <c r="D49" s="410"/>
      <c r="E49" s="394"/>
      <c r="F49" s="404"/>
      <c r="G49" s="404"/>
      <c r="H49" s="404"/>
      <c r="I49" s="404"/>
      <c r="J49" s="404"/>
      <c r="K49" s="404"/>
      <c r="L49" s="404"/>
      <c r="M49" s="404"/>
      <c r="N49" s="404"/>
      <c r="O49" s="404"/>
      <c r="P49" s="404"/>
      <c r="Q49" s="404"/>
      <c r="R49" s="416"/>
      <c r="S49" s="408"/>
      <c r="T49" s="408"/>
      <c r="U49" s="408"/>
      <c r="V49" s="408"/>
      <c r="W49" s="408"/>
      <c r="X49" s="408"/>
    </row>
    <row r="50" spans="1:24" ht="11.25" customHeight="1">
      <c r="A50" s="398"/>
      <c r="B50" s="393"/>
      <c r="C50" s="2763" t="s">
        <v>114</v>
      </c>
      <c r="D50" s="2763"/>
      <c r="E50" s="2763"/>
      <c r="F50" s="2763"/>
      <c r="G50" s="2763"/>
      <c r="H50" s="2763"/>
      <c r="I50" s="2763"/>
      <c r="J50" s="2763"/>
      <c r="K50" s="2763"/>
      <c r="L50" s="2763"/>
      <c r="M50" s="2763"/>
      <c r="N50" s="2763"/>
      <c r="O50" s="2763"/>
      <c r="P50" s="2763"/>
      <c r="Q50" s="2763"/>
      <c r="R50" s="2764"/>
      <c r="S50" s="417"/>
      <c r="T50" s="417"/>
      <c r="U50" s="417"/>
      <c r="V50" s="417"/>
      <c r="W50" s="417"/>
      <c r="X50" s="417"/>
    </row>
    <row r="51" spans="1:24" ht="9" customHeight="1">
      <c r="A51" s="401"/>
      <c r="B51" s="393"/>
      <c r="C51" s="402" t="s">
        <v>230</v>
      </c>
      <c r="D51" s="394"/>
      <c r="E51" s="394"/>
      <c r="F51" s="395"/>
      <c r="G51" s="395"/>
      <c r="H51" s="395"/>
      <c r="I51" s="395"/>
      <c r="J51" s="395"/>
      <c r="K51" s="395"/>
      <c r="L51" s="395"/>
      <c r="M51" s="395"/>
      <c r="N51" s="395"/>
      <c r="O51" s="395"/>
      <c r="P51" s="395"/>
      <c r="Q51" s="395"/>
      <c r="R51" s="416"/>
      <c r="S51" s="408"/>
      <c r="T51" s="408"/>
      <c r="U51" s="408"/>
      <c r="V51" s="408"/>
      <c r="W51" s="408"/>
      <c r="X51" s="408"/>
    </row>
    <row r="52" spans="1:24" ht="9" customHeight="1">
      <c r="A52" s="401"/>
      <c r="B52" s="393"/>
      <c r="C52" s="2759" t="s">
        <v>255</v>
      </c>
      <c r="D52" s="2769"/>
      <c r="E52" s="403"/>
      <c r="F52" s="404">
        <v>63.572473826648697</v>
      </c>
      <c r="G52" s="404">
        <v>62.409496553090001</v>
      </c>
      <c r="H52" s="404">
        <v>60.920313740539299</v>
      </c>
      <c r="I52" s="404">
        <v>59.1567709537035</v>
      </c>
      <c r="J52" s="404">
        <v>57.317177652802698</v>
      </c>
      <c r="K52" s="404">
        <v>55.961383828079398</v>
      </c>
      <c r="L52" s="404">
        <v>54.422637589038999</v>
      </c>
      <c r="M52" s="404">
        <v>54.119020800716399</v>
      </c>
      <c r="N52" s="404">
        <v>54.624898224624403</v>
      </c>
      <c r="O52" s="404">
        <v>56.305194679749903</v>
      </c>
      <c r="P52" s="404">
        <v>57.2011722719337</v>
      </c>
      <c r="Q52" s="404">
        <v>57.270169847988299</v>
      </c>
      <c r="R52" s="450">
        <v>58.578195937285003</v>
      </c>
      <c r="S52" s="445"/>
      <c r="T52" s="445"/>
      <c r="U52" s="445"/>
      <c r="V52" s="445"/>
      <c r="W52" s="445"/>
      <c r="X52" s="445"/>
    </row>
    <row r="53" spans="1:24" ht="9" customHeight="1">
      <c r="B53" s="393"/>
      <c r="C53" s="2769"/>
      <c r="D53" s="2769"/>
      <c r="E53" s="403"/>
      <c r="F53" s="404">
        <v>56.967975865699998</v>
      </c>
      <c r="G53" s="404">
        <v>56.352940904800001</v>
      </c>
      <c r="H53" s="404">
        <v>56.390149516500003</v>
      </c>
      <c r="I53" s="404">
        <v>55.872115570699997</v>
      </c>
      <c r="J53" s="404">
        <v>55.732738265800002</v>
      </c>
      <c r="K53" s="404"/>
      <c r="L53" s="404" t="s">
        <v>232</v>
      </c>
      <c r="M53" s="404" t="s">
        <v>232</v>
      </c>
      <c r="N53" s="404" t="s">
        <v>232</v>
      </c>
      <c r="O53" s="404" t="s">
        <v>232</v>
      </c>
      <c r="P53" s="404" t="s">
        <v>232</v>
      </c>
      <c r="Q53" s="404" t="s">
        <v>232</v>
      </c>
      <c r="R53" s="450" t="s">
        <v>130</v>
      </c>
      <c r="S53" s="445"/>
      <c r="T53" s="445"/>
      <c r="U53" s="445"/>
      <c r="V53" s="445"/>
      <c r="W53" s="445"/>
      <c r="X53" s="445"/>
    </row>
    <row r="54" spans="1:24" ht="3" customHeight="1">
      <c r="B54" s="393"/>
      <c r="C54" s="403"/>
      <c r="D54" s="407"/>
      <c r="E54" s="403"/>
      <c r="F54" s="395"/>
      <c r="G54" s="395"/>
      <c r="H54" s="395"/>
      <c r="I54" s="395"/>
      <c r="J54" s="395"/>
      <c r="K54" s="395"/>
      <c r="L54" s="395"/>
      <c r="M54" s="395"/>
      <c r="N54" s="395"/>
      <c r="O54" s="395"/>
      <c r="P54" s="395"/>
      <c r="Q54" s="395"/>
      <c r="R54" s="451"/>
      <c r="S54" s="452"/>
      <c r="T54" s="452"/>
      <c r="U54" s="452"/>
      <c r="V54" s="452"/>
      <c r="W54" s="452"/>
      <c r="X54" s="452"/>
    </row>
    <row r="55" spans="1:24" ht="9" customHeight="1">
      <c r="B55" s="399"/>
      <c r="C55" s="2759" t="s">
        <v>256</v>
      </c>
      <c r="D55" s="2760"/>
      <c r="E55" s="403"/>
      <c r="F55" s="404">
        <v>62.884348154958801</v>
      </c>
      <c r="G55" s="404">
        <v>61.741097947024997</v>
      </c>
      <c r="H55" s="404">
        <v>60.559740697056803</v>
      </c>
      <c r="I55" s="404">
        <v>58.909372536669402</v>
      </c>
      <c r="J55" s="404">
        <v>57.559567054050497</v>
      </c>
      <c r="K55" s="404">
        <v>56.684993600650202</v>
      </c>
      <c r="L55" s="404">
        <v>55.199785163614898</v>
      </c>
      <c r="M55" s="404">
        <v>54.575596003175299</v>
      </c>
      <c r="N55" s="404">
        <v>54.691440314038203</v>
      </c>
      <c r="O55" s="404">
        <v>55.557006533038397</v>
      </c>
      <c r="P55" s="404">
        <v>55.678959372388697</v>
      </c>
      <c r="Q55" s="404">
        <v>55.792432318251798</v>
      </c>
      <c r="R55" s="450">
        <v>58.318228079881301</v>
      </c>
      <c r="S55" s="445"/>
      <c r="T55" s="445"/>
      <c r="U55" s="445"/>
      <c r="V55" s="445"/>
      <c r="W55" s="445"/>
      <c r="X55" s="445"/>
    </row>
    <row r="56" spans="1:24" ht="9" customHeight="1">
      <c r="B56" s="393"/>
      <c r="C56" s="2760"/>
      <c r="D56" s="2760"/>
      <c r="E56" s="394"/>
      <c r="F56" s="404">
        <v>55.882287427100003</v>
      </c>
      <c r="G56" s="404">
        <v>56.018847780999998</v>
      </c>
      <c r="H56" s="404">
        <v>56.211200004600002</v>
      </c>
      <c r="I56" s="404">
        <v>55.845504308499997</v>
      </c>
      <c r="J56" s="404">
        <v>56.082665038199998</v>
      </c>
      <c r="K56" s="404"/>
      <c r="L56" s="404" t="s">
        <v>232</v>
      </c>
      <c r="M56" s="404" t="s">
        <v>232</v>
      </c>
      <c r="N56" s="404" t="s">
        <v>232</v>
      </c>
      <c r="O56" s="404" t="s">
        <v>232</v>
      </c>
      <c r="P56" s="404" t="s">
        <v>232</v>
      </c>
      <c r="Q56" s="404" t="s">
        <v>232</v>
      </c>
      <c r="R56" s="450" t="s">
        <v>130</v>
      </c>
      <c r="S56" s="445"/>
      <c r="T56" s="445"/>
      <c r="U56" s="445"/>
      <c r="V56" s="445"/>
      <c r="W56" s="445"/>
      <c r="X56" s="445"/>
    </row>
    <row r="57" spans="1:24" ht="3" customHeight="1">
      <c r="B57" s="393"/>
      <c r="C57" s="410"/>
      <c r="D57" s="410"/>
      <c r="E57" s="394"/>
      <c r="F57" s="404"/>
      <c r="G57" s="404"/>
      <c r="H57" s="404"/>
      <c r="I57" s="404"/>
      <c r="J57" s="404"/>
      <c r="K57" s="404"/>
      <c r="L57" s="404"/>
      <c r="M57" s="404"/>
      <c r="N57" s="404"/>
      <c r="O57" s="404"/>
      <c r="P57" s="404"/>
      <c r="Q57" s="404"/>
      <c r="R57" s="451"/>
      <c r="S57" s="452"/>
      <c r="T57" s="452"/>
      <c r="U57" s="452"/>
      <c r="V57" s="452"/>
      <c r="W57" s="452"/>
      <c r="X57" s="452"/>
    </row>
    <row r="58" spans="1:24" ht="9" customHeight="1">
      <c r="B58" s="393"/>
      <c r="C58" s="402" t="s">
        <v>234</v>
      </c>
      <c r="D58" s="410"/>
      <c r="E58" s="394"/>
      <c r="F58" s="395"/>
      <c r="G58" s="395"/>
      <c r="H58" s="395"/>
      <c r="I58" s="395"/>
      <c r="J58" s="395"/>
      <c r="K58" s="395"/>
      <c r="L58" s="395"/>
      <c r="M58" s="395"/>
      <c r="N58" s="395"/>
      <c r="O58" s="395"/>
      <c r="P58" s="395"/>
      <c r="Q58" s="395"/>
      <c r="R58" s="451"/>
      <c r="S58" s="452"/>
      <c r="T58" s="452"/>
      <c r="U58" s="452"/>
      <c r="V58" s="452"/>
      <c r="W58" s="452"/>
      <c r="X58" s="452"/>
    </row>
    <row r="59" spans="1:24" ht="9" customHeight="1">
      <c r="B59" s="393"/>
      <c r="C59" s="2759" t="s">
        <v>256</v>
      </c>
      <c r="D59" s="2760"/>
      <c r="E59" s="394"/>
      <c r="F59" s="404">
        <v>65.494968256435499</v>
      </c>
      <c r="G59" s="404">
        <v>64.350095924953806</v>
      </c>
      <c r="H59" s="404">
        <v>63.106859530364602</v>
      </c>
      <c r="I59" s="404">
        <v>61.465629791164098</v>
      </c>
      <c r="J59" s="404">
        <v>60.106807561089902</v>
      </c>
      <c r="K59" s="404">
        <v>59.251438497957302</v>
      </c>
      <c r="L59" s="404">
        <v>57.755467236895299</v>
      </c>
      <c r="M59" s="404">
        <v>57.173723388925801</v>
      </c>
      <c r="N59" s="404">
        <v>57.323706832337798</v>
      </c>
      <c r="O59" s="404">
        <v>58.221292134009303</v>
      </c>
      <c r="P59" s="404">
        <v>58.398375420170403</v>
      </c>
      <c r="Q59" s="404">
        <v>58.519961125729999</v>
      </c>
      <c r="R59" s="450">
        <v>60.926481735251102</v>
      </c>
      <c r="S59" s="445"/>
      <c r="T59" s="445"/>
      <c r="U59" s="445"/>
      <c r="V59" s="445"/>
      <c r="W59" s="445"/>
      <c r="X59" s="445"/>
    </row>
    <row r="60" spans="1:24" ht="9" customHeight="1">
      <c r="B60" s="393"/>
      <c r="C60" s="2760"/>
      <c r="D60" s="2760"/>
      <c r="E60" s="394"/>
      <c r="F60" s="404">
        <v>58.5752908519</v>
      </c>
      <c r="G60" s="404">
        <v>58.696976232499999</v>
      </c>
      <c r="H60" s="404">
        <v>58.864572216399999</v>
      </c>
      <c r="I60" s="404">
        <v>58.464040847299998</v>
      </c>
      <c r="J60" s="404">
        <v>58.651442991000003</v>
      </c>
      <c r="K60" s="404"/>
      <c r="L60" s="404" t="s">
        <v>232</v>
      </c>
      <c r="M60" s="404" t="s">
        <v>232</v>
      </c>
      <c r="N60" s="404" t="s">
        <v>232</v>
      </c>
      <c r="O60" s="404" t="s">
        <v>232</v>
      </c>
      <c r="P60" s="404" t="s">
        <v>232</v>
      </c>
      <c r="Q60" s="404" t="s">
        <v>232</v>
      </c>
      <c r="R60" s="450" t="s">
        <v>130</v>
      </c>
      <c r="S60" s="445"/>
      <c r="T60" s="445"/>
      <c r="U60" s="445"/>
      <c r="V60" s="445"/>
      <c r="W60" s="445"/>
      <c r="X60" s="445"/>
    </row>
    <row r="61" spans="1:24" ht="3" customHeight="1">
      <c r="B61" s="393"/>
      <c r="C61" s="410"/>
      <c r="D61" s="410"/>
      <c r="E61" s="394"/>
      <c r="F61" s="404"/>
      <c r="G61" s="404"/>
      <c r="H61" s="404"/>
      <c r="I61" s="404"/>
      <c r="J61" s="404"/>
      <c r="K61" s="404"/>
      <c r="L61" s="404"/>
      <c r="M61" s="404"/>
      <c r="N61" s="404"/>
      <c r="O61" s="404"/>
      <c r="P61" s="404"/>
      <c r="Q61" s="404"/>
      <c r="R61" s="451"/>
      <c r="S61" s="452"/>
      <c r="T61" s="452"/>
      <c r="U61" s="452"/>
      <c r="V61" s="452"/>
      <c r="W61" s="452"/>
      <c r="X61" s="452"/>
    </row>
    <row r="62" spans="1:24" ht="9" customHeight="1">
      <c r="B62" s="399"/>
      <c r="C62" s="2761" t="s">
        <v>235</v>
      </c>
      <c r="D62" s="2762"/>
      <c r="E62" s="394"/>
      <c r="F62" s="412">
        <v>4.2560379342228698</v>
      </c>
      <c r="G62" s="412">
        <v>4.2599422774953304</v>
      </c>
      <c r="H62" s="412">
        <v>4.2151186233327103</v>
      </c>
      <c r="I62" s="412">
        <v>4.1875431046304303</v>
      </c>
      <c r="J62" s="412">
        <v>4.0500618447274599</v>
      </c>
      <c r="K62" s="412">
        <v>3.9694613005510901</v>
      </c>
      <c r="L62" s="412">
        <v>3.9683965344472698</v>
      </c>
      <c r="M62" s="412">
        <v>4.0098650547207697</v>
      </c>
      <c r="N62" s="412">
        <v>4.0358178147779498</v>
      </c>
      <c r="O62" s="412">
        <v>4.1640518535350202</v>
      </c>
      <c r="P62" s="412">
        <v>4.3467162607252998</v>
      </c>
      <c r="Q62" s="412">
        <v>4.3739185995907102</v>
      </c>
      <c r="R62" s="450">
        <v>4.1491414281216397</v>
      </c>
      <c r="S62" s="445"/>
      <c r="T62" s="445"/>
      <c r="U62" s="445"/>
      <c r="V62" s="445"/>
      <c r="W62" s="445"/>
      <c r="X62" s="445"/>
    </row>
    <row r="63" spans="1:24" ht="9" customHeight="1">
      <c r="B63" s="393"/>
      <c r="C63" s="2762"/>
      <c r="D63" s="2762"/>
      <c r="E63" s="394"/>
      <c r="F63" s="412">
        <v>4.3340386086000002</v>
      </c>
      <c r="G63" s="412">
        <v>4.2129088306</v>
      </c>
      <c r="H63" s="412">
        <v>4.1888442443000002</v>
      </c>
      <c r="I63" s="412">
        <v>4.1440182784999999</v>
      </c>
      <c r="J63" s="412">
        <v>4.0329579896999999</v>
      </c>
      <c r="K63" s="412"/>
      <c r="L63" s="412" t="s">
        <v>232</v>
      </c>
      <c r="M63" s="412" t="s">
        <v>232</v>
      </c>
      <c r="N63" s="412" t="s">
        <v>232</v>
      </c>
      <c r="O63" s="412" t="s">
        <v>232</v>
      </c>
      <c r="P63" s="412" t="s">
        <v>232</v>
      </c>
      <c r="Q63" s="412" t="s">
        <v>232</v>
      </c>
      <c r="R63" s="450" t="s">
        <v>130</v>
      </c>
      <c r="S63" s="445"/>
      <c r="T63" s="445"/>
      <c r="U63" s="445"/>
      <c r="V63" s="445"/>
      <c r="W63" s="445"/>
      <c r="X63" s="445"/>
    </row>
    <row r="64" spans="1:24" ht="3" customHeight="1">
      <c r="B64" s="393"/>
      <c r="C64" s="413"/>
      <c r="D64" s="413"/>
      <c r="E64" s="394"/>
      <c r="F64" s="412"/>
      <c r="G64" s="412"/>
      <c r="H64" s="412"/>
      <c r="I64" s="412"/>
      <c r="J64" s="412"/>
      <c r="K64" s="412"/>
      <c r="L64" s="412"/>
      <c r="M64" s="412"/>
      <c r="N64" s="412"/>
      <c r="O64" s="412"/>
      <c r="P64" s="412"/>
      <c r="Q64" s="412"/>
      <c r="R64" s="454"/>
      <c r="S64" s="455"/>
      <c r="T64" s="455"/>
      <c r="U64" s="455"/>
      <c r="V64" s="455"/>
      <c r="W64" s="455"/>
      <c r="X64" s="455"/>
    </row>
    <row r="65" spans="2:24" ht="9" customHeight="1">
      <c r="B65" s="393"/>
      <c r="C65" s="2761" t="s">
        <v>257</v>
      </c>
      <c r="D65" s="2762"/>
      <c r="E65" s="394"/>
      <c r="F65" s="412">
        <v>3.3572897684804799</v>
      </c>
      <c r="G65" s="412">
        <v>3.3507597761288199</v>
      </c>
      <c r="H65" s="412">
        <v>3.31809375062481</v>
      </c>
      <c r="I65" s="412">
        <v>3.3134174887643799</v>
      </c>
      <c r="J65" s="412">
        <v>3.30961198316303</v>
      </c>
      <c r="K65" s="412">
        <v>3.2644496177501301</v>
      </c>
      <c r="L65" s="412">
        <v>3.2530430567258901</v>
      </c>
      <c r="M65" s="412">
        <v>3.29217624946391</v>
      </c>
      <c r="N65" s="412">
        <v>3.3586370760064699</v>
      </c>
      <c r="O65" s="412">
        <v>3.4413286049051099</v>
      </c>
      <c r="P65" s="412">
        <v>3.4739242752847499</v>
      </c>
      <c r="Q65" s="412">
        <v>3.4438289580992101</v>
      </c>
      <c r="R65" s="450">
        <v>3.3452713125118199</v>
      </c>
      <c r="S65" s="445"/>
      <c r="T65" s="445"/>
      <c r="U65" s="445"/>
      <c r="V65" s="445"/>
      <c r="W65" s="445"/>
      <c r="X65" s="445"/>
    </row>
    <row r="66" spans="2:24" ht="9" customHeight="1">
      <c r="B66" s="393"/>
      <c r="C66" s="2762"/>
      <c r="D66" s="2762"/>
      <c r="E66" s="394"/>
      <c r="F66" s="412">
        <v>3.3854513853000001</v>
      </c>
      <c r="G66" s="412">
        <v>3.3124722523000001</v>
      </c>
      <c r="H66" s="412">
        <v>3.2964216481999999</v>
      </c>
      <c r="I66" s="412">
        <v>3.2970384447000001</v>
      </c>
      <c r="J66" s="412">
        <v>3.2989319347000001</v>
      </c>
      <c r="K66" s="412"/>
      <c r="L66" s="412" t="s">
        <v>232</v>
      </c>
      <c r="M66" s="412" t="s">
        <v>232</v>
      </c>
      <c r="N66" s="412" t="s">
        <v>232</v>
      </c>
      <c r="O66" s="412" t="s">
        <v>232</v>
      </c>
      <c r="P66" s="412" t="s">
        <v>232</v>
      </c>
      <c r="Q66" s="412" t="s">
        <v>232</v>
      </c>
      <c r="R66" s="450" t="s">
        <v>130</v>
      </c>
      <c r="S66" s="445"/>
      <c r="T66" s="445"/>
      <c r="U66" s="445"/>
      <c r="V66" s="445"/>
      <c r="W66" s="445"/>
      <c r="X66" s="445"/>
    </row>
    <row r="67" spans="2:24" ht="3" customHeight="1">
      <c r="B67" s="420"/>
      <c r="C67" s="421"/>
      <c r="D67" s="421"/>
      <c r="E67" s="429"/>
      <c r="F67" s="431"/>
      <c r="G67" s="431"/>
      <c r="H67" s="431"/>
      <c r="I67" s="431"/>
      <c r="J67" s="431"/>
      <c r="K67" s="431"/>
      <c r="L67" s="431"/>
      <c r="M67" s="431"/>
      <c r="N67" s="431"/>
      <c r="O67" s="431"/>
      <c r="P67" s="431"/>
      <c r="Q67" s="431"/>
      <c r="R67" s="432"/>
      <c r="S67" s="397"/>
      <c r="T67" s="397"/>
      <c r="U67" s="397"/>
      <c r="V67" s="397"/>
      <c r="W67" s="397"/>
      <c r="X67" s="397"/>
    </row>
    <row r="68" spans="2:24" ht="9" customHeight="1">
      <c r="B68" s="208"/>
      <c r="Q68" s="408"/>
    </row>
    <row r="69" spans="2:24" ht="9" customHeight="1">
      <c r="B69" s="208"/>
    </row>
    <row r="70" spans="2:24" ht="9" customHeight="1"/>
    <row r="71" spans="2:24" ht="9" customHeight="1"/>
    <row r="72" spans="2:24" ht="9" customHeight="1"/>
    <row r="73" spans="2:24" ht="9" customHeight="1">
      <c r="B73" s="208" t="s">
        <v>242</v>
      </c>
      <c r="P73" s="426"/>
      <c r="R73" s="427" t="s">
        <v>241</v>
      </c>
      <c r="S73" s="427"/>
      <c r="T73" s="427"/>
      <c r="U73" s="427"/>
      <c r="V73" s="427"/>
      <c r="W73" s="427"/>
      <c r="X73" s="427"/>
    </row>
    <row r="74" spans="2:24" ht="9" customHeight="1">
      <c r="R74" s="427"/>
      <c r="S74" s="427"/>
      <c r="T74" s="427"/>
      <c r="U74" s="427"/>
      <c r="V74" s="427"/>
      <c r="W74" s="427"/>
      <c r="X74" s="427"/>
    </row>
    <row r="75" spans="2:24" ht="9" customHeight="1">
      <c r="C75" s="2521" t="s">
        <v>1019</v>
      </c>
    </row>
    <row r="76" spans="2:24" ht="9" customHeight="1"/>
    <row r="77" spans="2:24" ht="9" customHeight="1"/>
    <row r="78" spans="2:24" ht="9" customHeight="1"/>
    <row r="79" spans="2:24" ht="9" customHeight="1"/>
    <row r="80" spans="2:24"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sheetData>
  <mergeCells count="36">
    <mergeCell ref="C41:D42"/>
    <mergeCell ref="C62:D63"/>
    <mergeCell ref="C65:D66"/>
    <mergeCell ref="C44:D45"/>
    <mergeCell ref="C47:D48"/>
    <mergeCell ref="C50:R50"/>
    <mergeCell ref="C52:D53"/>
    <mergeCell ref="C55:D56"/>
    <mergeCell ref="C59:D60"/>
    <mergeCell ref="C34:D35"/>
    <mergeCell ref="L11:L12"/>
    <mergeCell ref="M11:M12"/>
    <mergeCell ref="C32:R32"/>
    <mergeCell ref="C37:D38"/>
    <mergeCell ref="C14:R14"/>
    <mergeCell ref="C26:D27"/>
    <mergeCell ref="C29:D30"/>
    <mergeCell ref="C23:D24"/>
    <mergeCell ref="C16:D17"/>
    <mergeCell ref="C19:D20"/>
    <mergeCell ref="B6:R6"/>
    <mergeCell ref="B7:R7"/>
    <mergeCell ref="D8:F8"/>
    <mergeCell ref="B10:E12"/>
    <mergeCell ref="F10:Q10"/>
    <mergeCell ref="R10:R12"/>
    <mergeCell ref="F11:F12"/>
    <mergeCell ref="G11:G12"/>
    <mergeCell ref="H11:H12"/>
    <mergeCell ref="I11:I12"/>
    <mergeCell ref="J11:J12"/>
    <mergeCell ref="K11:K12"/>
    <mergeCell ref="P11:P12"/>
    <mergeCell ref="Q11:Q12"/>
    <mergeCell ref="N11:N12"/>
    <mergeCell ref="O11:O12"/>
  </mergeCells>
  <hyperlinks>
    <hyperlink ref="C75"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BDD7EE"/>
    <pageSetUpPr fitToPage="1"/>
  </sheetPr>
  <dimension ref="A1:X126"/>
  <sheetViews>
    <sheetView showZeros="0" zoomScale="140" zoomScaleNormal="140" workbookViewId="0"/>
  </sheetViews>
  <sheetFormatPr baseColWidth="10" defaultColWidth="11.42578125" defaultRowHeight="12.75"/>
  <cols>
    <col min="1" max="1" width="4.42578125" style="204" customWidth="1"/>
    <col min="2" max="2" width="0.5703125" style="204" customWidth="1"/>
    <col min="3" max="3" width="11.85546875" style="204" customWidth="1"/>
    <col min="4" max="4" width="3" style="204" customWidth="1"/>
    <col min="5" max="5" width="0.42578125" style="204" customWidth="1"/>
    <col min="6" max="17" width="5.28515625" style="382" customWidth="1"/>
    <col min="18" max="18" width="8.5703125" style="204" bestFit="1" customWidth="1"/>
    <col min="19" max="24" width="8.5703125" style="204" customWidth="1"/>
    <col min="25" max="16384" width="11.42578125" style="204"/>
  </cols>
  <sheetData>
    <row r="1" spans="1:24" ht="12.75" customHeight="1">
      <c r="B1" s="205"/>
      <c r="C1" s="205"/>
      <c r="D1" s="205"/>
      <c r="E1" s="205"/>
      <c r="F1" s="384"/>
      <c r="G1" s="384"/>
      <c r="H1" s="384"/>
      <c r="I1" s="384"/>
      <c r="J1" s="384"/>
      <c r="K1" s="205"/>
      <c r="L1" s="205"/>
      <c r="M1" s="205"/>
      <c r="N1" s="205"/>
      <c r="O1" s="204"/>
      <c r="P1" s="436"/>
      <c r="Q1" s="437"/>
    </row>
    <row r="2" spans="1:24" ht="12.75" customHeight="1">
      <c r="B2" s="205"/>
      <c r="C2" s="205"/>
      <c r="D2" s="205"/>
      <c r="E2" s="205"/>
      <c r="F2" s="384"/>
      <c r="G2" s="384"/>
      <c r="H2" s="384"/>
      <c r="I2" s="384"/>
      <c r="J2" s="384"/>
      <c r="K2" s="205"/>
      <c r="L2" s="205"/>
      <c r="M2" s="205"/>
      <c r="N2" s="205"/>
      <c r="O2" s="204"/>
      <c r="P2" s="436"/>
      <c r="Q2" s="437"/>
    </row>
    <row r="3" spans="1:24" ht="12.75" customHeight="1">
      <c r="B3" s="205"/>
      <c r="C3" s="205"/>
      <c r="D3" s="205"/>
      <c r="E3" s="205"/>
      <c r="F3" s="384"/>
      <c r="G3" s="384"/>
      <c r="H3" s="384"/>
      <c r="I3" s="384"/>
      <c r="J3" s="384"/>
      <c r="K3" s="205"/>
      <c r="L3" s="205"/>
      <c r="M3" s="205"/>
      <c r="N3" s="205"/>
      <c r="O3" s="204"/>
      <c r="P3" s="436"/>
      <c r="Q3" s="437"/>
    </row>
    <row r="4" spans="1:24" ht="12.75" customHeight="1">
      <c r="B4" s="205"/>
      <c r="C4" s="205"/>
      <c r="D4" s="205"/>
      <c r="E4" s="205"/>
      <c r="F4" s="384"/>
      <c r="G4" s="384"/>
      <c r="H4" s="384"/>
      <c r="I4" s="384"/>
      <c r="J4" s="384"/>
      <c r="K4" s="205"/>
      <c r="L4" s="205"/>
      <c r="M4" s="205"/>
      <c r="N4" s="205"/>
      <c r="O4" s="204"/>
      <c r="P4" s="436"/>
      <c r="Q4" s="437"/>
    </row>
    <row r="5" spans="1:24" ht="12.75" customHeight="1">
      <c r="B5" s="205"/>
      <c r="C5" s="205"/>
      <c r="D5" s="205"/>
      <c r="E5" s="205"/>
      <c r="F5" s="384"/>
      <c r="G5" s="384"/>
      <c r="H5" s="384"/>
      <c r="I5" s="384"/>
      <c r="J5" s="384"/>
      <c r="K5" s="205"/>
      <c r="L5" s="205"/>
      <c r="M5" s="205"/>
      <c r="N5" s="205"/>
      <c r="O5" s="204"/>
      <c r="P5" s="436"/>
      <c r="Q5" s="437"/>
    </row>
    <row r="6" spans="1:24" ht="15.75" customHeight="1">
      <c r="B6" s="2737" t="s">
        <v>258</v>
      </c>
      <c r="C6" s="2737"/>
      <c r="D6" s="2737"/>
      <c r="E6" s="2737"/>
      <c r="F6" s="2737"/>
      <c r="G6" s="2737"/>
      <c r="H6" s="2737"/>
      <c r="I6" s="2737"/>
      <c r="J6" s="2737"/>
      <c r="K6" s="2737"/>
      <c r="L6" s="2737"/>
      <c r="M6" s="2737"/>
      <c r="N6" s="2737"/>
      <c r="O6" s="2737"/>
      <c r="P6" s="2737"/>
      <c r="Q6" s="2737"/>
      <c r="R6" s="2737"/>
      <c r="S6" s="449"/>
      <c r="T6" s="449"/>
      <c r="U6" s="449"/>
      <c r="V6" s="449"/>
      <c r="W6" s="449"/>
      <c r="X6" s="449"/>
    </row>
    <row r="7" spans="1:24" ht="15.75" customHeight="1">
      <c r="B7" s="2737" t="s">
        <v>251</v>
      </c>
      <c r="C7" s="2737"/>
      <c r="D7" s="2737"/>
      <c r="E7" s="2737"/>
      <c r="F7" s="2737"/>
      <c r="G7" s="2737"/>
      <c r="H7" s="2737"/>
      <c r="I7" s="2737"/>
      <c r="J7" s="2737"/>
      <c r="K7" s="2737"/>
      <c r="L7" s="2737"/>
      <c r="M7" s="2737"/>
      <c r="N7" s="2737"/>
      <c r="O7" s="2737"/>
      <c r="P7" s="2737"/>
      <c r="Q7" s="2737"/>
      <c r="R7" s="2737"/>
      <c r="S7" s="449"/>
      <c r="T7" s="449"/>
      <c r="U7" s="449"/>
      <c r="V7" s="449"/>
      <c r="W7" s="449"/>
      <c r="X7" s="449"/>
    </row>
    <row r="8" spans="1:24" ht="15.75" customHeight="1">
      <c r="C8" s="386" t="s">
        <v>218</v>
      </c>
      <c r="D8" s="2739">
        <v>45484</v>
      </c>
      <c r="E8" s="2739"/>
      <c r="F8" s="2739"/>
      <c r="G8" s="387"/>
      <c r="H8" s="387"/>
      <c r="I8" s="387" t="s">
        <v>252</v>
      </c>
      <c r="K8" s="387"/>
      <c r="L8" s="387"/>
      <c r="M8" s="387"/>
      <c r="N8" s="387"/>
      <c r="O8" s="387"/>
      <c r="P8" s="387"/>
      <c r="Q8" s="387"/>
      <c r="R8" s="388" t="s">
        <v>253</v>
      </c>
      <c r="S8" s="401"/>
      <c r="T8" s="401"/>
      <c r="U8" s="401"/>
      <c r="V8" s="401"/>
      <c r="W8" s="401"/>
      <c r="X8" s="401"/>
    </row>
    <row r="9" spans="1:24" ht="3" customHeight="1">
      <c r="B9" s="205"/>
      <c r="C9" s="205"/>
      <c r="D9" s="205"/>
      <c r="E9" s="205"/>
      <c r="F9" s="384"/>
      <c r="G9" s="384"/>
      <c r="H9" s="384"/>
      <c r="I9" s="384"/>
      <c r="J9" s="384"/>
      <c r="K9" s="384"/>
      <c r="L9" s="384"/>
      <c r="M9" s="384"/>
      <c r="N9" s="384"/>
      <c r="O9" s="384"/>
      <c r="P9" s="384"/>
      <c r="Q9" s="384"/>
    </row>
    <row r="10" spans="1:24" ht="18" customHeight="1">
      <c r="B10" s="2740" t="s">
        <v>2</v>
      </c>
      <c r="C10" s="2741"/>
      <c r="D10" s="2741"/>
      <c r="E10" s="2742"/>
      <c r="F10" s="2749" t="s">
        <v>221</v>
      </c>
      <c r="G10" s="2750"/>
      <c r="H10" s="2750"/>
      <c r="I10" s="2750"/>
      <c r="J10" s="2750"/>
      <c r="K10" s="2750"/>
      <c r="L10" s="2750"/>
      <c r="M10" s="2750"/>
      <c r="N10" s="2750"/>
      <c r="O10" s="2750"/>
      <c r="P10" s="2750"/>
      <c r="Q10" s="2751"/>
      <c r="R10" s="2752" t="s">
        <v>254</v>
      </c>
      <c r="S10" s="391"/>
      <c r="T10" s="391"/>
      <c r="U10" s="391"/>
      <c r="V10" s="391"/>
      <c r="W10" s="391"/>
      <c r="X10" s="391"/>
    </row>
    <row r="11" spans="1:24" ht="11.25" customHeight="1">
      <c r="B11" s="2743"/>
      <c r="C11" s="2744"/>
      <c r="D11" s="2744"/>
      <c r="E11" s="2745"/>
      <c r="F11" s="2755" t="s">
        <v>5</v>
      </c>
      <c r="G11" s="2755" t="s">
        <v>50</v>
      </c>
      <c r="H11" s="2755" t="s">
        <v>223</v>
      </c>
      <c r="I11" s="2755" t="s">
        <v>224</v>
      </c>
      <c r="J11" s="2755" t="s">
        <v>9</v>
      </c>
      <c r="K11" s="2755" t="s">
        <v>225</v>
      </c>
      <c r="L11" s="2755" t="s">
        <v>226</v>
      </c>
      <c r="M11" s="2755" t="s">
        <v>12</v>
      </c>
      <c r="N11" s="2755" t="s">
        <v>227</v>
      </c>
      <c r="O11" s="2755" t="s">
        <v>14</v>
      </c>
      <c r="P11" s="2755" t="s">
        <v>15</v>
      </c>
      <c r="Q11" s="2757" t="s">
        <v>228</v>
      </c>
      <c r="R11" s="2753"/>
      <c r="S11" s="392"/>
      <c r="T11" s="392"/>
      <c r="U11" s="392"/>
      <c r="V11" s="392"/>
      <c r="W11" s="392"/>
      <c r="X11" s="392"/>
    </row>
    <row r="12" spans="1:24" ht="11.25" customHeight="1">
      <c r="B12" s="2746"/>
      <c r="C12" s="2747"/>
      <c r="D12" s="2747"/>
      <c r="E12" s="2748"/>
      <c r="F12" s="2756"/>
      <c r="G12" s="2756"/>
      <c r="H12" s="2756"/>
      <c r="I12" s="2756"/>
      <c r="J12" s="2756"/>
      <c r="K12" s="2756"/>
      <c r="L12" s="2756"/>
      <c r="M12" s="2756"/>
      <c r="N12" s="2756"/>
      <c r="O12" s="2756"/>
      <c r="P12" s="2756"/>
      <c r="Q12" s="2758"/>
      <c r="R12" s="2754"/>
      <c r="S12" s="392"/>
      <c r="T12" s="392"/>
      <c r="U12" s="392"/>
      <c r="V12" s="392"/>
      <c r="W12" s="392"/>
      <c r="X12" s="392"/>
    </row>
    <row r="13" spans="1:24" ht="3" customHeight="1">
      <c r="B13" s="393"/>
      <c r="C13" s="394"/>
      <c r="D13" s="394"/>
      <c r="E13" s="394"/>
      <c r="F13" s="395"/>
      <c r="G13" s="395"/>
      <c r="H13" s="395"/>
      <c r="I13" s="395"/>
      <c r="J13" s="395"/>
      <c r="K13" s="395"/>
      <c r="L13" s="395"/>
      <c r="M13" s="395"/>
      <c r="N13" s="395"/>
      <c r="O13" s="395"/>
      <c r="P13" s="395"/>
      <c r="Q13" s="395"/>
      <c r="R13" s="396"/>
      <c r="S13" s="397"/>
      <c r="T13" s="397"/>
      <c r="U13" s="397"/>
      <c r="V13" s="397"/>
      <c r="W13" s="397"/>
      <c r="X13" s="397"/>
    </row>
    <row r="14" spans="1:24" ht="11.25" customHeight="1">
      <c r="A14" s="398"/>
      <c r="B14" s="393"/>
      <c r="C14" s="2763" t="s">
        <v>127</v>
      </c>
      <c r="D14" s="2763"/>
      <c r="E14" s="2763"/>
      <c r="F14" s="2763"/>
      <c r="G14" s="2763"/>
      <c r="H14" s="2763"/>
      <c r="I14" s="2763"/>
      <c r="J14" s="2763"/>
      <c r="K14" s="2763"/>
      <c r="L14" s="2763"/>
      <c r="M14" s="2763"/>
      <c r="N14" s="2763"/>
      <c r="O14" s="2763"/>
      <c r="P14" s="2763"/>
      <c r="Q14" s="2763"/>
      <c r="R14" s="2764"/>
      <c r="S14" s="417"/>
      <c r="T14" s="417"/>
      <c r="U14" s="417"/>
      <c r="V14" s="417"/>
      <c r="W14" s="417"/>
      <c r="X14" s="417"/>
    </row>
    <row r="15" spans="1:24" ht="9" customHeight="1">
      <c r="A15" s="401"/>
      <c r="B15" s="393"/>
      <c r="C15" s="402" t="s">
        <v>230</v>
      </c>
      <c r="D15" s="394"/>
      <c r="E15" s="394"/>
      <c r="F15" s="395"/>
      <c r="G15" s="395"/>
      <c r="H15" s="395"/>
      <c r="I15" s="395"/>
      <c r="J15" s="395"/>
      <c r="K15" s="395"/>
      <c r="L15" s="395"/>
      <c r="M15" s="395"/>
      <c r="N15" s="395"/>
      <c r="O15" s="395"/>
      <c r="P15" s="395"/>
      <c r="Q15" s="395"/>
      <c r="R15" s="457"/>
      <c r="S15" s="458"/>
      <c r="T15" s="458"/>
      <c r="U15" s="458"/>
      <c r="V15" s="458"/>
      <c r="W15" s="458"/>
      <c r="X15" s="458"/>
    </row>
    <row r="16" spans="1:24" ht="9" customHeight="1">
      <c r="A16" s="401"/>
      <c r="B16" s="393"/>
      <c r="C16" s="2759" t="s">
        <v>255</v>
      </c>
      <c r="D16" s="2769"/>
      <c r="E16" s="403"/>
      <c r="F16" s="404">
        <v>63.177097643417099</v>
      </c>
      <c r="G16" s="404">
        <v>62.4990792084254</v>
      </c>
      <c r="H16" s="404">
        <v>61.4206673242712</v>
      </c>
      <c r="I16" s="404">
        <v>59.888728480375804</v>
      </c>
      <c r="J16" s="404">
        <v>57.646592000584299</v>
      </c>
      <c r="K16" s="404">
        <v>54.366577670020199</v>
      </c>
      <c r="L16" s="404">
        <v>52.359747321252698</v>
      </c>
      <c r="M16" s="404">
        <v>52.415186802076597</v>
      </c>
      <c r="N16" s="404">
        <v>52.705457428240003</v>
      </c>
      <c r="O16" s="404">
        <v>54.522144248476998</v>
      </c>
      <c r="P16" s="404">
        <v>55.803069943105797</v>
      </c>
      <c r="Q16" s="404">
        <v>56.425966536753201</v>
      </c>
      <c r="R16" s="450">
        <v>57.753870764588299</v>
      </c>
      <c r="S16" s="445"/>
      <c r="T16" s="445"/>
      <c r="U16" s="445"/>
      <c r="V16" s="445"/>
      <c r="W16" s="445"/>
      <c r="X16" s="445"/>
    </row>
    <row r="17" spans="1:24" ht="9" customHeight="1">
      <c r="B17" s="393"/>
      <c r="C17" s="2769"/>
      <c r="D17" s="2769"/>
      <c r="E17" s="403"/>
      <c r="F17" s="404">
        <v>56.685831596100002</v>
      </c>
      <c r="G17" s="404">
        <v>56.143327797300003</v>
      </c>
      <c r="H17" s="404">
        <v>56.294285614300001</v>
      </c>
      <c r="I17" s="404">
        <v>55.894700103700004</v>
      </c>
      <c r="J17" s="404">
        <v>55.351021285500003</v>
      </c>
      <c r="K17" s="404"/>
      <c r="L17" s="404" t="s">
        <v>232</v>
      </c>
      <c r="M17" s="404" t="s">
        <v>232</v>
      </c>
      <c r="N17" s="404" t="s">
        <v>232</v>
      </c>
      <c r="O17" s="404" t="s">
        <v>232</v>
      </c>
      <c r="P17" s="404" t="s">
        <v>232</v>
      </c>
      <c r="Q17" s="404" t="s">
        <v>232</v>
      </c>
      <c r="R17" s="450" t="s">
        <v>130</v>
      </c>
      <c r="S17" s="445"/>
      <c r="T17" s="445"/>
      <c r="U17" s="445"/>
      <c r="V17" s="445"/>
      <c r="W17" s="445"/>
      <c r="X17" s="445"/>
    </row>
    <row r="18" spans="1:24" ht="3" customHeight="1">
      <c r="B18" s="393"/>
      <c r="C18" s="403"/>
      <c r="D18" s="407"/>
      <c r="E18" s="403"/>
      <c r="F18" s="395"/>
      <c r="G18" s="395"/>
      <c r="H18" s="395"/>
      <c r="I18" s="395"/>
      <c r="J18" s="395"/>
      <c r="K18" s="395"/>
      <c r="L18" s="395"/>
      <c r="M18" s="395"/>
      <c r="N18" s="395"/>
      <c r="O18" s="395"/>
      <c r="P18" s="395"/>
      <c r="Q18" s="395"/>
      <c r="R18" s="451"/>
      <c r="S18" s="452"/>
      <c r="T18" s="452"/>
      <c r="U18" s="452"/>
      <c r="V18" s="452"/>
      <c r="W18" s="452"/>
      <c r="X18" s="452"/>
    </row>
    <row r="19" spans="1:24" ht="9" customHeight="1">
      <c r="B19" s="399"/>
      <c r="C19" s="2759" t="s">
        <v>256</v>
      </c>
      <c r="D19" s="2760"/>
      <c r="E19" s="403"/>
      <c r="F19" s="404">
        <v>62.053324680745099</v>
      </c>
      <c r="G19" s="404">
        <v>61.231652935168903</v>
      </c>
      <c r="H19" s="404">
        <v>60.486734346651403</v>
      </c>
      <c r="I19" s="404">
        <v>59.0843354959975</v>
      </c>
      <c r="J19" s="404">
        <v>57.658349347788601</v>
      </c>
      <c r="K19" s="404">
        <v>55.3210894350863</v>
      </c>
      <c r="L19" s="404">
        <v>53.662053165889098</v>
      </c>
      <c r="M19" s="404">
        <v>53.271290783237603</v>
      </c>
      <c r="N19" s="404">
        <v>53.040491113311099</v>
      </c>
      <c r="O19" s="404">
        <v>53.669120128583899</v>
      </c>
      <c r="P19" s="404">
        <v>54.116176354192199</v>
      </c>
      <c r="Q19" s="404">
        <v>54.564028441180398</v>
      </c>
      <c r="R19" s="450">
        <v>57.344367261368497</v>
      </c>
      <c r="S19" s="445"/>
      <c r="T19" s="445"/>
      <c r="U19" s="445"/>
      <c r="V19" s="445"/>
      <c r="W19" s="445"/>
      <c r="X19" s="445"/>
    </row>
    <row r="20" spans="1:24" ht="9" customHeight="1">
      <c r="B20" s="393"/>
      <c r="C20" s="2760"/>
      <c r="D20" s="2760"/>
      <c r="E20" s="394"/>
      <c r="F20" s="404">
        <v>55.184856820599997</v>
      </c>
      <c r="G20" s="404">
        <v>55.434388320799997</v>
      </c>
      <c r="H20" s="404">
        <v>55.759741790200003</v>
      </c>
      <c r="I20" s="404">
        <v>55.615682089800003</v>
      </c>
      <c r="J20" s="404">
        <v>55.8678616714</v>
      </c>
      <c r="K20" s="404"/>
      <c r="L20" s="404" t="s">
        <v>232</v>
      </c>
      <c r="M20" s="404" t="s">
        <v>232</v>
      </c>
      <c r="N20" s="404" t="s">
        <v>232</v>
      </c>
      <c r="O20" s="404" t="s">
        <v>232</v>
      </c>
      <c r="P20" s="404" t="s">
        <v>232</v>
      </c>
      <c r="Q20" s="404" t="s">
        <v>232</v>
      </c>
      <c r="R20" s="450" t="s">
        <v>130</v>
      </c>
      <c r="S20" s="445"/>
      <c r="T20" s="445"/>
      <c r="U20" s="445"/>
      <c r="V20" s="445"/>
      <c r="W20" s="445"/>
      <c r="X20" s="445"/>
    </row>
    <row r="21" spans="1:24" ht="3" customHeight="1">
      <c r="B21" s="393"/>
      <c r="C21" s="410"/>
      <c r="D21" s="410"/>
      <c r="E21" s="394"/>
      <c r="F21" s="404"/>
      <c r="G21" s="404"/>
      <c r="H21" s="404"/>
      <c r="I21" s="404"/>
      <c r="J21" s="404"/>
      <c r="K21" s="404"/>
      <c r="L21" s="404"/>
      <c r="M21" s="404"/>
      <c r="N21" s="404"/>
      <c r="O21" s="404"/>
      <c r="P21" s="404"/>
      <c r="Q21" s="404"/>
      <c r="R21" s="451"/>
      <c r="S21" s="452"/>
      <c r="T21" s="452"/>
      <c r="U21" s="452"/>
      <c r="V21" s="452"/>
      <c r="W21" s="452"/>
      <c r="X21" s="452"/>
    </row>
    <row r="22" spans="1:24" ht="9" customHeight="1">
      <c r="B22" s="393"/>
      <c r="C22" s="402" t="s">
        <v>234</v>
      </c>
      <c r="D22" s="410"/>
      <c r="E22" s="394"/>
      <c r="F22" s="395"/>
      <c r="G22" s="395"/>
      <c r="H22" s="395"/>
      <c r="I22" s="395"/>
      <c r="J22" s="395"/>
      <c r="K22" s="395"/>
      <c r="L22" s="395"/>
      <c r="M22" s="395"/>
      <c r="N22" s="395"/>
      <c r="O22" s="395"/>
      <c r="P22" s="395"/>
      <c r="Q22" s="395"/>
      <c r="R22" s="451"/>
      <c r="S22" s="452"/>
      <c r="T22" s="452"/>
      <c r="U22" s="452"/>
      <c r="V22" s="452"/>
      <c r="W22" s="452"/>
      <c r="X22" s="452"/>
    </row>
    <row r="23" spans="1:24" ht="9" customHeight="1">
      <c r="B23" s="393"/>
      <c r="C23" s="2759" t="s">
        <v>256</v>
      </c>
      <c r="D23" s="2760"/>
      <c r="E23" s="394"/>
      <c r="F23" s="404">
        <v>65.146035555847604</v>
      </c>
      <c r="G23" s="404">
        <v>64.404809747914896</v>
      </c>
      <c r="H23" s="404">
        <v>63.7042474064949</v>
      </c>
      <c r="I23" s="404">
        <v>62.335963094618201</v>
      </c>
      <c r="J23" s="404">
        <v>60.835105067371003</v>
      </c>
      <c r="K23" s="404">
        <v>58.510873341389598</v>
      </c>
      <c r="L23" s="404">
        <v>56.812185189066902</v>
      </c>
      <c r="M23" s="404">
        <v>56.378956220937802</v>
      </c>
      <c r="N23" s="404">
        <v>56.215459406379999</v>
      </c>
      <c r="O23" s="404">
        <v>56.914094799962697</v>
      </c>
      <c r="P23" s="404">
        <v>57.559040063736198</v>
      </c>
      <c r="Q23" s="404">
        <v>58.005061274555899</v>
      </c>
      <c r="R23" s="450">
        <v>60.5654151216157</v>
      </c>
      <c r="S23" s="445"/>
      <c r="T23" s="445"/>
      <c r="U23" s="445"/>
      <c r="V23" s="445"/>
      <c r="W23" s="445"/>
      <c r="X23" s="445"/>
    </row>
    <row r="24" spans="1:24" ht="9" customHeight="1">
      <c r="B24" s="393"/>
      <c r="C24" s="2760"/>
      <c r="D24" s="2760"/>
      <c r="E24" s="394"/>
      <c r="F24" s="404">
        <v>58.455231922000003</v>
      </c>
      <c r="G24" s="404">
        <v>58.660543568900003</v>
      </c>
      <c r="H24" s="404">
        <v>58.945018258399998</v>
      </c>
      <c r="I24" s="404">
        <v>58.793960419599998</v>
      </c>
      <c r="J24" s="404">
        <v>59.1828562054</v>
      </c>
      <c r="K24" s="404"/>
      <c r="L24" s="404" t="s">
        <v>232</v>
      </c>
      <c r="M24" s="404" t="s">
        <v>232</v>
      </c>
      <c r="N24" s="404" t="s">
        <v>232</v>
      </c>
      <c r="O24" s="404" t="s">
        <v>232</v>
      </c>
      <c r="P24" s="404" t="s">
        <v>232</v>
      </c>
      <c r="Q24" s="404" t="s">
        <v>232</v>
      </c>
      <c r="R24" s="450" t="s">
        <v>130</v>
      </c>
      <c r="S24" s="445"/>
      <c r="T24" s="445"/>
      <c r="U24" s="445"/>
      <c r="V24" s="445"/>
      <c r="W24" s="445"/>
      <c r="X24" s="445"/>
    </row>
    <row r="25" spans="1:24" ht="3" customHeight="1">
      <c r="B25" s="393"/>
      <c r="C25" s="410"/>
      <c r="D25" s="410"/>
      <c r="E25" s="394"/>
      <c r="F25" s="404"/>
      <c r="G25" s="404"/>
      <c r="H25" s="404"/>
      <c r="I25" s="404"/>
      <c r="J25" s="404"/>
      <c r="K25" s="404"/>
      <c r="L25" s="404"/>
      <c r="M25" s="404"/>
      <c r="N25" s="404"/>
      <c r="O25" s="404"/>
      <c r="P25" s="404"/>
      <c r="Q25" s="404"/>
      <c r="R25" s="451"/>
      <c r="S25" s="452"/>
      <c r="T25" s="452"/>
      <c r="U25" s="452"/>
      <c r="V25" s="452"/>
      <c r="W25" s="452"/>
      <c r="X25" s="452"/>
    </row>
    <row r="26" spans="1:24" ht="9" customHeight="1">
      <c r="B26" s="399"/>
      <c r="C26" s="2761" t="s">
        <v>235</v>
      </c>
      <c r="D26" s="2762"/>
      <c r="E26" s="394"/>
      <c r="F26" s="412">
        <v>4.3342570311099804</v>
      </c>
      <c r="G26" s="412">
        <v>4.3504441248076899</v>
      </c>
      <c r="H26" s="412">
        <v>4.3096006049832303</v>
      </c>
      <c r="I26" s="412">
        <v>4.2908342053228203</v>
      </c>
      <c r="J26" s="412">
        <v>4.1071642019660004</v>
      </c>
      <c r="K26" s="412">
        <v>3.9840422604170098</v>
      </c>
      <c r="L26" s="412">
        <v>3.9190809729630698</v>
      </c>
      <c r="M26" s="412">
        <v>3.9801522740326001</v>
      </c>
      <c r="N26" s="412">
        <v>4.0230770582074902</v>
      </c>
      <c r="O26" s="412">
        <v>4.2148787840914999</v>
      </c>
      <c r="P26" s="412">
        <v>4.3495277235253997</v>
      </c>
      <c r="Q26" s="412">
        <v>4.3900877261163203</v>
      </c>
      <c r="R26" s="450">
        <v>4.1872562136351696</v>
      </c>
      <c r="S26" s="445"/>
      <c r="T26" s="445"/>
      <c r="U26" s="445"/>
      <c r="V26" s="445"/>
      <c r="W26" s="445"/>
      <c r="X26" s="445"/>
    </row>
    <row r="27" spans="1:24" ht="9" customHeight="1">
      <c r="B27" s="393"/>
      <c r="C27" s="2762"/>
      <c r="D27" s="2762"/>
      <c r="E27" s="394"/>
      <c r="F27" s="412">
        <v>4.3334748277999999</v>
      </c>
      <c r="G27" s="412">
        <v>4.2253497009999998</v>
      </c>
      <c r="H27" s="412">
        <v>4.2125358090000002</v>
      </c>
      <c r="I27" s="412">
        <v>4.1509086856000001</v>
      </c>
      <c r="J27" s="412">
        <v>4.0047520283000004</v>
      </c>
      <c r="K27" s="412"/>
      <c r="L27" s="412" t="s">
        <v>232</v>
      </c>
      <c r="M27" s="412" t="s">
        <v>232</v>
      </c>
      <c r="N27" s="412" t="s">
        <v>232</v>
      </c>
      <c r="O27" s="412" t="s">
        <v>232</v>
      </c>
      <c r="P27" s="412" t="s">
        <v>232</v>
      </c>
      <c r="Q27" s="412" t="s">
        <v>232</v>
      </c>
      <c r="R27" s="450" t="s">
        <v>130</v>
      </c>
      <c r="S27" s="445"/>
      <c r="T27" s="445"/>
      <c r="U27" s="445"/>
      <c r="V27" s="445"/>
      <c r="W27" s="445"/>
      <c r="X27" s="445"/>
    </row>
    <row r="28" spans="1:24" ht="3" customHeight="1">
      <c r="B28" s="393"/>
      <c r="C28" s="413"/>
      <c r="D28" s="413"/>
      <c r="E28" s="394"/>
      <c r="F28" s="412"/>
      <c r="G28" s="412"/>
      <c r="H28" s="412"/>
      <c r="I28" s="412"/>
      <c r="J28" s="412"/>
      <c r="K28" s="412"/>
      <c r="L28" s="412"/>
      <c r="M28" s="412"/>
      <c r="N28" s="412"/>
      <c r="O28" s="412"/>
      <c r="P28" s="412"/>
      <c r="Q28" s="412"/>
      <c r="R28" s="454"/>
      <c r="S28" s="455"/>
      <c r="T28" s="455"/>
      <c r="U28" s="455"/>
      <c r="V28" s="455"/>
      <c r="W28" s="455"/>
      <c r="X28" s="455"/>
    </row>
    <row r="29" spans="1:24" ht="9" customHeight="1">
      <c r="B29" s="393"/>
      <c r="C29" s="2761" t="s">
        <v>257</v>
      </c>
      <c r="D29" s="2762"/>
      <c r="E29" s="394"/>
      <c r="F29" s="412">
        <v>3.34096250868016</v>
      </c>
      <c r="G29" s="412">
        <v>3.35755122026944</v>
      </c>
      <c r="H29" s="412">
        <v>3.3292058670525999</v>
      </c>
      <c r="I29" s="412">
        <v>3.3204820710372198</v>
      </c>
      <c r="J29" s="412">
        <v>3.3078639770798901</v>
      </c>
      <c r="K29" s="412">
        <v>3.2167707948066799</v>
      </c>
      <c r="L29" s="412">
        <v>3.1976359471436799</v>
      </c>
      <c r="M29" s="412">
        <v>3.2391258938266301</v>
      </c>
      <c r="N29" s="412">
        <v>3.3113508327421401</v>
      </c>
      <c r="O29" s="412">
        <v>3.3989785560346202</v>
      </c>
      <c r="P29" s="412">
        <v>3.4606763058423202</v>
      </c>
      <c r="Q29" s="412">
        <v>3.46223422994189</v>
      </c>
      <c r="R29" s="450">
        <v>3.32750049398937</v>
      </c>
      <c r="S29" s="445"/>
      <c r="T29" s="445"/>
      <c r="U29" s="445"/>
      <c r="V29" s="445"/>
      <c r="W29" s="445"/>
      <c r="X29" s="445"/>
    </row>
    <row r="30" spans="1:24" ht="9" customHeight="1">
      <c r="B30" s="393"/>
      <c r="C30" s="2762"/>
      <c r="D30" s="2762"/>
      <c r="E30" s="394"/>
      <c r="F30" s="412">
        <v>3.4237339612</v>
      </c>
      <c r="G30" s="412">
        <v>3.3535412527999999</v>
      </c>
      <c r="H30" s="412">
        <v>3.3296624502999999</v>
      </c>
      <c r="I30" s="412">
        <v>3.3288138697999998</v>
      </c>
      <c r="J30" s="412">
        <v>3.2887987723999998</v>
      </c>
      <c r="K30" s="412"/>
      <c r="L30" s="412" t="s">
        <v>232</v>
      </c>
      <c r="M30" s="412" t="s">
        <v>232</v>
      </c>
      <c r="N30" s="412" t="s">
        <v>232</v>
      </c>
      <c r="O30" s="412" t="s">
        <v>232</v>
      </c>
      <c r="P30" s="412" t="s">
        <v>232</v>
      </c>
      <c r="Q30" s="412" t="s">
        <v>232</v>
      </c>
      <c r="R30" s="450" t="s">
        <v>130</v>
      </c>
      <c r="S30" s="445"/>
      <c r="T30" s="445"/>
      <c r="U30" s="445"/>
      <c r="V30" s="445"/>
      <c r="W30" s="445"/>
      <c r="X30" s="445"/>
    </row>
    <row r="31" spans="1:24" ht="3" customHeight="1">
      <c r="B31" s="393"/>
      <c r="C31" s="410"/>
      <c r="D31" s="410"/>
      <c r="E31" s="394"/>
      <c r="F31" s="404"/>
      <c r="G31" s="404"/>
      <c r="H31" s="404"/>
      <c r="I31" s="404"/>
      <c r="J31" s="404"/>
      <c r="K31" s="404"/>
      <c r="L31" s="404"/>
      <c r="M31" s="404"/>
      <c r="N31" s="404"/>
      <c r="O31" s="404"/>
      <c r="P31" s="404"/>
      <c r="Q31" s="404"/>
      <c r="R31" s="416"/>
      <c r="S31" s="408"/>
      <c r="T31" s="408"/>
      <c r="U31" s="408"/>
      <c r="V31" s="408"/>
      <c r="W31" s="408"/>
      <c r="X31" s="408"/>
    </row>
    <row r="32" spans="1:24" ht="11.25" customHeight="1">
      <c r="A32" s="398"/>
      <c r="B32" s="393"/>
      <c r="C32" s="2763" t="s">
        <v>128</v>
      </c>
      <c r="D32" s="2763"/>
      <c r="E32" s="2763"/>
      <c r="F32" s="2763"/>
      <c r="G32" s="2763"/>
      <c r="H32" s="2763"/>
      <c r="I32" s="2763"/>
      <c r="J32" s="2763"/>
      <c r="K32" s="2763"/>
      <c r="L32" s="2763"/>
      <c r="M32" s="2763"/>
      <c r="N32" s="2763"/>
      <c r="O32" s="2763"/>
      <c r="P32" s="2763"/>
      <c r="Q32" s="2763"/>
      <c r="R32" s="2764"/>
      <c r="S32" s="417"/>
      <c r="T32" s="417"/>
      <c r="U32" s="417"/>
      <c r="V32" s="417"/>
      <c r="W32" s="417"/>
      <c r="X32" s="417"/>
    </row>
    <row r="33" spans="1:24" ht="9" customHeight="1">
      <c r="A33" s="401"/>
      <c r="B33" s="393"/>
      <c r="C33" s="402" t="s">
        <v>230</v>
      </c>
      <c r="D33" s="394"/>
      <c r="E33" s="394"/>
      <c r="F33" s="395"/>
      <c r="G33" s="395"/>
      <c r="H33" s="395"/>
      <c r="I33" s="395"/>
      <c r="J33" s="395"/>
      <c r="K33" s="395"/>
      <c r="L33" s="395"/>
      <c r="M33" s="395"/>
      <c r="N33" s="395"/>
      <c r="O33" s="395"/>
      <c r="P33" s="395"/>
      <c r="Q33" s="395"/>
      <c r="R33" s="416"/>
      <c r="S33" s="408"/>
      <c r="T33" s="408"/>
      <c r="U33" s="408"/>
      <c r="V33" s="408"/>
      <c r="W33" s="408"/>
      <c r="X33" s="408"/>
    </row>
    <row r="34" spans="1:24" ht="9" customHeight="1">
      <c r="A34" s="401"/>
      <c r="B34" s="393"/>
      <c r="C34" s="2759" t="s">
        <v>255</v>
      </c>
      <c r="D34" s="2769"/>
      <c r="E34" s="403"/>
      <c r="F34" s="404">
        <v>63.530651040727797</v>
      </c>
      <c r="G34" s="404">
        <v>62.418743069176998</v>
      </c>
      <c r="H34" s="404">
        <v>60.971209166782302</v>
      </c>
      <c r="I34" s="404">
        <v>59.2295563603817</v>
      </c>
      <c r="J34" s="404">
        <v>57.349809028137997</v>
      </c>
      <c r="K34" s="404">
        <v>55.801946537649798</v>
      </c>
      <c r="L34" s="404">
        <v>54.212397456307201</v>
      </c>
      <c r="M34" s="404">
        <v>53.945477081502297</v>
      </c>
      <c r="N34" s="404">
        <v>54.430976667891599</v>
      </c>
      <c r="O34" s="404">
        <v>56.121053613921703</v>
      </c>
      <c r="P34" s="404">
        <v>57.051438547030799</v>
      </c>
      <c r="Q34" s="404">
        <v>57.180097538764699</v>
      </c>
      <c r="R34" s="450">
        <v>58.493712059418399</v>
      </c>
      <c r="S34" s="445"/>
      <c r="T34" s="445"/>
      <c r="U34" s="445"/>
      <c r="V34" s="445"/>
      <c r="W34" s="445"/>
      <c r="X34" s="445"/>
    </row>
    <row r="35" spans="1:24" ht="9" customHeight="1">
      <c r="B35" s="393"/>
      <c r="C35" s="2769"/>
      <c r="D35" s="2769"/>
      <c r="E35" s="403"/>
      <c r="F35" s="404">
        <v>56.938490055700001</v>
      </c>
      <c r="G35" s="404">
        <v>56.331005271199999</v>
      </c>
      <c r="H35" s="404">
        <v>56.380267644500002</v>
      </c>
      <c r="I35" s="404">
        <v>55.874369711500002</v>
      </c>
      <c r="J35" s="404">
        <v>55.695849463999998</v>
      </c>
      <c r="K35" s="404"/>
      <c r="L35" s="404" t="s">
        <v>232</v>
      </c>
      <c r="M35" s="404" t="s">
        <v>232</v>
      </c>
      <c r="N35" s="404" t="s">
        <v>232</v>
      </c>
      <c r="O35" s="404" t="s">
        <v>232</v>
      </c>
      <c r="P35" s="404" t="s">
        <v>232</v>
      </c>
      <c r="Q35" s="404" t="s">
        <v>232</v>
      </c>
      <c r="R35" s="450" t="s">
        <v>130</v>
      </c>
      <c r="S35" s="445"/>
      <c r="T35" s="445"/>
      <c r="U35" s="445"/>
      <c r="V35" s="445"/>
      <c r="W35" s="445"/>
      <c r="X35" s="445"/>
    </row>
    <row r="36" spans="1:24" ht="3" customHeight="1">
      <c r="B36" s="393"/>
      <c r="C36" s="403"/>
      <c r="D36" s="407"/>
      <c r="E36" s="403"/>
      <c r="F36" s="395"/>
      <c r="G36" s="395"/>
      <c r="H36" s="395"/>
      <c r="I36" s="395"/>
      <c r="J36" s="395"/>
      <c r="K36" s="395"/>
      <c r="L36" s="395"/>
      <c r="M36" s="395"/>
      <c r="N36" s="395"/>
      <c r="O36" s="395"/>
      <c r="P36" s="395"/>
      <c r="Q36" s="395"/>
      <c r="R36" s="451"/>
      <c r="S36" s="452"/>
      <c r="T36" s="452"/>
      <c r="U36" s="452"/>
      <c r="V36" s="452"/>
      <c r="W36" s="452"/>
      <c r="X36" s="452"/>
    </row>
    <row r="37" spans="1:24" ht="9" customHeight="1">
      <c r="B37" s="399"/>
      <c r="C37" s="2759" t="s">
        <v>256</v>
      </c>
      <c r="D37" s="2760"/>
      <c r="E37" s="403"/>
      <c r="F37" s="404">
        <v>62.801656938292602</v>
      </c>
      <c r="G37" s="404">
        <v>61.695363385064702</v>
      </c>
      <c r="H37" s="404">
        <v>60.559042666439296</v>
      </c>
      <c r="I37" s="404">
        <v>58.933219801583498</v>
      </c>
      <c r="J37" s="404">
        <v>57.572656847906501</v>
      </c>
      <c r="K37" s="404">
        <v>56.548271841877799</v>
      </c>
      <c r="L37" s="404">
        <v>55.038904215050501</v>
      </c>
      <c r="M37" s="404">
        <v>54.439702378472496</v>
      </c>
      <c r="N37" s="404">
        <v>54.522790681198103</v>
      </c>
      <c r="O37" s="404">
        <v>55.363784272148798</v>
      </c>
      <c r="P37" s="404">
        <v>55.511436882280499</v>
      </c>
      <c r="Q37" s="404">
        <v>55.662729795343203</v>
      </c>
      <c r="R37" s="450">
        <v>58.220210496719503</v>
      </c>
      <c r="S37" s="445"/>
      <c r="T37" s="445"/>
      <c r="U37" s="445"/>
      <c r="V37" s="445"/>
      <c r="W37" s="445"/>
      <c r="X37" s="445"/>
    </row>
    <row r="38" spans="1:24" ht="9" customHeight="1">
      <c r="B38" s="393"/>
      <c r="C38" s="2760"/>
      <c r="D38" s="2760"/>
      <c r="E38" s="394"/>
      <c r="F38" s="404">
        <v>55.810271927199999</v>
      </c>
      <c r="G38" s="404">
        <v>55.959506672000003</v>
      </c>
      <c r="H38" s="404">
        <v>56.166840536400002</v>
      </c>
      <c r="I38" s="404">
        <v>55.823660827099999</v>
      </c>
      <c r="J38" s="404">
        <v>56.060040698900004</v>
      </c>
      <c r="K38" s="404"/>
      <c r="L38" s="404" t="s">
        <v>232</v>
      </c>
      <c r="M38" s="404" t="s">
        <v>232</v>
      </c>
      <c r="N38" s="404" t="s">
        <v>232</v>
      </c>
      <c r="O38" s="404" t="s">
        <v>232</v>
      </c>
      <c r="P38" s="404" t="s">
        <v>232</v>
      </c>
      <c r="Q38" s="404" t="s">
        <v>232</v>
      </c>
      <c r="R38" s="450" t="s">
        <v>130</v>
      </c>
      <c r="S38" s="445"/>
      <c r="T38" s="445"/>
      <c r="U38" s="445"/>
      <c r="V38" s="445"/>
      <c r="W38" s="445"/>
      <c r="X38" s="445"/>
    </row>
    <row r="39" spans="1:24" ht="3" customHeight="1">
      <c r="B39" s="393"/>
      <c r="C39" s="410"/>
      <c r="D39" s="410"/>
      <c r="E39" s="394"/>
      <c r="F39" s="404"/>
      <c r="G39" s="404"/>
      <c r="H39" s="404"/>
      <c r="I39" s="404"/>
      <c r="J39" s="404"/>
      <c r="K39" s="404"/>
      <c r="L39" s="404"/>
      <c r="M39" s="404"/>
      <c r="N39" s="404"/>
      <c r="O39" s="404"/>
      <c r="P39" s="404"/>
      <c r="Q39" s="404"/>
      <c r="R39" s="451"/>
      <c r="S39" s="452"/>
      <c r="T39" s="452"/>
      <c r="U39" s="452"/>
      <c r="V39" s="452"/>
      <c r="W39" s="452"/>
      <c r="X39" s="452"/>
    </row>
    <row r="40" spans="1:24" ht="9" customHeight="1">
      <c r="B40" s="393"/>
      <c r="C40" s="402" t="s">
        <v>234</v>
      </c>
      <c r="D40" s="410"/>
      <c r="E40" s="394"/>
      <c r="F40" s="395"/>
      <c r="G40" s="395"/>
      <c r="H40" s="395"/>
      <c r="I40" s="395"/>
      <c r="J40" s="395"/>
      <c r="K40" s="395"/>
      <c r="L40" s="395"/>
      <c r="M40" s="395"/>
      <c r="N40" s="395"/>
      <c r="O40" s="395"/>
      <c r="P40" s="395"/>
      <c r="Q40" s="395"/>
      <c r="R40" s="451"/>
      <c r="S40" s="452"/>
      <c r="T40" s="452"/>
      <c r="U40" s="452"/>
      <c r="V40" s="452"/>
      <c r="W40" s="452"/>
      <c r="X40" s="452"/>
    </row>
    <row r="41" spans="1:24" ht="9" customHeight="1">
      <c r="B41" s="393"/>
      <c r="C41" s="2759" t="s">
        <v>256</v>
      </c>
      <c r="D41" s="2760"/>
      <c r="E41" s="394"/>
      <c r="F41" s="404">
        <v>65.459534716065207</v>
      </c>
      <c r="G41" s="404">
        <v>64.358336011065205</v>
      </c>
      <c r="H41" s="404">
        <v>63.1691068798835</v>
      </c>
      <c r="I41" s="404">
        <v>61.553372942517697</v>
      </c>
      <c r="J41" s="404">
        <v>60.177865100315003</v>
      </c>
      <c r="K41" s="404">
        <v>59.172689484872301</v>
      </c>
      <c r="L41" s="404">
        <v>57.651199345413403</v>
      </c>
      <c r="M41" s="404">
        <v>57.086286318715601</v>
      </c>
      <c r="N41" s="404">
        <v>57.206024149709897</v>
      </c>
      <c r="O41" s="404">
        <v>58.084225716088497</v>
      </c>
      <c r="P41" s="404">
        <v>58.303778865615499</v>
      </c>
      <c r="Q41" s="404">
        <v>58.462142555236397</v>
      </c>
      <c r="R41" s="450">
        <v>60.8869723028278</v>
      </c>
      <c r="S41" s="445"/>
      <c r="T41" s="445"/>
      <c r="U41" s="445"/>
      <c r="V41" s="445"/>
      <c r="W41" s="445"/>
      <c r="X41" s="445"/>
    </row>
    <row r="42" spans="1:24" ht="9" customHeight="1">
      <c r="B42" s="393"/>
      <c r="C42" s="2760"/>
      <c r="D42" s="2760"/>
      <c r="E42" s="394"/>
      <c r="F42" s="404">
        <v>58.559144526200001</v>
      </c>
      <c r="G42" s="404">
        <v>58.691005357100003</v>
      </c>
      <c r="H42" s="404">
        <v>58.870953002599997</v>
      </c>
      <c r="I42" s="404">
        <v>58.494163741000001</v>
      </c>
      <c r="J42" s="404">
        <v>58.695812453800002</v>
      </c>
      <c r="K42" s="404"/>
      <c r="L42" s="404" t="s">
        <v>232</v>
      </c>
      <c r="M42" s="404" t="s">
        <v>232</v>
      </c>
      <c r="N42" s="404" t="s">
        <v>232</v>
      </c>
      <c r="O42" s="404" t="s">
        <v>232</v>
      </c>
      <c r="P42" s="404" t="s">
        <v>232</v>
      </c>
      <c r="Q42" s="404" t="s">
        <v>232</v>
      </c>
      <c r="R42" s="450" t="s">
        <v>130</v>
      </c>
      <c r="S42" s="445"/>
      <c r="T42" s="445"/>
      <c r="U42" s="445"/>
      <c r="V42" s="445"/>
      <c r="W42" s="445"/>
      <c r="X42" s="445"/>
    </row>
    <row r="43" spans="1:24" ht="3" customHeight="1">
      <c r="B43" s="393"/>
      <c r="C43" s="410"/>
      <c r="D43" s="410"/>
      <c r="E43" s="394"/>
      <c r="F43" s="404"/>
      <c r="G43" s="404"/>
      <c r="H43" s="404"/>
      <c r="I43" s="404"/>
      <c r="J43" s="404"/>
      <c r="K43" s="404"/>
      <c r="L43" s="404"/>
      <c r="M43" s="404"/>
      <c r="N43" s="404"/>
      <c r="O43" s="404"/>
      <c r="P43" s="404"/>
      <c r="Q43" s="404"/>
      <c r="R43" s="451"/>
      <c r="S43" s="452"/>
      <c r="T43" s="452"/>
      <c r="U43" s="452"/>
      <c r="V43" s="452"/>
      <c r="W43" s="452"/>
      <c r="X43" s="452"/>
    </row>
    <row r="44" spans="1:24" ht="9" customHeight="1">
      <c r="B44" s="399"/>
      <c r="C44" s="2761" t="s">
        <v>235</v>
      </c>
      <c r="D44" s="2762"/>
      <c r="E44" s="394"/>
      <c r="F44" s="412">
        <v>4.2643119291744496</v>
      </c>
      <c r="G44" s="412">
        <v>4.2692836704686101</v>
      </c>
      <c r="H44" s="412">
        <v>4.22472922848221</v>
      </c>
      <c r="I44" s="412">
        <v>4.1978143082128403</v>
      </c>
      <c r="J44" s="412">
        <v>4.0557183331716598</v>
      </c>
      <c r="K44" s="412">
        <v>3.9709190004233501</v>
      </c>
      <c r="L44" s="412">
        <v>3.9633705229554899</v>
      </c>
      <c r="M44" s="412">
        <v>4.0068386645484102</v>
      </c>
      <c r="N44" s="412">
        <v>4.0345306131342502</v>
      </c>
      <c r="O44" s="412">
        <v>4.1693009059461597</v>
      </c>
      <c r="P44" s="412">
        <v>4.3470173622890496</v>
      </c>
      <c r="Q44" s="412">
        <v>4.37564376525272</v>
      </c>
      <c r="R44" s="450">
        <v>4.1530477565838604</v>
      </c>
      <c r="S44" s="445"/>
      <c r="T44" s="445"/>
      <c r="U44" s="445"/>
      <c r="V44" s="445"/>
      <c r="W44" s="445"/>
      <c r="X44" s="445"/>
    </row>
    <row r="45" spans="1:24" ht="9" customHeight="1">
      <c r="B45" s="393"/>
      <c r="C45" s="2762"/>
      <c r="D45" s="2762"/>
      <c r="E45" s="394"/>
      <c r="F45" s="412">
        <v>4.3339796900999996</v>
      </c>
      <c r="G45" s="412">
        <v>4.2142107451999999</v>
      </c>
      <c r="H45" s="412">
        <v>4.1912864254000004</v>
      </c>
      <c r="I45" s="412">
        <v>4.1447060034999996</v>
      </c>
      <c r="J45" s="412">
        <v>4.0302321898000004</v>
      </c>
      <c r="K45" s="412"/>
      <c r="L45" s="412" t="s">
        <v>232</v>
      </c>
      <c r="M45" s="412" t="s">
        <v>232</v>
      </c>
      <c r="N45" s="412" t="s">
        <v>232</v>
      </c>
      <c r="O45" s="412" t="s">
        <v>232</v>
      </c>
      <c r="P45" s="412" t="s">
        <v>232</v>
      </c>
      <c r="Q45" s="412" t="s">
        <v>232</v>
      </c>
      <c r="R45" s="450" t="s">
        <v>130</v>
      </c>
      <c r="S45" s="445"/>
      <c r="T45" s="445"/>
      <c r="U45" s="445"/>
      <c r="V45" s="445"/>
      <c r="W45" s="445"/>
      <c r="X45" s="445"/>
    </row>
    <row r="46" spans="1:24" ht="3" customHeight="1">
      <c r="B46" s="393"/>
      <c r="C46" s="413"/>
      <c r="D46" s="413"/>
      <c r="E46" s="394"/>
      <c r="F46" s="412"/>
      <c r="G46" s="412"/>
      <c r="H46" s="412"/>
      <c r="I46" s="412"/>
      <c r="J46" s="412"/>
      <c r="K46" s="412"/>
      <c r="L46" s="412"/>
      <c r="M46" s="412"/>
      <c r="N46" s="412"/>
      <c r="O46" s="412"/>
      <c r="P46" s="412"/>
      <c r="Q46" s="412"/>
      <c r="R46" s="454"/>
      <c r="S46" s="455"/>
      <c r="T46" s="455"/>
      <c r="U46" s="455"/>
      <c r="V46" s="455"/>
      <c r="W46" s="455"/>
      <c r="X46" s="455"/>
    </row>
    <row r="47" spans="1:24" ht="9" customHeight="1">
      <c r="B47" s="393"/>
      <c r="C47" s="2761" t="s">
        <v>257</v>
      </c>
      <c r="D47" s="2762"/>
      <c r="E47" s="394"/>
      <c r="F47" s="412">
        <v>3.3555626753467398</v>
      </c>
      <c r="G47" s="412">
        <v>3.35146077340631</v>
      </c>
      <c r="H47" s="412">
        <v>3.31922406310871</v>
      </c>
      <c r="I47" s="412">
        <v>3.3141199864845401</v>
      </c>
      <c r="J47" s="412">
        <v>3.3094388278558302</v>
      </c>
      <c r="K47" s="412">
        <v>3.2596830307247702</v>
      </c>
      <c r="L47" s="412">
        <v>3.2473962231280198</v>
      </c>
      <c r="M47" s="412">
        <v>3.2867728146044901</v>
      </c>
      <c r="N47" s="412">
        <v>3.3538597356877999</v>
      </c>
      <c r="O47" s="412">
        <v>3.4369549859652802</v>
      </c>
      <c r="P47" s="412">
        <v>3.4725054465115499</v>
      </c>
      <c r="Q47" s="412">
        <v>3.4457927093836398</v>
      </c>
      <c r="R47" s="450">
        <v>3.34345000738689</v>
      </c>
      <c r="S47" s="445"/>
      <c r="T47" s="445"/>
      <c r="U47" s="445"/>
      <c r="V47" s="445"/>
      <c r="W47" s="445"/>
      <c r="X47" s="445"/>
    </row>
    <row r="48" spans="1:24" ht="9" customHeight="1">
      <c r="B48" s="393"/>
      <c r="C48" s="2762"/>
      <c r="D48" s="2762"/>
      <c r="E48" s="394"/>
      <c r="F48" s="412">
        <v>3.3894521496999999</v>
      </c>
      <c r="G48" s="412">
        <v>3.3167700491000001</v>
      </c>
      <c r="H48" s="412">
        <v>3.2998481866999998</v>
      </c>
      <c r="I48" s="412">
        <v>3.3002099196999999</v>
      </c>
      <c r="J48" s="412">
        <v>3.2979526745999999</v>
      </c>
      <c r="K48" s="412"/>
      <c r="L48" s="412" t="s">
        <v>232</v>
      </c>
      <c r="M48" s="412" t="s">
        <v>232</v>
      </c>
      <c r="N48" s="412" t="s">
        <v>232</v>
      </c>
      <c r="O48" s="412" t="s">
        <v>232</v>
      </c>
      <c r="P48" s="412" t="s">
        <v>232</v>
      </c>
      <c r="Q48" s="412" t="s">
        <v>232</v>
      </c>
      <c r="R48" s="450" t="s">
        <v>130</v>
      </c>
      <c r="S48" s="445"/>
      <c r="T48" s="445"/>
      <c r="U48" s="445"/>
      <c r="V48" s="445"/>
      <c r="W48" s="445"/>
      <c r="X48" s="445"/>
    </row>
    <row r="49" spans="2:24" ht="3" customHeight="1">
      <c r="B49" s="420"/>
      <c r="C49" s="421"/>
      <c r="D49" s="421"/>
      <c r="E49" s="429"/>
      <c r="F49" s="431"/>
      <c r="G49" s="431"/>
      <c r="H49" s="431"/>
      <c r="I49" s="431"/>
      <c r="J49" s="431"/>
      <c r="K49" s="431"/>
      <c r="L49" s="431"/>
      <c r="M49" s="431"/>
      <c r="N49" s="431"/>
      <c r="O49" s="431"/>
      <c r="P49" s="431"/>
      <c r="Q49" s="431"/>
      <c r="R49" s="432"/>
      <c r="S49" s="397"/>
      <c r="T49" s="397"/>
      <c r="U49" s="397"/>
      <c r="V49" s="397"/>
      <c r="W49" s="397"/>
      <c r="X49" s="397"/>
    </row>
    <row r="50" spans="2:24" ht="9" customHeight="1">
      <c r="B50" s="208"/>
      <c r="Q50" s="408"/>
    </row>
    <row r="51" spans="2:24" ht="9" customHeight="1">
      <c r="B51" s="208"/>
    </row>
    <row r="52" spans="2:24" ht="9" customHeight="1"/>
    <row r="53" spans="2:24" ht="9" customHeight="1"/>
    <row r="54" spans="2:24" ht="9" customHeight="1">
      <c r="R54" s="427" t="s">
        <v>241</v>
      </c>
      <c r="S54" s="427"/>
      <c r="T54" s="427"/>
      <c r="U54" s="427"/>
      <c r="V54" s="427"/>
      <c r="W54" s="427"/>
      <c r="X54" s="427"/>
    </row>
    <row r="55" spans="2:24" ht="9" customHeight="1">
      <c r="P55" s="426"/>
      <c r="R55" s="427"/>
      <c r="S55" s="427"/>
      <c r="T55" s="427"/>
      <c r="U55" s="427"/>
      <c r="V55" s="427"/>
      <c r="W55" s="427"/>
      <c r="X55" s="427"/>
    </row>
    <row r="56" spans="2:24" ht="9" customHeight="1">
      <c r="C56" s="2518" t="s">
        <v>1019</v>
      </c>
    </row>
    <row r="57" spans="2:24" ht="9" customHeight="1">
      <c r="B57" s="208"/>
    </row>
    <row r="58" spans="2:24" ht="9" customHeight="1"/>
    <row r="59" spans="2:24" ht="9" customHeight="1"/>
    <row r="60" spans="2:24" ht="9" customHeight="1">
      <c r="J60" s="433"/>
    </row>
    <row r="61" spans="2:24" ht="9" customHeight="1">
      <c r="J61" s="433"/>
    </row>
    <row r="62" spans="2:24" ht="9" customHeight="1">
      <c r="J62" s="433"/>
    </row>
    <row r="63" spans="2:24" ht="9" customHeight="1">
      <c r="J63" s="433"/>
    </row>
    <row r="64" spans="2:2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sheetData>
  <mergeCells count="30">
    <mergeCell ref="C44:D45"/>
    <mergeCell ref="C47:D48"/>
    <mergeCell ref="C26:D27"/>
    <mergeCell ref="C29:D30"/>
    <mergeCell ref="C32:R32"/>
    <mergeCell ref="C34:D35"/>
    <mergeCell ref="C37:D38"/>
    <mergeCell ref="C41:D42"/>
    <mergeCell ref="C23:D24"/>
    <mergeCell ref="J11:J12"/>
    <mergeCell ref="K11:K12"/>
    <mergeCell ref="L11:L12"/>
    <mergeCell ref="M11:M12"/>
    <mergeCell ref="C14:R14"/>
    <mergeCell ref="C16:D17"/>
    <mergeCell ref="C19:D20"/>
    <mergeCell ref="N11:N12"/>
    <mergeCell ref="O11:O12"/>
    <mergeCell ref="B6:R6"/>
    <mergeCell ref="B7:R7"/>
    <mergeCell ref="D8:F8"/>
    <mergeCell ref="B10:E12"/>
    <mergeCell ref="F10:Q10"/>
    <mergeCell ref="R10:R12"/>
    <mergeCell ref="F11:F12"/>
    <mergeCell ref="G11:G12"/>
    <mergeCell ref="H11:H12"/>
    <mergeCell ref="I11:I12"/>
    <mergeCell ref="P11:P12"/>
    <mergeCell ref="Q11:Q12"/>
  </mergeCells>
  <hyperlinks>
    <hyperlink ref="C56" location="Inhaltsverzeichnis!A1" display="Zurück zum Inhaltsverzeichnis"/>
  </hyperlinks>
  <printOptions horizontalCentered="1"/>
  <pageMargins left="0.78740157480314965" right="0.78740157480314965" top="0.39370078740157483" bottom="0.19685039370078741" header="0.19685039370078741" footer="0.19685039370078741"/>
  <pageSetup paperSize="9" scale="98" orientation="portrait" horizontalDpi="300" verticalDpi="300" r:id="rId1"/>
  <headerFooter alignWithMargins="0">
    <oddFooter>&amp;R&amp;A</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BDD7EE"/>
    <pageSetUpPr fitToPage="1"/>
  </sheetPr>
  <dimension ref="A1:AA168"/>
  <sheetViews>
    <sheetView showGridLines="0" showZeros="0" zoomScale="140" zoomScaleNormal="140" workbookViewId="0"/>
  </sheetViews>
  <sheetFormatPr baseColWidth="10" defaultColWidth="11.42578125" defaultRowHeight="12.75"/>
  <cols>
    <col min="1" max="1" width="4.42578125" style="499" customWidth="1"/>
    <col min="2" max="2" width="0.5703125" style="499" customWidth="1"/>
    <col min="3" max="3" width="9.5703125" style="499" customWidth="1"/>
    <col min="4" max="4" width="2.5703125" style="499" customWidth="1"/>
    <col min="5" max="5" width="0.7109375" style="499" customWidth="1"/>
    <col min="6" max="17" width="5.28515625" style="499" customWidth="1"/>
    <col min="18" max="18" width="8.5703125" style="499" customWidth="1"/>
    <col min="19" max="19" width="3.7109375" style="499" customWidth="1"/>
    <col min="20" max="23" width="4.5703125" style="499" bestFit="1" customWidth="1"/>
    <col min="24" max="24" width="4.42578125" style="499" bestFit="1" customWidth="1"/>
    <col min="25" max="29" width="4.5703125" style="499" bestFit="1" customWidth="1"/>
    <col min="30" max="30" width="4.42578125" style="499" bestFit="1" customWidth="1"/>
    <col min="31" max="31" width="4.5703125" style="499" bestFit="1" customWidth="1"/>
    <col min="32" max="35" width="3.7109375" style="499" customWidth="1"/>
    <col min="36" max="16384" width="11.42578125" style="499"/>
  </cols>
  <sheetData>
    <row r="1" spans="2:27" ht="12.75" customHeight="1">
      <c r="B1" s="491"/>
      <c r="C1" s="491"/>
      <c r="D1" s="491"/>
      <c r="E1" s="491"/>
      <c r="F1" s="491"/>
      <c r="G1" s="491"/>
      <c r="H1" s="491"/>
      <c r="I1" s="491"/>
      <c r="J1" s="491"/>
      <c r="K1" s="491"/>
      <c r="L1" s="491"/>
      <c r="M1" s="491"/>
      <c r="N1" s="491"/>
      <c r="P1" s="1047"/>
      <c r="Q1" s="1049"/>
    </row>
    <row r="2" spans="2:27" ht="12.75" customHeight="1">
      <c r="B2" s="491"/>
      <c r="C2" s="491"/>
      <c r="D2" s="491"/>
      <c r="E2" s="491"/>
      <c r="F2" s="491"/>
      <c r="G2" s="491"/>
      <c r="H2" s="491"/>
      <c r="I2" s="491"/>
      <c r="J2" s="491"/>
      <c r="K2" s="491"/>
      <c r="L2" s="491"/>
      <c r="M2" s="491"/>
      <c r="N2" s="491"/>
      <c r="P2" s="1047"/>
      <c r="Q2" s="1049"/>
    </row>
    <row r="3" spans="2:27" ht="12.75" customHeight="1">
      <c r="B3" s="491"/>
      <c r="C3" s="491"/>
      <c r="D3" s="491"/>
      <c r="E3" s="491"/>
      <c r="F3" s="491"/>
      <c r="G3" s="491"/>
      <c r="H3" s="491"/>
      <c r="I3" s="491"/>
      <c r="J3" s="491"/>
      <c r="K3" s="491"/>
      <c r="L3" s="491"/>
      <c r="M3" s="491"/>
      <c r="N3" s="491"/>
      <c r="P3" s="1047"/>
      <c r="Q3" s="1049"/>
    </row>
    <row r="4" spans="2:27" ht="12.75" customHeight="1">
      <c r="B4" s="491"/>
      <c r="C4" s="491"/>
      <c r="D4" s="491"/>
      <c r="E4" s="491"/>
      <c r="F4" s="491"/>
      <c r="G4" s="491"/>
      <c r="H4" s="491"/>
      <c r="I4" s="491"/>
      <c r="J4" s="491"/>
      <c r="K4" s="491"/>
      <c r="L4" s="491"/>
      <c r="M4" s="491"/>
      <c r="N4" s="491"/>
      <c r="P4" s="1047"/>
      <c r="Q4" s="1049"/>
    </row>
    <row r="5" spans="2:27" ht="12.75" customHeight="1">
      <c r="B5" s="491"/>
      <c r="C5" s="491"/>
      <c r="D5" s="491"/>
      <c r="E5" s="491"/>
      <c r="F5" s="491"/>
      <c r="G5" s="491"/>
      <c r="H5" s="491"/>
      <c r="I5" s="491"/>
      <c r="J5" s="491"/>
      <c r="K5" s="491"/>
      <c r="L5" s="491"/>
      <c r="M5" s="491"/>
      <c r="N5" s="491"/>
      <c r="P5" s="1047"/>
      <c r="Q5" s="1049"/>
    </row>
    <row r="6" spans="2:27" ht="15">
      <c r="B6" s="2772" t="s">
        <v>545</v>
      </c>
      <c r="C6" s="2773"/>
      <c r="D6" s="2773"/>
      <c r="E6" s="2773"/>
      <c r="F6" s="2773"/>
      <c r="G6" s="2773"/>
      <c r="H6" s="2773"/>
      <c r="I6" s="2773"/>
      <c r="J6" s="2773"/>
      <c r="K6" s="2773"/>
      <c r="L6" s="2773"/>
      <c r="M6" s="2773"/>
      <c r="N6" s="2773"/>
      <c r="O6" s="2773"/>
      <c r="P6" s="2773"/>
      <c r="Q6" s="2773"/>
      <c r="R6" s="2773"/>
    </row>
    <row r="7" spans="2:27" ht="15">
      <c r="B7" s="2772" t="s">
        <v>544</v>
      </c>
      <c r="C7" s="2773"/>
      <c r="D7" s="2773"/>
      <c r="E7" s="2773"/>
      <c r="F7" s="2773"/>
      <c r="G7" s="2773"/>
      <c r="H7" s="2773"/>
      <c r="I7" s="2773"/>
      <c r="J7" s="2773"/>
      <c r="K7" s="2773"/>
      <c r="L7" s="2773"/>
      <c r="M7" s="2773"/>
      <c r="N7" s="2773"/>
      <c r="O7" s="2773"/>
      <c r="P7" s="2773"/>
      <c r="Q7" s="2773"/>
      <c r="R7" s="2773"/>
    </row>
    <row r="8" spans="2:27" ht="15">
      <c r="B8" s="2774" t="s">
        <v>543</v>
      </c>
      <c r="C8" s="2773"/>
      <c r="D8" s="2773"/>
      <c r="E8" s="2773"/>
      <c r="F8" s="2773"/>
      <c r="G8" s="2773"/>
      <c r="H8" s="2773"/>
      <c r="I8" s="2773"/>
      <c r="J8" s="2773"/>
      <c r="K8" s="2773"/>
      <c r="L8" s="2773"/>
      <c r="M8" s="2773"/>
      <c r="N8" s="2773"/>
      <c r="O8" s="2773"/>
      <c r="P8" s="2773"/>
      <c r="Q8" s="2773"/>
      <c r="R8" s="2773"/>
    </row>
    <row r="9" spans="2:27">
      <c r="B9" s="2775" t="s">
        <v>542</v>
      </c>
      <c r="C9" s="2775"/>
      <c r="D9" s="2775"/>
      <c r="E9" s="2775"/>
      <c r="F9" s="2775"/>
      <c r="G9" s="2775"/>
      <c r="H9" s="2775"/>
      <c r="I9" s="2775"/>
      <c r="J9" s="2775"/>
      <c r="K9" s="2775"/>
      <c r="L9" s="2775"/>
      <c r="M9" s="2775"/>
      <c r="N9" s="2775"/>
      <c r="O9" s="2775"/>
      <c r="P9" s="2775"/>
      <c r="Q9" s="2775"/>
      <c r="R9" s="2775"/>
    </row>
    <row r="10" spans="2:27">
      <c r="B10" s="2771" t="s">
        <v>541</v>
      </c>
      <c r="C10" s="2771"/>
      <c r="D10" s="2771"/>
      <c r="E10" s="2771"/>
      <c r="F10" s="2771"/>
      <c r="G10" s="2771"/>
      <c r="H10" s="2771"/>
      <c r="I10" s="2771"/>
      <c r="J10" s="2771"/>
      <c r="K10" s="2771"/>
      <c r="L10" s="2771"/>
      <c r="M10" s="2771"/>
      <c r="N10" s="2771"/>
      <c r="O10" s="2771"/>
      <c r="P10" s="2771"/>
      <c r="Q10" s="2771"/>
      <c r="R10" s="2771"/>
    </row>
    <row r="11" spans="2:27">
      <c r="B11" s="2771" t="s">
        <v>540</v>
      </c>
      <c r="C11" s="2771"/>
      <c r="D11" s="2771"/>
      <c r="E11" s="2771"/>
      <c r="F11" s="2771"/>
      <c r="G11" s="2771"/>
      <c r="H11" s="2771"/>
      <c r="I11" s="2771"/>
      <c r="J11" s="2771"/>
      <c r="K11" s="2771"/>
      <c r="L11" s="2771"/>
      <c r="M11" s="2771"/>
      <c r="N11" s="2771"/>
      <c r="O11" s="2771"/>
      <c r="P11" s="2771"/>
      <c r="Q11" s="2771"/>
      <c r="R11" s="2771"/>
    </row>
    <row r="12" spans="2:27">
      <c r="B12" s="2771" t="s">
        <v>262</v>
      </c>
      <c r="C12" s="2771"/>
      <c r="D12" s="2771"/>
      <c r="E12" s="2771"/>
      <c r="F12" s="2771"/>
      <c r="G12" s="2771"/>
      <c r="H12" s="2771"/>
      <c r="I12" s="2771"/>
      <c r="J12" s="2771"/>
      <c r="K12" s="2771"/>
      <c r="L12" s="2771"/>
      <c r="M12" s="2771"/>
      <c r="N12" s="2771"/>
      <c r="O12" s="2771"/>
      <c r="P12" s="2771"/>
      <c r="Q12" s="2771"/>
      <c r="R12" s="2771"/>
    </row>
    <row r="13" spans="2:27" ht="5.25" customHeight="1">
      <c r="B13" s="1047"/>
      <c r="C13" s="1048"/>
      <c r="D13" s="1045"/>
      <c r="E13" s="1045"/>
      <c r="F13" s="1045"/>
      <c r="G13" s="1045"/>
      <c r="H13" s="1045"/>
      <c r="I13" s="1045"/>
      <c r="J13" s="1045"/>
      <c r="K13" s="1045"/>
      <c r="L13" s="1045"/>
      <c r="M13" s="1045"/>
      <c r="N13" s="1045"/>
      <c r="O13" s="1045"/>
      <c r="P13" s="1045"/>
      <c r="Q13" s="1044"/>
    </row>
    <row r="14" spans="2:27">
      <c r="B14" s="1047"/>
      <c r="C14" s="1046" t="s">
        <v>218</v>
      </c>
      <c r="D14" s="2776">
        <v>45484</v>
      </c>
      <c r="E14" s="2776"/>
      <c r="F14" s="2776"/>
      <c r="G14" s="1045"/>
      <c r="H14" s="1045"/>
      <c r="I14" s="1045"/>
      <c r="J14" s="1045"/>
      <c r="K14" s="1045"/>
      <c r="L14" s="1045"/>
      <c r="M14" s="1045"/>
      <c r="N14" s="1045"/>
      <c r="O14" s="1045"/>
      <c r="P14" s="1045"/>
      <c r="Q14" s="1044"/>
      <c r="R14" s="1043" t="s">
        <v>539</v>
      </c>
    </row>
    <row r="15" spans="2:27" ht="18" customHeight="1">
      <c r="B15" s="2690" t="s">
        <v>2</v>
      </c>
      <c r="C15" s="2636"/>
      <c r="D15" s="2636"/>
      <c r="E15" s="2691"/>
      <c r="F15" s="2777" t="s">
        <v>221</v>
      </c>
      <c r="G15" s="2778"/>
      <c r="H15" s="2778"/>
      <c r="I15" s="2778"/>
      <c r="J15" s="2778"/>
      <c r="K15" s="2778"/>
      <c r="L15" s="2778"/>
      <c r="M15" s="2778"/>
      <c r="N15" s="2778"/>
      <c r="O15" s="2778"/>
      <c r="P15" s="2778"/>
      <c r="Q15" s="2779"/>
      <c r="R15" s="2780" t="s">
        <v>254</v>
      </c>
      <c r="Y15" s="1042"/>
      <c r="Z15" s="1042"/>
      <c r="AA15" s="1042"/>
    </row>
    <row r="16" spans="2:27" ht="11.25" customHeight="1">
      <c r="B16" s="2692"/>
      <c r="C16" s="2638"/>
      <c r="D16" s="2638"/>
      <c r="E16" s="2693"/>
      <c r="F16" s="2783" t="s">
        <v>5</v>
      </c>
      <c r="G16" s="2783" t="s">
        <v>50</v>
      </c>
      <c r="H16" s="2783" t="s">
        <v>223</v>
      </c>
      <c r="I16" s="2783" t="s">
        <v>224</v>
      </c>
      <c r="J16" s="2783" t="s">
        <v>9</v>
      </c>
      <c r="K16" s="2783" t="s">
        <v>225</v>
      </c>
      <c r="L16" s="2783" t="s">
        <v>226</v>
      </c>
      <c r="M16" s="2783" t="s">
        <v>12</v>
      </c>
      <c r="N16" s="2783" t="s">
        <v>227</v>
      </c>
      <c r="O16" s="2783" t="s">
        <v>14</v>
      </c>
      <c r="P16" s="2783" t="s">
        <v>15</v>
      </c>
      <c r="Q16" s="2787" t="s">
        <v>228</v>
      </c>
      <c r="R16" s="2781"/>
    </row>
    <row r="17" spans="1:19" ht="11.25" customHeight="1">
      <c r="B17" s="2694"/>
      <c r="C17" s="2695"/>
      <c r="D17" s="2695"/>
      <c r="E17" s="2696"/>
      <c r="F17" s="2784"/>
      <c r="G17" s="2784"/>
      <c r="H17" s="2784"/>
      <c r="I17" s="2784"/>
      <c r="J17" s="2784"/>
      <c r="K17" s="2784"/>
      <c r="L17" s="2784"/>
      <c r="M17" s="2784"/>
      <c r="N17" s="2784"/>
      <c r="O17" s="2784"/>
      <c r="P17" s="2784"/>
      <c r="Q17" s="2788"/>
      <c r="R17" s="2782"/>
    </row>
    <row r="18" spans="1:19" ht="3" customHeight="1">
      <c r="B18" s="1018"/>
      <c r="C18" s="1024"/>
      <c r="D18" s="1024"/>
      <c r="E18" s="1024"/>
      <c r="F18" s="502"/>
      <c r="G18" s="502"/>
      <c r="H18" s="502"/>
      <c r="I18" s="502"/>
      <c r="J18" s="502"/>
      <c r="K18" s="502"/>
      <c r="L18" s="502"/>
      <c r="M18" s="502"/>
      <c r="N18" s="502"/>
      <c r="O18" s="502"/>
      <c r="P18" s="502"/>
      <c r="Q18" s="502"/>
      <c r="R18" s="1041"/>
    </row>
    <row r="19" spans="1:19" ht="11.25" customHeight="1">
      <c r="A19" s="1040"/>
      <c r="B19" s="1018"/>
      <c r="C19" s="2789" t="s">
        <v>128</v>
      </c>
      <c r="D19" s="2789"/>
      <c r="E19" s="2789"/>
      <c r="F19" s="2789"/>
      <c r="G19" s="2789"/>
      <c r="H19" s="2789"/>
      <c r="I19" s="2789"/>
      <c r="J19" s="2789"/>
      <c r="K19" s="2789"/>
      <c r="L19" s="2789"/>
      <c r="M19" s="2789"/>
      <c r="N19" s="2789"/>
      <c r="O19" s="2789"/>
      <c r="P19" s="2789"/>
      <c r="Q19" s="2789"/>
      <c r="R19" s="2790"/>
    </row>
    <row r="20" spans="1:19" ht="3" customHeight="1">
      <c r="B20" s="1018"/>
      <c r="C20" s="1038"/>
      <c r="D20" s="1038"/>
      <c r="E20" s="1038"/>
      <c r="F20" s="1038"/>
      <c r="G20" s="1038"/>
      <c r="H20" s="1038"/>
      <c r="I20" s="1038"/>
      <c r="J20" s="1038"/>
      <c r="K20" s="1038"/>
      <c r="L20" s="1039"/>
      <c r="M20" s="1039"/>
      <c r="N20" s="1039"/>
      <c r="O20" s="1038"/>
      <c r="P20" s="1038"/>
      <c r="Q20" s="1038"/>
      <c r="R20" s="1037"/>
    </row>
    <row r="21" spans="1:19" ht="9" customHeight="1">
      <c r="A21" s="1035"/>
      <c r="B21" s="1018"/>
      <c r="C21" s="1036" t="s">
        <v>230</v>
      </c>
      <c r="D21" s="1024"/>
      <c r="E21" s="1024"/>
      <c r="F21" s="502"/>
      <c r="G21" s="502"/>
      <c r="H21" s="502"/>
      <c r="I21" s="502"/>
      <c r="J21" s="502"/>
      <c r="K21" s="502"/>
      <c r="L21" s="502"/>
      <c r="M21" s="502"/>
      <c r="N21" s="502"/>
      <c r="O21" s="502"/>
      <c r="P21" s="502"/>
      <c r="Q21" s="502"/>
      <c r="R21" s="1022"/>
    </row>
    <row r="22" spans="1:19" ht="9" customHeight="1">
      <c r="A22" s="1035"/>
      <c r="B22" s="1018"/>
      <c r="C22" s="2791" t="s">
        <v>265</v>
      </c>
      <c r="D22" s="2792"/>
      <c r="E22" s="502"/>
      <c r="F22" s="1026">
        <v>58.255165093088301</v>
      </c>
      <c r="G22" s="1026">
        <v>53.9973643850157</v>
      </c>
      <c r="H22" s="1026">
        <v>49.621609543756399</v>
      </c>
      <c r="I22" s="1026">
        <v>46.579334745053799</v>
      </c>
      <c r="J22" s="1026">
        <v>44.303704915188398</v>
      </c>
      <c r="K22" s="1026">
        <v>41.9908043532891</v>
      </c>
      <c r="L22" s="1026">
        <v>40.898051355316603</v>
      </c>
      <c r="M22" s="1026">
        <v>40.964420808674902</v>
      </c>
      <c r="N22" s="1026">
        <v>41.337298250953602</v>
      </c>
      <c r="O22" s="1026">
        <v>42.994664332047698</v>
      </c>
      <c r="P22" s="1026">
        <v>44.490596284691897</v>
      </c>
      <c r="Q22" s="1026">
        <v>45.460848325247099</v>
      </c>
      <c r="R22" s="1015">
        <v>46.600756141153298</v>
      </c>
    </row>
    <row r="23" spans="1:19" ht="9" customHeight="1">
      <c r="B23" s="1018"/>
      <c r="C23" s="2792"/>
      <c r="D23" s="2792"/>
      <c r="E23" s="502"/>
      <c r="F23" s="1026">
        <v>45.876745965399998</v>
      </c>
      <c r="G23" s="1026">
        <v>45.660756817200003</v>
      </c>
      <c r="H23" s="1026">
        <v>45.984121680400001</v>
      </c>
      <c r="I23" s="1026">
        <v>45.873720932399998</v>
      </c>
      <c r="J23" s="1026">
        <v>45.701043324700002</v>
      </c>
      <c r="K23" s="1026"/>
      <c r="L23" s="1026" t="s">
        <v>232</v>
      </c>
      <c r="M23" s="1026" t="s">
        <v>232</v>
      </c>
      <c r="N23" s="1026" t="s">
        <v>232</v>
      </c>
      <c r="O23" s="1026" t="s">
        <v>232</v>
      </c>
      <c r="P23" s="1026" t="s">
        <v>232</v>
      </c>
      <c r="Q23" s="1026" t="s">
        <v>232</v>
      </c>
      <c r="R23" s="1015" t="s">
        <v>130</v>
      </c>
    </row>
    <row r="24" spans="1:19" ht="3" customHeight="1">
      <c r="B24" s="1018"/>
      <c r="C24" s="1033"/>
      <c r="D24" s="1033"/>
      <c r="E24" s="502"/>
      <c r="F24" s="1026"/>
      <c r="G24" s="1026"/>
      <c r="H24" s="1026"/>
      <c r="I24" s="1026"/>
      <c r="J24" s="1026"/>
      <c r="K24" s="1026"/>
      <c r="L24" s="1026"/>
      <c r="M24" s="1026"/>
      <c r="N24" s="1026"/>
      <c r="O24" s="1026"/>
      <c r="P24" s="1026"/>
      <c r="Q24" s="1026"/>
      <c r="R24" s="1015"/>
    </row>
    <row r="25" spans="1:19" ht="9" customHeight="1">
      <c r="A25" s="1025"/>
      <c r="B25" s="1028"/>
      <c r="C25" s="2793" t="s">
        <v>538</v>
      </c>
      <c r="D25" s="2794"/>
      <c r="E25" s="471"/>
      <c r="F25" s="1026">
        <v>57.190680162049503</v>
      </c>
      <c r="G25" s="1026">
        <v>52.872956395049698</v>
      </c>
      <c r="H25" s="1026">
        <v>48.630164042179999</v>
      </c>
      <c r="I25" s="1026">
        <v>45.7648929962171</v>
      </c>
      <c r="J25" s="1026">
        <v>43.9844908481288</v>
      </c>
      <c r="K25" s="1026">
        <v>42.169004967468197</v>
      </c>
      <c r="L25" s="1026">
        <v>41.203533266491696</v>
      </c>
      <c r="M25" s="1026">
        <v>41.007411753763897</v>
      </c>
      <c r="N25" s="1026">
        <v>41.0820913311493</v>
      </c>
      <c r="O25" s="1026">
        <v>41.932954860764099</v>
      </c>
      <c r="P25" s="1026">
        <v>42.799797575584101</v>
      </c>
      <c r="Q25" s="1026">
        <v>43.740093691857403</v>
      </c>
      <c r="R25" s="1015">
        <v>45.911053410253203</v>
      </c>
      <c r="S25" s="1025"/>
    </row>
    <row r="26" spans="1:19" ht="9" customHeight="1">
      <c r="A26" s="1025"/>
      <c r="B26" s="1034"/>
      <c r="C26" s="2794"/>
      <c r="D26" s="2794"/>
      <c r="E26" s="1027"/>
      <c r="F26" s="1026">
        <v>44.444770758600001</v>
      </c>
      <c r="G26" s="1026">
        <v>44.738163117200003</v>
      </c>
      <c r="H26" s="1026">
        <v>45.184710916100002</v>
      </c>
      <c r="I26" s="1026">
        <v>45.296448101499998</v>
      </c>
      <c r="J26" s="1026">
        <v>45.582205215800002</v>
      </c>
      <c r="K26" s="1026"/>
      <c r="L26" s="1026" t="s">
        <v>232</v>
      </c>
      <c r="M26" s="1026" t="s">
        <v>232</v>
      </c>
      <c r="N26" s="1026" t="s">
        <v>232</v>
      </c>
      <c r="O26" s="1026" t="s">
        <v>232</v>
      </c>
      <c r="P26" s="1026" t="s">
        <v>232</v>
      </c>
      <c r="Q26" s="1026" t="s">
        <v>232</v>
      </c>
      <c r="R26" s="1015" t="s">
        <v>130</v>
      </c>
      <c r="S26" s="1025"/>
    </row>
    <row r="27" spans="1:19" ht="3" customHeight="1">
      <c r="B27" s="1018"/>
      <c r="C27" s="1033"/>
      <c r="D27" s="1033"/>
      <c r="E27" s="502"/>
      <c r="F27" s="1026"/>
      <c r="G27" s="1026"/>
      <c r="H27" s="1026"/>
      <c r="I27" s="1026"/>
      <c r="J27" s="1026"/>
      <c r="K27" s="1026"/>
      <c r="L27" s="1026"/>
      <c r="M27" s="1026"/>
      <c r="N27" s="1026"/>
      <c r="O27" s="1026"/>
      <c r="P27" s="1026"/>
      <c r="Q27" s="1026"/>
      <c r="R27" s="1015"/>
    </row>
    <row r="28" spans="1:19" ht="9" customHeight="1">
      <c r="A28" s="1025"/>
      <c r="B28" s="1028"/>
      <c r="C28" s="1032" t="s">
        <v>234</v>
      </c>
      <c r="D28" s="1031"/>
      <c r="E28" s="1027"/>
      <c r="F28" s="1030"/>
      <c r="G28" s="1030"/>
      <c r="H28" s="1030"/>
      <c r="I28" s="1030"/>
      <c r="J28" s="1030"/>
      <c r="K28" s="1030"/>
      <c r="L28" s="1030"/>
      <c r="M28" s="1030"/>
      <c r="N28" s="1030"/>
      <c r="O28" s="1030"/>
      <c r="P28" s="1030"/>
      <c r="Q28" s="1030"/>
      <c r="R28" s="1029"/>
      <c r="S28" s="1025"/>
    </row>
    <row r="29" spans="1:19" ht="9" customHeight="1">
      <c r="A29" s="1025"/>
      <c r="B29" s="1028"/>
      <c r="C29" s="2793" t="s">
        <v>538</v>
      </c>
      <c r="D29" s="2793"/>
      <c r="E29" s="1027"/>
      <c r="F29" s="1026">
        <v>58.772588654007599</v>
      </c>
      <c r="G29" s="1026">
        <v>54.478641726465497</v>
      </c>
      <c r="H29" s="1026">
        <v>50.234423914610701</v>
      </c>
      <c r="I29" s="1026">
        <v>47.363359152773803</v>
      </c>
      <c r="J29" s="1026">
        <v>45.584363016099502</v>
      </c>
      <c r="K29" s="1026">
        <v>43.762120789565401</v>
      </c>
      <c r="L29" s="1026">
        <v>42.803663392391599</v>
      </c>
      <c r="M29" s="1026">
        <v>42.632795627402601</v>
      </c>
      <c r="N29" s="1026">
        <v>42.724855893206097</v>
      </c>
      <c r="O29" s="1026">
        <v>43.593545789985903</v>
      </c>
      <c r="P29" s="1026">
        <v>44.485465105897298</v>
      </c>
      <c r="Q29" s="1026">
        <v>45.448373131161802</v>
      </c>
      <c r="R29" s="1015">
        <v>47.535487323512498</v>
      </c>
      <c r="S29" s="1025"/>
    </row>
    <row r="30" spans="1:19" ht="9" customHeight="1">
      <c r="A30" s="1025"/>
      <c r="B30" s="1028"/>
      <c r="C30" s="2793"/>
      <c r="D30" s="2793"/>
      <c r="E30" s="1027"/>
      <c r="F30" s="1026">
        <v>46.171414675199998</v>
      </c>
      <c r="G30" s="1026">
        <v>46.4649191022</v>
      </c>
      <c r="H30" s="1026">
        <v>46.902131072000003</v>
      </c>
      <c r="I30" s="1026">
        <v>47.013140714800002</v>
      </c>
      <c r="J30" s="1026">
        <v>47.293844907100002</v>
      </c>
      <c r="K30" s="1026"/>
      <c r="L30" s="1026" t="s">
        <v>232</v>
      </c>
      <c r="M30" s="1026" t="s">
        <v>232</v>
      </c>
      <c r="N30" s="1026" t="s">
        <v>232</v>
      </c>
      <c r="O30" s="1026" t="s">
        <v>232</v>
      </c>
      <c r="P30" s="1026" t="s">
        <v>232</v>
      </c>
      <c r="Q30" s="1026" t="s">
        <v>232</v>
      </c>
      <c r="R30" s="1015" t="s">
        <v>130</v>
      </c>
      <c r="S30" s="1025"/>
    </row>
    <row r="31" spans="1:19" ht="3" customHeight="1">
      <c r="B31" s="1018"/>
      <c r="C31" s="1024"/>
      <c r="D31" s="1024"/>
      <c r="E31" s="1024"/>
      <c r="F31" s="1023"/>
      <c r="G31" s="1023"/>
      <c r="H31" s="1023"/>
      <c r="I31" s="1023"/>
      <c r="J31" s="1023"/>
      <c r="K31" s="1023"/>
      <c r="L31" s="1023"/>
      <c r="M31" s="1023"/>
      <c r="N31" s="1023"/>
      <c r="O31" s="1023"/>
      <c r="P31" s="1023"/>
      <c r="Q31" s="1023"/>
      <c r="R31" s="1022"/>
    </row>
    <row r="32" spans="1:19" ht="9" customHeight="1">
      <c r="B32" s="1021"/>
      <c r="C32" s="2785" t="s">
        <v>266</v>
      </c>
      <c r="D32" s="2795"/>
      <c r="E32" s="1017"/>
      <c r="F32" s="1016">
        <v>4.1898136883039898</v>
      </c>
      <c r="G32" s="1016">
        <v>4.2037715794422601</v>
      </c>
      <c r="H32" s="1016">
        <v>4.1855377302380203</v>
      </c>
      <c r="I32" s="1016">
        <v>4.1636034125602803</v>
      </c>
      <c r="J32" s="1016">
        <v>4.0648057664736799</v>
      </c>
      <c r="K32" s="1016">
        <v>3.9751106263836</v>
      </c>
      <c r="L32" s="1016">
        <v>3.95676490587313</v>
      </c>
      <c r="M32" s="1016">
        <v>4.00483763220155</v>
      </c>
      <c r="N32" s="1016">
        <v>4.0398466358593002</v>
      </c>
      <c r="O32" s="1016">
        <v>4.1537368446532996</v>
      </c>
      <c r="P32" s="1016">
        <v>4.26165427068086</v>
      </c>
      <c r="Q32" s="1016">
        <v>4.28021029496254</v>
      </c>
      <c r="R32" s="1015">
        <v>4.1214288196145796</v>
      </c>
    </row>
    <row r="33" spans="2:18" ht="9" customHeight="1">
      <c r="B33" s="1018"/>
      <c r="C33" s="2795"/>
      <c r="D33" s="2795"/>
      <c r="E33" s="1017"/>
      <c r="F33" s="1016">
        <v>4.2394636687</v>
      </c>
      <c r="G33" s="1016">
        <v>4.1583608384000001</v>
      </c>
      <c r="H33" s="1016">
        <v>4.1317587483000002</v>
      </c>
      <c r="I33" s="1016">
        <v>4.0896924104999997</v>
      </c>
      <c r="J33" s="1016">
        <v>4.0040413150000003</v>
      </c>
      <c r="K33" s="1016"/>
      <c r="L33" s="1016" t="s">
        <v>232</v>
      </c>
      <c r="M33" s="1016" t="s">
        <v>232</v>
      </c>
      <c r="N33" s="1016" t="s">
        <v>232</v>
      </c>
      <c r="O33" s="1016" t="s">
        <v>232</v>
      </c>
      <c r="P33" s="1016" t="s">
        <v>232</v>
      </c>
      <c r="Q33" s="1016" t="s">
        <v>232</v>
      </c>
      <c r="R33" s="1015" t="s">
        <v>130</v>
      </c>
    </row>
    <row r="34" spans="2:18" ht="3" customHeight="1">
      <c r="B34" s="1018"/>
      <c r="C34" s="1020"/>
      <c r="D34" s="1020"/>
      <c r="E34" s="1017"/>
      <c r="F34" s="1016"/>
      <c r="G34" s="1016"/>
      <c r="H34" s="1016"/>
      <c r="I34" s="1016"/>
      <c r="J34" s="1016"/>
      <c r="K34" s="1016"/>
      <c r="L34" s="1016"/>
      <c r="M34" s="1016"/>
      <c r="N34" s="1016"/>
      <c r="O34" s="1016"/>
      <c r="P34" s="1016"/>
      <c r="Q34" s="1016"/>
      <c r="R34" s="1019"/>
    </row>
    <row r="35" spans="2:18" ht="9" customHeight="1">
      <c r="B35" s="1018"/>
      <c r="C35" s="2785" t="s">
        <v>267</v>
      </c>
      <c r="D35" s="2786"/>
      <c r="E35" s="1017"/>
      <c r="F35" s="1016">
        <v>3.4848972394062701</v>
      </c>
      <c r="G35" s="1016">
        <v>3.4917037585656598</v>
      </c>
      <c r="H35" s="1016">
        <v>3.4815948280224802</v>
      </c>
      <c r="I35" s="1016">
        <v>3.46240197095285</v>
      </c>
      <c r="J35" s="1016">
        <v>3.4247174383512902</v>
      </c>
      <c r="K35" s="1016">
        <v>3.37864588463508</v>
      </c>
      <c r="L35" s="1016">
        <v>3.3635677391327699</v>
      </c>
      <c r="M35" s="1016">
        <v>3.3877328024538498</v>
      </c>
      <c r="N35" s="1016">
        <v>3.4280843560124299</v>
      </c>
      <c r="O35" s="1016">
        <v>3.5234289047149199</v>
      </c>
      <c r="P35" s="1016">
        <v>3.5854720471980501</v>
      </c>
      <c r="Q35" s="1016">
        <v>3.57609792175999</v>
      </c>
      <c r="R35" s="1015">
        <v>3.4640380502564199</v>
      </c>
    </row>
    <row r="36" spans="2:18" ht="9" customHeight="1">
      <c r="B36" s="1018"/>
      <c r="C36" s="2786"/>
      <c r="D36" s="2786"/>
      <c r="E36" s="1017"/>
      <c r="F36" s="1016">
        <v>3.5385614947000001</v>
      </c>
      <c r="G36" s="1016">
        <v>3.4879184005999999</v>
      </c>
      <c r="H36" s="1016">
        <v>3.4794277622999998</v>
      </c>
      <c r="I36" s="1016">
        <v>3.4610129834999999</v>
      </c>
      <c r="J36" s="1016">
        <v>3.4220914388999999</v>
      </c>
      <c r="K36" s="1016" t="s">
        <v>232</v>
      </c>
      <c r="L36" s="1016" t="s">
        <v>232</v>
      </c>
      <c r="M36" s="1016" t="s">
        <v>232</v>
      </c>
      <c r="N36" s="1016" t="s">
        <v>232</v>
      </c>
      <c r="O36" s="1016" t="s">
        <v>232</v>
      </c>
      <c r="P36" s="1016" t="s">
        <v>232</v>
      </c>
      <c r="Q36" s="1016" t="s">
        <v>232</v>
      </c>
      <c r="R36" s="1015" t="s">
        <v>130</v>
      </c>
    </row>
    <row r="37" spans="2:18" ht="3" customHeight="1">
      <c r="B37" s="1014"/>
      <c r="C37" s="1013"/>
      <c r="D37" s="1013"/>
      <c r="E37" s="1013"/>
      <c r="F37" s="1012"/>
      <c r="G37" s="1012"/>
      <c r="H37" s="1012"/>
      <c r="I37" s="1012"/>
      <c r="J37" s="1012"/>
      <c r="K37" s="1012"/>
      <c r="L37" s="1012"/>
      <c r="M37" s="1012"/>
      <c r="N37" s="1012"/>
      <c r="O37" s="1012"/>
      <c r="P37" s="1012"/>
      <c r="Q37" s="1012"/>
      <c r="R37" s="1011"/>
    </row>
    <row r="38" spans="2:18" ht="9" customHeight="1">
      <c r="B38" s="1010"/>
      <c r="C38" s="1008"/>
      <c r="F38" s="1009"/>
      <c r="H38" s="1009"/>
      <c r="Q38" s="1009"/>
    </row>
    <row r="39" spans="2:18" ht="9" customHeight="1">
      <c r="C39" s="1008"/>
      <c r="F39" s="1009"/>
      <c r="H39" s="1009"/>
      <c r="Q39" s="1009"/>
    </row>
    <row r="40" spans="2:18" ht="9" customHeight="1">
      <c r="C40" s="1008"/>
    </row>
    <row r="41" spans="2:18" ht="9" customHeight="1">
      <c r="P41" s="1006"/>
      <c r="R41" s="448" t="s">
        <v>241</v>
      </c>
    </row>
    <row r="42" spans="2:18" ht="9" customHeight="1">
      <c r="P42" s="1006"/>
      <c r="R42" s="1007"/>
    </row>
    <row r="43" spans="2:18" ht="9" customHeight="1">
      <c r="C43" s="2518" t="s">
        <v>1019</v>
      </c>
      <c r="P43" s="1006"/>
    </row>
    <row r="44" spans="2:18" ht="9" customHeight="1"/>
    <row r="45" spans="2:18" ht="9" customHeight="1"/>
    <row r="46" spans="2:18" ht="9" customHeight="1"/>
    <row r="47" spans="2:18" ht="9" customHeight="1"/>
    <row r="48" spans="2:18" ht="9" customHeight="1"/>
    <row r="49" ht="9" customHeight="1"/>
    <row r="50" ht="9" customHeight="1"/>
    <row r="51" ht="9" customHeight="1"/>
    <row r="52" ht="9" customHeight="1"/>
    <row r="53" ht="9" customHeight="1"/>
    <row r="54" ht="9" customHeight="1"/>
    <row r="55" ht="9" customHeight="1"/>
    <row r="56" ht="9" customHeight="1"/>
    <row r="57" ht="9" customHeight="1"/>
    <row r="58" ht="9" customHeight="1"/>
    <row r="59" ht="9" customHeight="1"/>
    <row r="60" ht="9" customHeight="1"/>
    <row r="61" ht="9" customHeight="1"/>
    <row r="62" ht="9" customHeight="1"/>
    <row r="63" ht="9" customHeight="1"/>
    <row r="6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sheetData>
  <mergeCells count="29">
    <mergeCell ref="C35:D36"/>
    <mergeCell ref="Q16:Q17"/>
    <mergeCell ref="C19:R19"/>
    <mergeCell ref="C22:D23"/>
    <mergeCell ref="C25:D26"/>
    <mergeCell ref="C29:D30"/>
    <mergeCell ref="C32:D33"/>
    <mergeCell ref="K16:K17"/>
    <mergeCell ref="L16:L17"/>
    <mergeCell ref="M16:M17"/>
    <mergeCell ref="N16:N17"/>
    <mergeCell ref="O16:O17"/>
    <mergeCell ref="P16:P17"/>
    <mergeCell ref="B12:R12"/>
    <mergeCell ref="D14:F14"/>
    <mergeCell ref="B15:E17"/>
    <mergeCell ref="F15:Q15"/>
    <mergeCell ref="R15:R17"/>
    <mergeCell ref="F16:F17"/>
    <mergeCell ref="G16:G17"/>
    <mergeCell ref="H16:H17"/>
    <mergeCell ref="I16:I17"/>
    <mergeCell ref="J16:J17"/>
    <mergeCell ref="B11:R11"/>
    <mergeCell ref="B6:R6"/>
    <mergeCell ref="B7:R7"/>
    <mergeCell ref="B8:R8"/>
    <mergeCell ref="B9:R9"/>
    <mergeCell ref="B10:R10"/>
  </mergeCells>
  <hyperlinks>
    <hyperlink ref="C43" location="Inhaltsverzeichnis!A1" display="Zurück zum Inhaltsverzeichnis"/>
  </hyperlinks>
  <pageMargins left="0.78740157480314965" right="0.78740157480314965" top="0.39370078740157483" bottom="0.19685039370078741" header="0.19685039370078741" footer="0.19685039370078741"/>
  <pageSetup paperSize="9" scale="96" orientation="portrait" horizontalDpi="300" verticalDpi="300" r:id="rId1"/>
  <headerFooter alignWithMargins="0">
    <oddFooter>&amp;R&amp;A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BDD7EE"/>
  </sheetPr>
  <dimension ref="A1:S38"/>
  <sheetViews>
    <sheetView showGridLines="0" zoomScale="140" zoomScaleNormal="140" workbookViewId="0"/>
  </sheetViews>
  <sheetFormatPr baseColWidth="10" defaultRowHeight="15"/>
  <cols>
    <col min="1" max="1" width="4.42578125" customWidth="1"/>
    <col min="2" max="2" width="0.5703125" customWidth="1"/>
    <col min="4" max="4" width="0.5703125" customWidth="1"/>
    <col min="5" max="5" width="0.85546875" hidden="1" customWidth="1"/>
    <col min="6" max="17" width="5.28515625" customWidth="1"/>
    <col min="18" max="18" width="6.42578125" customWidth="1"/>
  </cols>
  <sheetData>
    <row r="1" spans="1:18">
      <c r="G1" s="459"/>
      <c r="H1" s="459"/>
      <c r="I1" s="459"/>
      <c r="J1" s="459"/>
      <c r="K1" s="459"/>
      <c r="L1" s="459"/>
      <c r="M1" s="459"/>
    </row>
    <row r="2" spans="1:18">
      <c r="G2" s="459"/>
      <c r="H2" s="459"/>
      <c r="I2" s="459"/>
      <c r="J2" s="459"/>
      <c r="K2" s="459"/>
      <c r="L2" s="459"/>
      <c r="M2" s="459"/>
    </row>
    <row r="3" spans="1:18">
      <c r="G3" s="459"/>
      <c r="H3" s="459"/>
      <c r="I3" s="459"/>
      <c r="J3" s="459"/>
      <c r="K3" s="459"/>
      <c r="L3" s="459"/>
      <c r="M3" s="459"/>
    </row>
    <row r="4" spans="1:18">
      <c r="G4" s="459"/>
      <c r="H4" s="459"/>
      <c r="I4" s="459"/>
      <c r="J4" s="459"/>
      <c r="K4" s="459"/>
      <c r="L4" s="459"/>
      <c r="M4" s="459"/>
    </row>
    <row r="5" spans="1:18">
      <c r="G5" s="459"/>
      <c r="H5" s="459"/>
      <c r="I5" s="459"/>
      <c r="J5" s="459"/>
      <c r="K5" s="459"/>
      <c r="L5" s="459"/>
      <c r="M5" s="459"/>
    </row>
    <row r="6" spans="1:18">
      <c r="F6" s="460"/>
      <c r="G6" s="461"/>
      <c r="H6" s="461"/>
      <c r="I6" s="461"/>
      <c r="J6" s="461"/>
      <c r="K6" s="462" t="s">
        <v>250</v>
      </c>
      <c r="L6" s="461"/>
      <c r="M6" s="461"/>
      <c r="N6" s="460"/>
      <c r="O6" s="460"/>
      <c r="P6" s="460"/>
    </row>
    <row r="7" spans="1:18">
      <c r="F7" s="460"/>
      <c r="G7" s="460"/>
      <c r="H7" s="460"/>
      <c r="I7" s="460"/>
      <c r="J7" s="460"/>
      <c r="K7" s="462" t="s">
        <v>260</v>
      </c>
      <c r="L7" s="460"/>
      <c r="M7" s="460"/>
      <c r="N7" s="460"/>
      <c r="O7" s="460"/>
      <c r="P7" s="460"/>
    </row>
    <row r="8" spans="1:18">
      <c r="K8" s="463" t="s">
        <v>261</v>
      </c>
    </row>
    <row r="10" spans="1:18">
      <c r="B10" s="2796" t="s">
        <v>262</v>
      </c>
      <c r="C10" s="2796"/>
      <c r="D10" s="2796"/>
      <c r="E10" s="2796"/>
      <c r="F10" s="2796"/>
      <c r="G10" s="2796"/>
      <c r="H10" s="2796"/>
      <c r="I10" s="2796"/>
      <c r="J10" s="2796"/>
      <c r="K10" s="2796"/>
      <c r="L10" s="2796"/>
      <c r="M10" s="2796"/>
      <c r="N10" s="2796"/>
      <c r="O10" s="2796"/>
      <c r="P10" s="2796"/>
      <c r="Q10" s="2796"/>
      <c r="R10" s="2796"/>
    </row>
    <row r="11" spans="1:18">
      <c r="C11" s="464" t="s">
        <v>218</v>
      </c>
      <c r="D11" s="2797">
        <v>45484</v>
      </c>
      <c r="E11" s="2797"/>
      <c r="F11" s="2797"/>
      <c r="G11" s="2797"/>
      <c r="R11" s="465" t="s">
        <v>263</v>
      </c>
    </row>
    <row r="12" spans="1:18" ht="18" customHeight="1">
      <c r="A12" s="466"/>
      <c r="B12" s="2798" t="s">
        <v>2</v>
      </c>
      <c r="C12" s="2799"/>
      <c r="D12" s="2799"/>
      <c r="E12" s="2800"/>
      <c r="F12" s="2777" t="s">
        <v>221</v>
      </c>
      <c r="G12" s="2778"/>
      <c r="H12" s="2778"/>
      <c r="I12" s="2778"/>
      <c r="J12" s="2778"/>
      <c r="K12" s="2778"/>
      <c r="L12" s="2778"/>
      <c r="M12" s="2778"/>
      <c r="N12" s="2778"/>
      <c r="O12" s="2778"/>
      <c r="P12" s="2778"/>
      <c r="Q12" s="2779"/>
      <c r="R12" s="2807" t="s">
        <v>264</v>
      </c>
    </row>
    <row r="13" spans="1:18" ht="7.5" customHeight="1">
      <c r="A13" s="466"/>
      <c r="B13" s="2801"/>
      <c r="C13" s="2802"/>
      <c r="D13" s="2802"/>
      <c r="E13" s="2803"/>
      <c r="F13" s="2810" t="s">
        <v>5</v>
      </c>
      <c r="G13" s="2783" t="s">
        <v>50</v>
      </c>
      <c r="H13" s="2783" t="s">
        <v>223</v>
      </c>
      <c r="I13" s="2783" t="s">
        <v>224</v>
      </c>
      <c r="J13" s="2783" t="s">
        <v>9</v>
      </c>
      <c r="K13" s="2783" t="s">
        <v>225</v>
      </c>
      <c r="L13" s="2783" t="s">
        <v>226</v>
      </c>
      <c r="M13" s="2783" t="s">
        <v>12</v>
      </c>
      <c r="N13" s="2783" t="s">
        <v>227</v>
      </c>
      <c r="O13" s="2783" t="s">
        <v>14</v>
      </c>
      <c r="P13" s="2783" t="s">
        <v>15</v>
      </c>
      <c r="Q13" s="2787" t="s">
        <v>228</v>
      </c>
      <c r="R13" s="2808"/>
    </row>
    <row r="14" spans="1:18" ht="7.5" customHeight="1">
      <c r="A14" s="466"/>
      <c r="B14" s="2804"/>
      <c r="C14" s="2805"/>
      <c r="D14" s="2805"/>
      <c r="E14" s="2806"/>
      <c r="F14" s="2811"/>
      <c r="G14" s="2784"/>
      <c r="H14" s="2784"/>
      <c r="I14" s="2784"/>
      <c r="J14" s="2784"/>
      <c r="K14" s="2784"/>
      <c r="L14" s="2784"/>
      <c r="M14" s="2784"/>
      <c r="N14" s="2784"/>
      <c r="O14" s="2784"/>
      <c r="P14" s="2784"/>
      <c r="Q14" s="2788"/>
      <c r="R14" s="2809"/>
    </row>
    <row r="15" spans="1:18" ht="11.25" customHeight="1">
      <c r="A15" s="467"/>
      <c r="B15" s="468"/>
      <c r="C15" s="2812" t="s">
        <v>128</v>
      </c>
      <c r="D15" s="2812"/>
      <c r="E15" s="2812"/>
      <c r="F15" s="2812"/>
      <c r="G15" s="2812"/>
      <c r="H15" s="2812"/>
      <c r="I15" s="2812"/>
      <c r="J15" s="2812"/>
      <c r="K15" s="2812"/>
      <c r="L15" s="2812"/>
      <c r="M15" s="2812"/>
      <c r="N15" s="2812"/>
      <c r="O15" s="2812"/>
      <c r="P15" s="2812"/>
      <c r="Q15" s="2812"/>
      <c r="R15" s="2813"/>
    </row>
    <row r="16" spans="1:18" ht="9" customHeight="1">
      <c r="A16" s="466"/>
      <c r="B16" s="468"/>
      <c r="C16" s="469" t="s">
        <v>230</v>
      </c>
      <c r="D16" s="470"/>
      <c r="E16" s="470"/>
      <c r="F16" s="471"/>
      <c r="G16" s="471"/>
      <c r="H16" s="471"/>
      <c r="I16" s="471"/>
      <c r="J16" s="471"/>
      <c r="K16" s="471"/>
      <c r="L16" s="471"/>
      <c r="M16" s="471"/>
      <c r="N16" s="471"/>
      <c r="O16" s="471"/>
      <c r="P16" s="471"/>
      <c r="Q16" s="471"/>
      <c r="R16" s="472"/>
    </row>
    <row r="17" spans="1:19" ht="9" customHeight="1">
      <c r="A17" s="466"/>
      <c r="B17" s="468"/>
      <c r="C17" s="2814" t="s">
        <v>265</v>
      </c>
      <c r="D17" s="2815"/>
      <c r="E17" s="473"/>
      <c r="F17" s="474">
        <v>80.484065142271803</v>
      </c>
      <c r="G17" s="474">
        <v>79.326501121398096</v>
      </c>
      <c r="H17" s="474">
        <v>76.332500912620702</v>
      </c>
      <c r="I17" s="474">
        <v>75.2642283029639</v>
      </c>
      <c r="J17" s="474">
        <v>74.2981554823631</v>
      </c>
      <c r="K17" s="474">
        <v>73.717583505642295</v>
      </c>
      <c r="L17" s="474">
        <v>73.202785747204004</v>
      </c>
      <c r="M17" s="474">
        <v>74.891501757282796</v>
      </c>
      <c r="N17" s="474">
        <v>79.421352328062397</v>
      </c>
      <c r="O17" s="474">
        <v>81.111583850612703</v>
      </c>
      <c r="P17" s="474">
        <v>84.756286925854695</v>
      </c>
      <c r="Q17" s="474">
        <v>85.609193470673304</v>
      </c>
      <c r="R17" s="475">
        <v>77.770179622351606</v>
      </c>
      <c r="S17" s="476"/>
    </row>
    <row r="18" spans="1:19" ht="9" customHeight="1">
      <c r="A18" s="466"/>
      <c r="B18" s="468"/>
      <c r="C18" s="2815"/>
      <c r="D18" s="2815"/>
      <c r="E18" s="473"/>
      <c r="F18" s="474">
        <v>83.189782006800002</v>
      </c>
      <c r="G18" s="474">
        <v>79.659757807000005</v>
      </c>
      <c r="H18" s="474">
        <v>76.250934040000004</v>
      </c>
      <c r="I18" s="474">
        <v>74.567888152799995</v>
      </c>
      <c r="J18" s="474">
        <v>71.709034487899999</v>
      </c>
      <c r="K18" s="474"/>
      <c r="L18" s="474"/>
      <c r="M18" s="474"/>
      <c r="N18" s="474"/>
      <c r="O18" s="474"/>
      <c r="P18" s="474"/>
      <c r="Q18" s="474" t="s">
        <v>232</v>
      </c>
      <c r="R18" s="475" t="s">
        <v>130</v>
      </c>
      <c r="S18" s="476"/>
    </row>
    <row r="19" spans="1:19" ht="3" customHeight="1">
      <c r="A19" s="466"/>
      <c r="B19" s="468"/>
      <c r="C19" s="470"/>
      <c r="D19" s="470"/>
      <c r="E19" s="470"/>
      <c r="F19" s="477"/>
      <c r="G19" s="477"/>
      <c r="H19" s="477"/>
      <c r="I19" s="477"/>
      <c r="J19" s="477"/>
      <c r="K19" s="477"/>
      <c r="L19" s="477"/>
      <c r="M19" s="477"/>
      <c r="N19" s="477"/>
      <c r="O19" s="477"/>
      <c r="P19" s="477"/>
      <c r="Q19" s="477"/>
      <c r="R19" s="472"/>
      <c r="S19" s="476"/>
    </row>
    <row r="20" spans="1:19" ht="9" customHeight="1">
      <c r="A20" s="466"/>
      <c r="B20" s="478"/>
      <c r="C20" s="2816" t="s">
        <v>266</v>
      </c>
      <c r="D20" s="2817"/>
      <c r="E20" s="470"/>
      <c r="F20" s="479">
        <v>3.9509215938106799</v>
      </c>
      <c r="G20" s="479">
        <v>3.9527264752715001</v>
      </c>
      <c r="H20" s="479">
        <v>3.9062307105167098</v>
      </c>
      <c r="I20" s="479">
        <v>3.80953189213511</v>
      </c>
      <c r="J20" s="479">
        <v>3.6985331757225501</v>
      </c>
      <c r="K20" s="479">
        <v>3.5157476347944399</v>
      </c>
      <c r="L20" s="479">
        <v>3.39122003621942</v>
      </c>
      <c r="M20" s="479">
        <v>3.4212400176388398</v>
      </c>
      <c r="N20" s="479">
        <v>3.5188277832158099</v>
      </c>
      <c r="O20" s="479">
        <v>3.6506111631477398</v>
      </c>
      <c r="P20" s="479">
        <v>3.8600270154230198</v>
      </c>
      <c r="Q20" s="479">
        <v>4.0394732821736197</v>
      </c>
      <c r="R20" s="475">
        <v>3.7121933832938701</v>
      </c>
    </row>
    <row r="21" spans="1:19" ht="9" customHeight="1">
      <c r="B21" s="468"/>
      <c r="C21" s="2817"/>
      <c r="D21" s="2817"/>
      <c r="E21" s="470"/>
      <c r="F21" s="479">
        <v>4.1433738148000003</v>
      </c>
      <c r="G21" s="479">
        <v>3.9995614137</v>
      </c>
      <c r="H21" s="479">
        <v>3.9454463261999999</v>
      </c>
      <c r="I21" s="479">
        <v>3.7925951178999999</v>
      </c>
      <c r="J21" s="479">
        <v>3.6387799717</v>
      </c>
      <c r="K21" s="479"/>
      <c r="L21" s="479" t="s">
        <v>232</v>
      </c>
      <c r="M21" s="479" t="s">
        <v>232</v>
      </c>
      <c r="N21" s="479" t="s">
        <v>232</v>
      </c>
      <c r="O21" s="479" t="s">
        <v>232</v>
      </c>
      <c r="P21" s="479" t="s">
        <v>232</v>
      </c>
      <c r="Q21" s="479" t="s">
        <v>232</v>
      </c>
      <c r="R21" s="475" t="s">
        <v>130</v>
      </c>
    </row>
    <row r="22" spans="1:19" ht="3" customHeight="1">
      <c r="B22" s="468"/>
      <c r="C22" s="480"/>
      <c r="D22" s="480"/>
      <c r="E22" s="470"/>
      <c r="F22" s="479"/>
      <c r="G22" s="479"/>
      <c r="H22" s="479"/>
      <c r="I22" s="479"/>
      <c r="J22" s="479"/>
      <c r="K22" s="479"/>
      <c r="L22" s="479"/>
      <c r="M22" s="479"/>
      <c r="N22" s="479"/>
      <c r="O22" s="479"/>
      <c r="P22" s="479"/>
      <c r="Q22" s="479"/>
      <c r="R22" s="472"/>
    </row>
    <row r="23" spans="1:19" ht="9" customHeight="1">
      <c r="B23" s="468"/>
      <c r="C23" s="2816" t="s">
        <v>267</v>
      </c>
      <c r="D23" s="2817"/>
      <c r="E23" s="470"/>
      <c r="F23" s="479">
        <v>3.5952030105652599</v>
      </c>
      <c r="G23" s="479">
        <v>3.60026845751347</v>
      </c>
      <c r="H23" s="479">
        <v>3.5199863936548001</v>
      </c>
      <c r="I23" s="479">
        <v>3.4351360720956698</v>
      </c>
      <c r="J23" s="479">
        <v>3.3683571096607299</v>
      </c>
      <c r="K23" s="479">
        <v>3.2657116185492399</v>
      </c>
      <c r="L23" s="479">
        <v>3.2405126865332599</v>
      </c>
      <c r="M23" s="479">
        <v>3.2776207631351699</v>
      </c>
      <c r="N23" s="479">
        <v>3.35344483985088</v>
      </c>
      <c r="O23" s="479">
        <v>3.5049172275260099</v>
      </c>
      <c r="P23" s="479">
        <v>3.62089942540856</v>
      </c>
      <c r="Q23" s="479">
        <v>3.71382722433103</v>
      </c>
      <c r="R23" s="475">
        <v>3.44443464766203</v>
      </c>
    </row>
    <row r="24" spans="1:19" ht="9" customHeight="1">
      <c r="B24" s="468"/>
      <c r="C24" s="2817"/>
      <c r="D24" s="2817"/>
      <c r="E24" s="470"/>
      <c r="F24" s="479">
        <v>3.7256666542999999</v>
      </c>
      <c r="G24" s="479">
        <v>3.6261635742</v>
      </c>
      <c r="H24" s="479">
        <v>3.5295494944999999</v>
      </c>
      <c r="I24" s="479">
        <v>3.4593068315000002</v>
      </c>
      <c r="J24" s="479">
        <v>3.3692497548999998</v>
      </c>
      <c r="K24" s="479"/>
      <c r="L24" s="479" t="s">
        <v>232</v>
      </c>
      <c r="M24" s="479" t="s">
        <v>232</v>
      </c>
      <c r="N24" s="479" t="s">
        <v>232</v>
      </c>
      <c r="O24" s="479" t="s">
        <v>232</v>
      </c>
      <c r="P24" s="479" t="s">
        <v>232</v>
      </c>
      <c r="Q24" s="479" t="s">
        <v>232</v>
      </c>
      <c r="R24" s="475" t="s">
        <v>130</v>
      </c>
    </row>
    <row r="25" spans="1:19" ht="3" customHeight="1">
      <c r="B25" s="481"/>
      <c r="C25" s="482"/>
      <c r="D25" s="482"/>
      <c r="E25" s="482"/>
      <c r="F25" s="482"/>
      <c r="G25" s="482"/>
      <c r="H25" s="482"/>
      <c r="I25" s="482"/>
      <c r="J25" s="482"/>
      <c r="K25" s="482"/>
      <c r="L25" s="482"/>
      <c r="M25" s="482"/>
      <c r="N25" s="482"/>
      <c r="O25" s="482"/>
      <c r="P25" s="482"/>
      <c r="Q25" s="482"/>
      <c r="R25" s="483"/>
    </row>
    <row r="26" spans="1:19">
      <c r="B26" s="484"/>
      <c r="C26" s="466"/>
      <c r="D26" s="466"/>
      <c r="E26" s="466"/>
      <c r="F26" s="466"/>
      <c r="G26" s="466"/>
      <c r="H26" s="466"/>
      <c r="I26" s="466"/>
      <c r="J26" s="466"/>
      <c r="K26" s="466"/>
      <c r="L26" s="466"/>
      <c r="M26" s="466"/>
      <c r="N26" s="466"/>
      <c r="O26" s="466"/>
      <c r="P26" s="466"/>
      <c r="Q26" s="466"/>
      <c r="R26" s="466"/>
    </row>
    <row r="27" spans="1:19">
      <c r="B27" s="484"/>
      <c r="C27" s="466"/>
      <c r="D27" s="466"/>
      <c r="E27" s="466"/>
      <c r="F27" s="466"/>
      <c r="G27" s="466"/>
      <c r="H27" s="466"/>
      <c r="I27" s="466"/>
      <c r="J27" s="466"/>
      <c r="K27" s="466"/>
      <c r="L27" s="466"/>
      <c r="M27" s="466"/>
      <c r="N27" s="466"/>
      <c r="O27" s="466"/>
      <c r="P27" s="466"/>
      <c r="Q27" s="466"/>
      <c r="R27" s="448"/>
    </row>
    <row r="28" spans="1:19">
      <c r="B28" s="466"/>
      <c r="C28" s="466"/>
      <c r="D28" s="466"/>
      <c r="E28" s="466"/>
      <c r="F28" s="466"/>
      <c r="G28" s="466"/>
      <c r="H28" s="466"/>
      <c r="I28" s="466"/>
      <c r="J28" s="466"/>
      <c r="K28" s="466"/>
      <c r="L28" s="466"/>
      <c r="M28" s="466"/>
      <c r="N28" s="466"/>
      <c r="O28" s="466"/>
      <c r="P28" s="485"/>
      <c r="R28" s="486" t="s">
        <v>241</v>
      </c>
    </row>
    <row r="29" spans="1:19">
      <c r="B29" s="466"/>
      <c r="C29" s="487"/>
      <c r="D29" s="466"/>
      <c r="E29" s="466"/>
      <c r="F29" s="466"/>
      <c r="G29" s="466"/>
      <c r="H29" s="466"/>
      <c r="I29" s="466"/>
      <c r="J29" s="466"/>
      <c r="K29" s="466"/>
      <c r="L29" s="466"/>
      <c r="M29" s="466"/>
      <c r="N29" s="466"/>
      <c r="O29" s="466"/>
      <c r="P29" s="466"/>
      <c r="Q29" s="488"/>
      <c r="R29" s="486"/>
    </row>
    <row r="30" spans="1:19">
      <c r="B30" s="466"/>
      <c r="C30" s="466"/>
      <c r="D30" s="466"/>
      <c r="E30" s="466"/>
      <c r="F30" s="466"/>
      <c r="G30" s="466"/>
      <c r="H30" s="466"/>
      <c r="I30" s="466"/>
      <c r="J30" s="466"/>
      <c r="K30" s="466"/>
      <c r="L30" s="466"/>
      <c r="M30" s="466"/>
      <c r="N30" s="466"/>
      <c r="O30" s="466"/>
      <c r="P30" s="466"/>
      <c r="Q30" s="466"/>
    </row>
    <row r="38" spans="3:3">
      <c r="C38" s="2518" t="s">
        <v>1019</v>
      </c>
    </row>
  </sheetData>
  <mergeCells count="21">
    <mergeCell ref="C15:R15"/>
    <mergeCell ref="C17:D18"/>
    <mergeCell ref="C20:D21"/>
    <mergeCell ref="C23:D24"/>
    <mergeCell ref="K13:K14"/>
    <mergeCell ref="L13:L14"/>
    <mergeCell ref="M13:M14"/>
    <mergeCell ref="N13:N14"/>
    <mergeCell ref="O13:O14"/>
    <mergeCell ref="P13:P14"/>
    <mergeCell ref="B10:R10"/>
    <mergeCell ref="D11:G11"/>
    <mergeCell ref="B12:E14"/>
    <mergeCell ref="F12:Q12"/>
    <mergeCell ref="R12:R14"/>
    <mergeCell ref="F13:F14"/>
    <mergeCell ref="G13:G14"/>
    <mergeCell ref="H13:H14"/>
    <mergeCell ref="I13:I14"/>
    <mergeCell ref="J13:J14"/>
    <mergeCell ref="Q13:Q14"/>
  </mergeCells>
  <hyperlinks>
    <hyperlink ref="C38" location="Inhaltsverzeichnis!A1" display="Zurück zum Inhaltsverzeichnis"/>
  </hyperlinks>
  <pageMargins left="0.7" right="0.7" top="0.78740157499999996" bottom="0.78740157499999996"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BDD7EE"/>
  </sheetPr>
  <dimension ref="A1:T25"/>
  <sheetViews>
    <sheetView showGridLines="0" zoomScale="140" zoomScaleNormal="140" workbookViewId="0"/>
  </sheetViews>
  <sheetFormatPr baseColWidth="10" defaultRowHeight="12.75"/>
  <cols>
    <col min="1" max="1" width="19.42578125" style="242" customWidth="1"/>
    <col min="2" max="2" width="4.7109375" style="242" customWidth="1"/>
    <col min="3" max="3" width="4.85546875" style="242" customWidth="1"/>
    <col min="4" max="4" width="5.42578125" style="242" customWidth="1"/>
    <col min="5" max="5" width="5" style="242" customWidth="1"/>
    <col min="6" max="6" width="4.85546875" style="242" customWidth="1"/>
    <col min="7" max="7" width="4.42578125" style="242" customWidth="1"/>
    <col min="8" max="8" width="4.5703125" style="242" customWidth="1"/>
    <col min="9" max="9" width="5.140625" style="242" customWidth="1"/>
    <col min="10" max="10" width="4.85546875" style="242" customWidth="1"/>
    <col min="11" max="11" width="5.42578125" style="242" customWidth="1"/>
    <col min="12" max="12" width="4.7109375" style="242" customWidth="1"/>
    <col min="13" max="14" width="4.5703125" style="242" customWidth="1"/>
    <col min="15" max="15" width="4.85546875" style="242" customWidth="1"/>
    <col min="16" max="16" width="7.7109375" style="242" customWidth="1"/>
    <col min="17" max="16384" width="11.42578125" style="242"/>
  </cols>
  <sheetData>
    <row r="1" spans="1:20" ht="15.75" customHeight="1">
      <c r="A1" s="240" t="s">
        <v>291</v>
      </c>
      <c r="B1" s="241"/>
      <c r="C1" s="241"/>
      <c r="D1" s="241"/>
      <c r="E1" s="241"/>
      <c r="F1" s="241"/>
      <c r="G1" s="241"/>
      <c r="H1" s="241"/>
      <c r="I1" s="241"/>
      <c r="J1" s="241"/>
      <c r="K1" s="241"/>
      <c r="L1" s="241"/>
      <c r="M1" s="241"/>
      <c r="N1" s="241"/>
      <c r="O1" s="241"/>
      <c r="P1" s="241"/>
    </row>
    <row r="2" spans="1:20" ht="15.75" customHeight="1">
      <c r="A2" s="243" t="s">
        <v>290</v>
      </c>
      <c r="B2" s="243"/>
      <c r="C2" s="243"/>
      <c r="D2" s="243"/>
      <c r="E2" s="243"/>
      <c r="F2" s="243"/>
      <c r="G2" s="243"/>
      <c r="H2" s="243"/>
      <c r="I2" s="243"/>
      <c r="J2" s="243"/>
      <c r="K2" s="243"/>
      <c r="L2" s="243"/>
      <c r="M2" s="243"/>
      <c r="N2" s="243"/>
      <c r="O2" s="243"/>
      <c r="P2" s="243"/>
    </row>
    <row r="3" spans="1:20" ht="15" customHeight="1">
      <c r="A3" s="243" t="s">
        <v>289</v>
      </c>
      <c r="B3" s="213"/>
      <c r="C3" s="213"/>
      <c r="D3" s="213"/>
      <c r="E3" s="213"/>
      <c r="F3" s="213"/>
      <c r="G3" s="213"/>
      <c r="H3" s="213"/>
      <c r="I3" s="213"/>
      <c r="J3" s="213"/>
      <c r="K3" s="213"/>
      <c r="L3" s="213"/>
      <c r="M3" s="213"/>
      <c r="N3" s="213"/>
      <c r="O3" s="213"/>
      <c r="P3" s="213"/>
    </row>
    <row r="4" spans="1:20" ht="27.75" customHeight="1">
      <c r="A4" s="509" t="s">
        <v>288</v>
      </c>
      <c r="B4" s="508" t="s">
        <v>4</v>
      </c>
      <c r="C4" s="507" t="s">
        <v>5</v>
      </c>
      <c r="D4" s="506" t="s">
        <v>287</v>
      </c>
      <c r="E4" s="506" t="s">
        <v>7</v>
      </c>
      <c r="F4" s="506" t="s">
        <v>8</v>
      </c>
      <c r="G4" s="506" t="s">
        <v>9</v>
      </c>
      <c r="H4" s="506" t="s">
        <v>10</v>
      </c>
      <c r="I4" s="506" t="s">
        <v>11</v>
      </c>
      <c r="J4" s="506" t="s">
        <v>12</v>
      </c>
      <c r="K4" s="506" t="s">
        <v>286</v>
      </c>
      <c r="L4" s="506" t="s">
        <v>14</v>
      </c>
      <c r="M4" s="506" t="s">
        <v>15</v>
      </c>
      <c r="N4" s="506" t="s">
        <v>16</v>
      </c>
      <c r="O4" s="506" t="s">
        <v>285</v>
      </c>
      <c r="P4" s="505" t="s">
        <v>284</v>
      </c>
    </row>
    <row r="5" spans="1:20" ht="11.25" customHeight="1">
      <c r="A5" s="504" t="s">
        <v>283</v>
      </c>
      <c r="B5" s="504">
        <v>2023</v>
      </c>
      <c r="C5" s="500">
        <v>7.06</v>
      </c>
      <c r="D5" s="500">
        <v>5.24</v>
      </c>
      <c r="E5" s="500">
        <v>5.2</v>
      </c>
      <c r="F5" s="500">
        <v>5.0999999999999996</v>
      </c>
      <c r="G5" s="500">
        <v>5.05</v>
      </c>
      <c r="H5" s="501">
        <v>5.0199999999999996</v>
      </c>
      <c r="I5" s="500">
        <v>4.97</v>
      </c>
      <c r="J5" s="500">
        <v>4.8099999999999996</v>
      </c>
      <c r="K5" s="500">
        <v>4.82</v>
      </c>
      <c r="L5" s="500">
        <v>5.33</v>
      </c>
      <c r="M5" s="500">
        <v>5.83</v>
      </c>
      <c r="N5" s="500">
        <v>5.95</v>
      </c>
      <c r="O5" s="500">
        <v>5.37</v>
      </c>
      <c r="P5" s="500">
        <v>7.11</v>
      </c>
      <c r="Q5" s="497"/>
      <c r="R5" s="503"/>
      <c r="S5" s="503"/>
      <c r="T5" s="492"/>
    </row>
    <row r="6" spans="1:20" ht="8.25" customHeight="1">
      <c r="A6" s="502" t="s">
        <v>282</v>
      </c>
      <c r="B6" s="502">
        <v>2024</v>
      </c>
      <c r="C6" s="500">
        <v>5.98</v>
      </c>
      <c r="D6" s="500">
        <v>5.88</v>
      </c>
      <c r="E6" s="500">
        <v>6.06</v>
      </c>
      <c r="F6" s="500">
        <v>6.05</v>
      </c>
      <c r="G6" s="500">
        <v>6.13</v>
      </c>
      <c r="H6" s="501">
        <v>6.4202260657628747</v>
      </c>
      <c r="I6" s="500"/>
      <c r="J6" s="500"/>
      <c r="K6" s="500"/>
      <c r="L6" s="500"/>
      <c r="M6" s="500"/>
      <c r="N6" s="500"/>
      <c r="O6" s="500"/>
      <c r="P6" s="500"/>
      <c r="Q6" s="499"/>
    </row>
    <row r="7" spans="1:20" ht="9.1999999999999993" customHeight="1">
      <c r="A7" s="502" t="s">
        <v>281</v>
      </c>
      <c r="B7" s="502">
        <f t="shared" ref="B7:B16" si="0">B5</f>
        <v>2023</v>
      </c>
      <c r="C7" s="500">
        <v>6.74</v>
      </c>
      <c r="D7" s="500">
        <v>6.61</v>
      </c>
      <c r="E7" s="500">
        <v>6.36</v>
      </c>
      <c r="F7" s="500">
        <v>6.48</v>
      </c>
      <c r="G7" s="500">
        <v>6.29</v>
      </c>
      <c r="H7" s="501">
        <v>6.16</v>
      </c>
      <c r="I7" s="500">
        <v>6.14</v>
      </c>
      <c r="J7" s="500">
        <v>6.17</v>
      </c>
      <c r="K7" s="500">
        <v>6.14</v>
      </c>
      <c r="L7" s="500">
        <v>6.08</v>
      </c>
      <c r="M7" s="500">
        <v>5.83</v>
      </c>
      <c r="N7" s="500">
        <v>5.95</v>
      </c>
      <c r="O7" s="500">
        <v>6.25</v>
      </c>
      <c r="P7" s="500">
        <v>6.02</v>
      </c>
      <c r="Q7" s="497"/>
      <c r="R7" s="503"/>
      <c r="S7" s="503"/>
      <c r="T7" s="492"/>
    </row>
    <row r="8" spans="1:20" ht="9.75" customHeight="1">
      <c r="A8" s="502" t="s">
        <v>280</v>
      </c>
      <c r="B8" s="502">
        <f t="shared" si="0"/>
        <v>2024</v>
      </c>
      <c r="C8" s="500">
        <v>5.87</v>
      </c>
      <c r="D8" s="500">
        <v>5.81</v>
      </c>
      <c r="E8" s="500">
        <v>5.82</v>
      </c>
      <c r="F8" s="500">
        <v>5.84</v>
      </c>
      <c r="G8" s="500">
        <v>5.81</v>
      </c>
      <c r="H8" s="501">
        <v>5.8784339733312478</v>
      </c>
      <c r="I8" s="500"/>
      <c r="J8" s="500"/>
      <c r="K8" s="500"/>
      <c r="L8" s="500"/>
      <c r="M8" s="500"/>
      <c r="N8" s="500"/>
      <c r="O8" s="500"/>
      <c r="P8" s="500"/>
      <c r="Q8" s="499"/>
    </row>
    <row r="9" spans="1:20" ht="9.1999999999999993" customHeight="1">
      <c r="A9" s="502" t="s">
        <v>279</v>
      </c>
      <c r="B9" s="502">
        <f t="shared" si="0"/>
        <v>2023</v>
      </c>
      <c r="C9" s="500">
        <v>4.46</v>
      </c>
      <c r="D9" s="500">
        <v>3.84</v>
      </c>
      <c r="E9" s="500">
        <v>3.74</v>
      </c>
      <c r="F9" s="500">
        <v>3.81</v>
      </c>
      <c r="G9" s="500">
        <v>3.81</v>
      </c>
      <c r="H9" s="501">
        <v>3.88</v>
      </c>
      <c r="I9" s="500">
        <v>3.94</v>
      </c>
      <c r="J9" s="500">
        <v>3.92</v>
      </c>
      <c r="K9" s="500">
        <v>3.95</v>
      </c>
      <c r="L9" s="500">
        <v>3.99</v>
      </c>
      <c r="M9" s="500">
        <v>4.08</v>
      </c>
      <c r="N9" s="500">
        <v>4.21</v>
      </c>
      <c r="O9" s="500">
        <v>3.97</v>
      </c>
      <c r="P9" s="500">
        <v>5.09</v>
      </c>
      <c r="Q9" s="497"/>
      <c r="R9" s="503"/>
      <c r="S9" s="503"/>
      <c r="T9" s="492"/>
    </row>
    <row r="10" spans="1:20" ht="7.5" customHeight="1">
      <c r="A10" s="502" t="s">
        <v>277</v>
      </c>
      <c r="B10" s="502">
        <f t="shared" si="0"/>
        <v>2024</v>
      </c>
      <c r="C10" s="500">
        <v>4.25</v>
      </c>
      <c r="D10" s="500">
        <v>4.25</v>
      </c>
      <c r="E10" s="500">
        <v>4.28</v>
      </c>
      <c r="F10" s="500">
        <v>4.2699999999999996</v>
      </c>
      <c r="G10" s="500">
        <v>4.25</v>
      </c>
      <c r="H10" s="501">
        <v>4.2679245283018865</v>
      </c>
      <c r="I10" s="500"/>
      <c r="J10" s="500"/>
      <c r="K10" s="500"/>
      <c r="L10" s="500"/>
      <c r="M10" s="500"/>
      <c r="N10" s="500"/>
      <c r="O10" s="500"/>
      <c r="P10" s="500"/>
      <c r="Q10" s="499"/>
    </row>
    <row r="11" spans="1:20" ht="9.1999999999999993" customHeight="1">
      <c r="A11" s="502" t="s">
        <v>278</v>
      </c>
      <c r="B11" s="502">
        <f t="shared" si="0"/>
        <v>2023</v>
      </c>
      <c r="C11" s="500">
        <v>4.4800000000000004</v>
      </c>
      <c r="D11" s="500">
        <v>3.85</v>
      </c>
      <c r="E11" s="500">
        <v>3.75</v>
      </c>
      <c r="F11" s="500">
        <v>3.81</v>
      </c>
      <c r="G11" s="500">
        <v>3.82</v>
      </c>
      <c r="H11" s="501">
        <v>3.88</v>
      </c>
      <c r="I11" s="500">
        <v>3.94</v>
      </c>
      <c r="J11" s="500">
        <v>3.92</v>
      </c>
      <c r="K11" s="500">
        <v>3.96</v>
      </c>
      <c r="L11" s="500">
        <v>3.99</v>
      </c>
      <c r="M11" s="500">
        <v>4.07</v>
      </c>
      <c r="N11" s="500">
        <v>4.2</v>
      </c>
      <c r="O11" s="500">
        <v>3.97</v>
      </c>
      <c r="P11" s="500">
        <v>5.09</v>
      </c>
      <c r="Q11" s="497"/>
      <c r="R11" s="503"/>
      <c r="S11" s="503"/>
      <c r="T11" s="492"/>
    </row>
    <row r="12" spans="1:20" ht="9.9499999999999993" customHeight="1">
      <c r="A12" s="502" t="s">
        <v>277</v>
      </c>
      <c r="B12" s="502">
        <f t="shared" si="0"/>
        <v>2024</v>
      </c>
      <c r="C12" s="500">
        <v>4.24</v>
      </c>
      <c r="D12" s="500">
        <v>4.25</v>
      </c>
      <c r="E12" s="500">
        <v>4.28</v>
      </c>
      <c r="F12" s="500">
        <v>4.2699999999999996</v>
      </c>
      <c r="G12" s="500">
        <v>4.25</v>
      </c>
      <c r="H12" s="501">
        <v>4.2677949901120629</v>
      </c>
      <c r="I12" s="500"/>
      <c r="J12" s="500"/>
      <c r="K12" s="500"/>
      <c r="L12" s="500"/>
      <c r="M12" s="500"/>
      <c r="N12" s="500"/>
      <c r="O12" s="500"/>
      <c r="P12" s="500"/>
      <c r="Q12" s="499"/>
    </row>
    <row r="13" spans="1:20" ht="11.25" customHeight="1">
      <c r="A13" s="502" t="s">
        <v>276</v>
      </c>
      <c r="B13" s="502">
        <f t="shared" si="0"/>
        <v>2023</v>
      </c>
      <c r="C13" s="500">
        <v>3.71</v>
      </c>
      <c r="D13" s="500">
        <v>3.53</v>
      </c>
      <c r="E13" s="500">
        <v>3.5</v>
      </c>
      <c r="F13" s="500">
        <v>3.43</v>
      </c>
      <c r="G13" s="500">
        <v>3.49</v>
      </c>
      <c r="H13" s="501">
        <v>3.64</v>
      </c>
      <c r="I13" s="500">
        <v>3.44</v>
      </c>
      <c r="J13" s="500">
        <v>3.39</v>
      </c>
      <c r="K13" s="500">
        <v>3.42</v>
      </c>
      <c r="L13" s="500">
        <v>2.85</v>
      </c>
      <c r="M13" s="500">
        <v>3.76</v>
      </c>
      <c r="N13" s="500">
        <v>3.8</v>
      </c>
      <c r="O13" s="500">
        <v>3.5</v>
      </c>
      <c r="P13" s="500">
        <v>4.63</v>
      </c>
      <c r="Q13" s="497"/>
      <c r="R13" s="503"/>
      <c r="S13" s="503"/>
      <c r="T13" s="492"/>
    </row>
    <row r="14" spans="1:20" ht="9.75" customHeight="1">
      <c r="A14" s="502" t="s">
        <v>275</v>
      </c>
      <c r="B14" s="502">
        <f t="shared" si="0"/>
        <v>2024</v>
      </c>
      <c r="C14" s="500">
        <v>3.73</v>
      </c>
      <c r="D14" s="500">
        <v>3.65</v>
      </c>
      <c r="E14" s="500">
        <v>3.61</v>
      </c>
      <c r="F14" s="500">
        <v>3.63</v>
      </c>
      <c r="G14" s="500">
        <v>3.78</v>
      </c>
      <c r="H14" s="501">
        <v>3.8624999999999998</v>
      </c>
      <c r="I14" s="500"/>
      <c r="J14" s="500"/>
      <c r="K14" s="500"/>
      <c r="L14" s="500"/>
      <c r="M14" s="500"/>
      <c r="N14" s="500"/>
      <c r="O14" s="500"/>
      <c r="P14" s="500"/>
      <c r="Q14" s="499"/>
    </row>
    <row r="15" spans="1:20" ht="9.75" customHeight="1">
      <c r="A15" s="502" t="s">
        <v>274</v>
      </c>
      <c r="B15" s="502">
        <f t="shared" si="0"/>
        <v>2023</v>
      </c>
      <c r="C15" s="500">
        <v>2.34</v>
      </c>
      <c r="D15" s="500">
        <v>2.38</v>
      </c>
      <c r="E15" s="500">
        <v>2.2400000000000002</v>
      </c>
      <c r="F15" s="500">
        <v>2.14</v>
      </c>
      <c r="G15" s="500">
        <v>2.19</v>
      </c>
      <c r="H15" s="501">
        <v>2.21</v>
      </c>
      <c r="I15" s="500">
        <v>2.06</v>
      </c>
      <c r="J15" s="500">
        <v>2.0699999999999998</v>
      </c>
      <c r="K15" s="500">
        <v>2.19</v>
      </c>
      <c r="L15" s="500">
        <v>1.97</v>
      </c>
      <c r="M15" s="500">
        <v>3.76</v>
      </c>
      <c r="N15" s="500">
        <v>2.48</v>
      </c>
      <c r="O15" s="500">
        <v>2.34</v>
      </c>
      <c r="P15" s="500">
        <v>3.13</v>
      </c>
      <c r="Q15" s="497"/>
      <c r="R15" s="503"/>
      <c r="S15" s="503"/>
      <c r="T15" s="492"/>
    </row>
    <row r="16" spans="1:20" ht="8.25" customHeight="1">
      <c r="A16" s="502" t="s">
        <v>273</v>
      </c>
      <c r="B16" s="502">
        <f t="shared" si="0"/>
        <v>2024</v>
      </c>
      <c r="C16" s="500">
        <v>2.37</v>
      </c>
      <c r="D16" s="500">
        <v>2.33</v>
      </c>
      <c r="E16" s="500">
        <v>2.19</v>
      </c>
      <c r="F16" s="500">
        <v>2.1800000000000002</v>
      </c>
      <c r="G16" s="500">
        <v>2.2200000000000002</v>
      </c>
      <c r="H16" s="501">
        <v>2.2250000000000001</v>
      </c>
      <c r="I16" s="500"/>
      <c r="J16" s="500"/>
      <c r="K16" s="500"/>
      <c r="L16" s="500"/>
      <c r="M16" s="500"/>
      <c r="N16" s="500"/>
      <c r="O16" s="500"/>
      <c r="P16" s="500"/>
      <c r="Q16" s="499"/>
    </row>
    <row r="17" spans="1:17" ht="8.25" customHeight="1">
      <c r="A17" s="491" t="s">
        <v>272</v>
      </c>
      <c r="B17" s="491"/>
      <c r="C17" s="498"/>
      <c r="D17" s="498"/>
      <c r="E17" s="498"/>
      <c r="F17" s="498"/>
      <c r="G17" s="498"/>
      <c r="H17" s="498"/>
      <c r="I17" s="498"/>
      <c r="J17" s="498"/>
      <c r="K17" s="498"/>
      <c r="L17" s="498"/>
      <c r="M17" s="498"/>
      <c r="N17" s="498"/>
      <c r="O17" s="498"/>
      <c r="P17" s="498"/>
    </row>
    <row r="18" spans="1:17" ht="8.25" customHeight="1">
      <c r="A18" s="491" t="s">
        <v>271</v>
      </c>
      <c r="B18" s="491"/>
      <c r="E18" s="497"/>
      <c r="F18" s="496"/>
      <c r="G18" s="494"/>
      <c r="H18" s="494"/>
      <c r="I18" s="494"/>
      <c r="J18" s="495"/>
      <c r="K18" s="495"/>
      <c r="L18" s="494"/>
      <c r="M18" s="494"/>
      <c r="N18" s="494"/>
      <c r="O18" s="493"/>
      <c r="P18" s="490"/>
      <c r="Q18" s="492"/>
    </row>
    <row r="19" spans="1:17" ht="8.25" customHeight="1">
      <c r="A19" s="491" t="s">
        <v>270</v>
      </c>
      <c r="B19" s="491"/>
    </row>
    <row r="20" spans="1:17" ht="8.25" customHeight="1">
      <c r="A20" s="491" t="s">
        <v>269</v>
      </c>
      <c r="B20" s="491"/>
    </row>
    <row r="21" spans="1:17" ht="8.25" customHeight="1">
      <c r="A21" s="491" t="s">
        <v>268</v>
      </c>
      <c r="B21" s="491"/>
    </row>
    <row r="22" spans="1:17" ht="8.25" customHeight="1">
      <c r="A22" s="490" t="s">
        <v>135</v>
      </c>
    </row>
    <row r="23" spans="1:17" ht="8.25" customHeight="1">
      <c r="A23" s="489" t="s">
        <v>200</v>
      </c>
    </row>
    <row r="24" spans="1:17">
      <c r="A24" s="277"/>
    </row>
    <row r="25" spans="1:17" ht="15">
      <c r="A25" s="2518" t="s">
        <v>1019</v>
      </c>
    </row>
  </sheetData>
  <hyperlinks>
    <hyperlink ref="A23" r:id="rId1" display="https://www.bmel-statistik.de/fileadmin/daten/2010000-0000.xlsx"/>
    <hyperlink ref="A25" location="Inhaltsverzeichnis!A1" display="Zurück zum Inhaltsverzeichnis"/>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4" tint="0.59999389629810485"/>
  </sheetPr>
  <dimension ref="A1:X107"/>
  <sheetViews>
    <sheetView showGridLines="0" zoomScale="140" zoomScaleNormal="140" workbookViewId="0">
      <pane xSplit="22" ySplit="18" topLeftCell="W19" activePane="bottomRight" state="frozen"/>
      <selection activeCell="A2" sqref="A2"/>
      <selection pane="topRight" activeCell="W2" sqref="W2"/>
      <selection pane="bottomLeft" activeCell="A20" sqref="A20"/>
      <selection pane="bottomRight" activeCell="AD48" sqref="AD48"/>
    </sheetView>
  </sheetViews>
  <sheetFormatPr baseColWidth="10" defaultColWidth="8" defaultRowHeight="9"/>
  <cols>
    <col min="1" max="1" width="20.5703125" style="510" customWidth="1"/>
    <col min="2" max="2" width="5" style="510" customWidth="1"/>
    <col min="3" max="3" width="3.7109375" style="510" customWidth="1"/>
    <col min="4" max="4" width="1.140625" style="510" customWidth="1"/>
    <col min="5" max="5" width="4.140625" style="655" customWidth="1"/>
    <col min="6" max="6" width="0.85546875" style="510" customWidth="1"/>
    <col min="7" max="7" width="4.140625" style="510" customWidth="1"/>
    <col min="8" max="8" width="0.85546875" style="510" customWidth="1"/>
    <col min="9" max="9" width="4.140625" style="510" customWidth="1"/>
    <col min="10" max="10" width="0.85546875" style="510" customWidth="1"/>
    <col min="11" max="11" width="4.140625" style="510" customWidth="1"/>
    <col min="12" max="12" width="0.85546875" style="510" customWidth="1"/>
    <col min="13" max="13" width="4.140625" style="510" customWidth="1"/>
    <col min="14" max="14" width="0.85546875" style="510" customWidth="1"/>
    <col min="15" max="21" width="4.7109375" style="510" customWidth="1"/>
    <col min="22" max="16384" width="8" style="510"/>
  </cols>
  <sheetData>
    <row r="1" spans="1:24" s="515" customFormat="1" ht="15.75" customHeight="1">
      <c r="A1" s="511" t="s">
        <v>292</v>
      </c>
      <c r="B1" s="512"/>
      <c r="C1" s="513"/>
      <c r="D1" s="512"/>
      <c r="E1" s="512"/>
      <c r="F1" s="512"/>
      <c r="G1" s="512"/>
      <c r="H1" s="512"/>
      <c r="I1" s="512"/>
      <c r="J1" s="512"/>
      <c r="K1" s="512"/>
      <c r="L1" s="512"/>
      <c r="M1" s="512"/>
      <c r="N1" s="512"/>
      <c r="O1" s="512"/>
      <c r="P1" s="512"/>
      <c r="Q1" s="512"/>
      <c r="R1" s="512"/>
      <c r="S1" s="512"/>
      <c r="T1" s="514"/>
      <c r="U1" s="514"/>
    </row>
    <row r="2" spans="1:24" s="518" customFormat="1" ht="21.75" customHeight="1">
      <c r="A2" s="516" t="s">
        <v>293</v>
      </c>
      <c r="B2" s="517"/>
      <c r="C2" s="517"/>
      <c r="D2" s="517"/>
      <c r="E2" s="517"/>
      <c r="F2" s="517"/>
      <c r="G2" s="517"/>
      <c r="H2" s="517"/>
      <c r="I2" s="517"/>
      <c r="J2" s="517"/>
      <c r="K2" s="517"/>
      <c r="L2" s="517"/>
      <c r="M2" s="517"/>
      <c r="N2" s="517"/>
      <c r="O2" s="517"/>
      <c r="P2" s="517"/>
      <c r="Q2" s="517"/>
      <c r="R2" s="517"/>
      <c r="S2" s="517"/>
      <c r="T2" s="517"/>
      <c r="U2" s="517"/>
    </row>
    <row r="3" spans="1:24" s="523" customFormat="1" ht="15.75" customHeight="1">
      <c r="A3" s="519" t="s">
        <v>294</v>
      </c>
      <c r="B3" s="520"/>
      <c r="C3" s="520"/>
      <c r="D3" s="520"/>
      <c r="E3" s="521"/>
      <c r="F3" s="520"/>
      <c r="G3" s="520"/>
      <c r="H3" s="520"/>
      <c r="I3" s="520"/>
      <c r="J3" s="520"/>
      <c r="K3" s="520"/>
      <c r="L3" s="520"/>
      <c r="M3" s="520"/>
      <c r="N3" s="520"/>
      <c r="O3" s="520"/>
      <c r="P3" s="522"/>
      <c r="Q3" s="522"/>
      <c r="R3" s="522"/>
      <c r="S3" s="520"/>
      <c r="T3" s="520"/>
      <c r="U3" s="520"/>
    </row>
    <row r="4" spans="1:24" s="526" customFormat="1" ht="15.75" customHeight="1">
      <c r="A4" s="524" t="s">
        <v>295</v>
      </c>
      <c r="B4" s="525"/>
      <c r="C4" s="525"/>
      <c r="D4" s="525"/>
      <c r="E4" s="525"/>
      <c r="F4" s="525"/>
      <c r="G4" s="522"/>
      <c r="H4" s="522"/>
      <c r="I4" s="522"/>
      <c r="J4" s="522"/>
      <c r="K4" s="522"/>
      <c r="L4" s="525"/>
      <c r="M4" s="525"/>
      <c r="N4" s="525"/>
      <c r="O4" s="525"/>
      <c r="P4" s="525"/>
      <c r="Q4" s="525"/>
      <c r="R4" s="525"/>
      <c r="S4" s="525"/>
      <c r="T4" s="525"/>
      <c r="U4" s="525"/>
    </row>
    <row r="5" spans="1:24" s="529" customFormat="1" ht="15.75" customHeight="1" thickBot="1">
      <c r="A5" s="524" t="s">
        <v>296</v>
      </c>
      <c r="B5" s="524"/>
      <c r="C5" s="524"/>
      <c r="D5" s="524"/>
      <c r="E5" s="524"/>
      <c r="F5" s="524"/>
      <c r="G5" s="527"/>
      <c r="H5" s="527"/>
      <c r="I5" s="528"/>
      <c r="J5" s="527"/>
      <c r="K5" s="527"/>
      <c r="L5" s="524"/>
      <c r="M5" s="524"/>
      <c r="N5" s="524"/>
      <c r="O5" s="524"/>
      <c r="P5" s="524"/>
      <c r="Q5" s="524"/>
      <c r="R5" s="524"/>
      <c r="S5" s="524"/>
      <c r="T5" s="524"/>
      <c r="U5" s="524"/>
    </row>
    <row r="6" spans="1:24" s="539" customFormat="1" ht="12.75" customHeight="1">
      <c r="A6" s="530"/>
      <c r="B6" s="531"/>
      <c r="C6" s="532" t="s">
        <v>297</v>
      </c>
      <c r="D6" s="533"/>
      <c r="E6" s="534" t="s">
        <v>298</v>
      </c>
      <c r="F6" s="535"/>
      <c r="G6" s="534" t="s">
        <v>299</v>
      </c>
      <c r="H6" s="535"/>
      <c r="I6" s="536" t="s">
        <v>300</v>
      </c>
      <c r="J6" s="535"/>
      <c r="K6" s="536" t="s">
        <v>9</v>
      </c>
      <c r="L6" s="535"/>
      <c r="M6" s="534" t="s">
        <v>301</v>
      </c>
      <c r="N6" s="535"/>
      <c r="O6" s="537" t="s">
        <v>297</v>
      </c>
      <c r="P6" s="536" t="s">
        <v>298</v>
      </c>
      <c r="Q6" s="534" t="s">
        <v>299</v>
      </c>
      <c r="R6" s="534" t="s">
        <v>300</v>
      </c>
      <c r="S6" s="534" t="s">
        <v>9</v>
      </c>
      <c r="T6" s="534" t="s">
        <v>10</v>
      </c>
      <c r="U6" s="538"/>
    </row>
    <row r="7" spans="1:24" s="539" customFormat="1" ht="12.75" customHeight="1">
      <c r="A7" s="540"/>
      <c r="B7" s="541" t="s">
        <v>302</v>
      </c>
      <c r="C7" s="2818">
        <v>2023</v>
      </c>
      <c r="D7" s="2819"/>
      <c r="E7" s="2824">
        <v>2024</v>
      </c>
      <c r="F7" s="2825"/>
      <c r="G7" s="2825"/>
      <c r="H7" s="2825"/>
      <c r="I7" s="2825"/>
      <c r="J7" s="2825"/>
      <c r="K7" s="2825"/>
      <c r="L7" s="2825"/>
      <c r="M7" s="2825"/>
      <c r="N7" s="2826"/>
      <c r="O7" s="542">
        <v>2023</v>
      </c>
      <c r="P7" s="2833">
        <v>2024</v>
      </c>
      <c r="Q7" s="2834"/>
      <c r="R7" s="2834"/>
      <c r="S7" s="2834"/>
      <c r="T7" s="2834"/>
      <c r="U7" s="2835"/>
    </row>
    <row r="8" spans="1:24" s="539" customFormat="1" ht="12.75" customHeight="1">
      <c r="A8" s="543" t="s">
        <v>303</v>
      </c>
      <c r="B8" s="544" t="s">
        <v>304</v>
      </c>
      <c r="C8" s="2820"/>
      <c r="D8" s="2821"/>
      <c r="E8" s="2827"/>
      <c r="F8" s="2828"/>
      <c r="G8" s="2828"/>
      <c r="H8" s="2828"/>
      <c r="I8" s="2828"/>
      <c r="J8" s="2828"/>
      <c r="K8" s="2828"/>
      <c r="L8" s="2828"/>
      <c r="M8" s="2828"/>
      <c r="N8" s="2829"/>
      <c r="O8" s="545"/>
      <c r="P8" s="546"/>
      <c r="Q8" s="546"/>
      <c r="R8" s="546"/>
      <c r="S8" s="546"/>
      <c r="T8" s="547"/>
      <c r="U8" s="548" t="s">
        <v>305</v>
      </c>
    </row>
    <row r="9" spans="1:24" s="539" customFormat="1" ht="9.9499999999999993" customHeight="1">
      <c r="A9" s="540"/>
      <c r="B9" s="544" t="s">
        <v>306</v>
      </c>
      <c r="C9" s="2820"/>
      <c r="D9" s="2821"/>
      <c r="E9" s="2827"/>
      <c r="F9" s="2828"/>
      <c r="G9" s="2828"/>
      <c r="H9" s="2828"/>
      <c r="I9" s="2828"/>
      <c r="J9" s="2828"/>
      <c r="K9" s="2828"/>
      <c r="L9" s="2828"/>
      <c r="M9" s="2828"/>
      <c r="N9" s="2829"/>
      <c r="O9" s="549"/>
      <c r="P9" s="550"/>
      <c r="Q9" s="551" t="s">
        <v>307</v>
      </c>
      <c r="R9" s="550"/>
      <c r="S9" s="550"/>
      <c r="T9" s="552"/>
      <c r="U9" s="553" t="s">
        <v>308</v>
      </c>
    </row>
    <row r="10" spans="1:24" s="539" customFormat="1" ht="12.75" customHeight="1">
      <c r="A10" s="554"/>
      <c r="B10" s="555" t="s">
        <v>309</v>
      </c>
      <c r="C10" s="2822"/>
      <c r="D10" s="2823"/>
      <c r="E10" s="2830"/>
      <c r="F10" s="2831"/>
      <c r="G10" s="2831"/>
      <c r="H10" s="2831"/>
      <c r="I10" s="2831"/>
      <c r="J10" s="2831"/>
      <c r="K10" s="2831"/>
      <c r="L10" s="2831"/>
      <c r="M10" s="2831"/>
      <c r="N10" s="2832"/>
      <c r="O10" s="556"/>
      <c r="P10" s="557"/>
      <c r="Q10" s="557"/>
      <c r="R10" s="557"/>
      <c r="S10" s="557"/>
      <c r="T10" s="558"/>
      <c r="U10" s="559" t="s">
        <v>310</v>
      </c>
      <c r="X10" s="539" t="s">
        <v>134</v>
      </c>
    </row>
    <row r="11" spans="1:24" s="539" customFormat="1" ht="10.35" customHeight="1">
      <c r="A11" s="560" t="s">
        <v>311</v>
      </c>
      <c r="B11" s="561"/>
      <c r="C11" s="561"/>
      <c r="D11" s="562"/>
      <c r="E11" s="563"/>
      <c r="F11" s="564"/>
      <c r="G11" s="564"/>
      <c r="H11" s="564"/>
      <c r="I11" s="564"/>
      <c r="J11" s="564"/>
      <c r="K11" s="564"/>
      <c r="L11" s="564"/>
      <c r="M11" s="564"/>
      <c r="N11" s="562"/>
      <c r="O11" s="565"/>
      <c r="P11" s="565"/>
      <c r="Q11" s="565"/>
      <c r="R11" s="565"/>
      <c r="S11" s="565"/>
      <c r="T11" s="566"/>
      <c r="U11" s="567"/>
    </row>
    <row r="12" spans="1:24" s="575" customFormat="1" ht="7.5" customHeight="1">
      <c r="A12" s="568" t="s">
        <v>312</v>
      </c>
      <c r="B12" s="569">
        <v>1000</v>
      </c>
      <c r="C12" s="570">
        <v>130.1</v>
      </c>
      <c r="D12" s="571" t="s">
        <v>232</v>
      </c>
      <c r="E12" s="572">
        <v>127.1</v>
      </c>
      <c r="F12" s="572" t="s">
        <v>232</v>
      </c>
      <c r="G12" s="572">
        <v>127.3</v>
      </c>
      <c r="H12" s="572" t="s">
        <v>232</v>
      </c>
      <c r="I12" s="572">
        <v>127.5</v>
      </c>
      <c r="J12" s="573" t="s">
        <v>232</v>
      </c>
      <c r="K12" s="574">
        <v>127.5</v>
      </c>
      <c r="L12" s="575" t="s">
        <v>232</v>
      </c>
      <c r="M12" s="576">
        <v>127.7</v>
      </c>
      <c r="N12" s="571" t="s">
        <v>232</v>
      </c>
      <c r="O12" s="577">
        <v>0.23112480739598595</v>
      </c>
      <c r="P12" s="577">
        <v>-4.0754716981132049</v>
      </c>
      <c r="Q12" s="577">
        <v>-2.8985507246376727</v>
      </c>
      <c r="R12" s="577">
        <v>-3.2625189681335485</v>
      </c>
      <c r="S12" s="577">
        <v>-2.2239263803680984</v>
      </c>
      <c r="T12" s="578">
        <v>-1.6178736517719585</v>
      </c>
      <c r="U12" s="579">
        <v>0.15686274509803866</v>
      </c>
    </row>
    <row r="13" spans="1:24" s="539" customFormat="1" ht="9" customHeight="1">
      <c r="A13" s="580"/>
      <c r="B13" s="581"/>
      <c r="C13" s="582"/>
      <c r="D13" s="583"/>
      <c r="E13" s="584"/>
      <c r="F13" s="584"/>
      <c r="G13" s="584"/>
      <c r="H13" s="584"/>
      <c r="I13" s="584"/>
      <c r="J13" s="585"/>
      <c r="K13" s="584"/>
      <c r="N13" s="552"/>
      <c r="O13" s="577"/>
      <c r="P13" s="577"/>
      <c r="Q13" s="577"/>
      <c r="R13" s="577"/>
      <c r="S13" s="577"/>
      <c r="T13" s="586"/>
      <c r="U13" s="579"/>
    </row>
    <row r="14" spans="1:24" s="575" customFormat="1" ht="10.35" customHeight="1">
      <c r="A14" s="580" t="s">
        <v>313</v>
      </c>
      <c r="B14" s="587">
        <v>734.38</v>
      </c>
      <c r="C14" s="588">
        <v>117.8</v>
      </c>
      <c r="D14" s="589" t="s">
        <v>232</v>
      </c>
      <c r="E14" s="590">
        <v>117.5</v>
      </c>
      <c r="F14" s="590" t="s">
        <v>232</v>
      </c>
      <c r="G14" s="590">
        <v>117.8</v>
      </c>
      <c r="H14" s="590" t="s">
        <v>232</v>
      </c>
      <c r="I14" s="590">
        <v>118.1</v>
      </c>
      <c r="J14" s="591" t="s">
        <v>232</v>
      </c>
      <c r="K14" s="574">
        <v>118.4</v>
      </c>
      <c r="L14" s="592" t="s">
        <v>232</v>
      </c>
      <c r="M14" s="592">
        <v>118.5</v>
      </c>
      <c r="N14" s="593" t="s">
        <v>232</v>
      </c>
      <c r="O14" s="594">
        <v>3.6971830985915517</v>
      </c>
      <c r="P14" s="595">
        <v>-0.84388185654007941</v>
      </c>
      <c r="Q14" s="595">
        <v>-0.75821398483572011</v>
      </c>
      <c r="R14" s="595">
        <v>-0.58922558922559176</v>
      </c>
      <c r="S14" s="595">
        <v>0</v>
      </c>
      <c r="T14" s="596">
        <v>0.3386960203217626</v>
      </c>
      <c r="U14" s="597">
        <v>8.4459459459452546E-2</v>
      </c>
    </row>
    <row r="15" spans="1:24" s="539" customFormat="1" ht="10.35" customHeight="1">
      <c r="A15" s="560" t="s">
        <v>314</v>
      </c>
      <c r="B15" s="598">
        <v>3.61</v>
      </c>
      <c r="C15" s="599">
        <v>111.1</v>
      </c>
      <c r="D15" s="600" t="s">
        <v>232</v>
      </c>
      <c r="E15" s="601">
        <v>115.2</v>
      </c>
      <c r="F15" s="601" t="s">
        <v>232</v>
      </c>
      <c r="G15" s="601">
        <v>115.4</v>
      </c>
      <c r="H15" s="601" t="s">
        <v>232</v>
      </c>
      <c r="I15" s="601">
        <v>115.9</v>
      </c>
      <c r="J15" s="602" t="s">
        <v>232</v>
      </c>
      <c r="K15" s="603">
        <v>116</v>
      </c>
      <c r="L15" s="539" t="s">
        <v>232</v>
      </c>
      <c r="M15" s="603">
        <v>116.2</v>
      </c>
      <c r="N15" s="600" t="s">
        <v>232</v>
      </c>
      <c r="O15" s="577">
        <v>6.1127029608404939</v>
      </c>
      <c r="P15" s="577">
        <v>4.7272727272727337</v>
      </c>
      <c r="Q15" s="577">
        <v>4.9090909090909065</v>
      </c>
      <c r="R15" s="577">
        <v>5.1724137931034448</v>
      </c>
      <c r="S15" s="577">
        <v>5.2631578947368354</v>
      </c>
      <c r="T15" s="604">
        <v>5.0632911392405049</v>
      </c>
      <c r="U15" s="579">
        <v>0.17241379310344485</v>
      </c>
    </row>
    <row r="16" spans="1:24" s="575" customFormat="1" ht="10.35" customHeight="1">
      <c r="A16" s="568" t="s">
        <v>315</v>
      </c>
      <c r="B16" s="598">
        <v>114.06</v>
      </c>
      <c r="C16" s="570">
        <v>128.5</v>
      </c>
      <c r="D16" s="571" t="s">
        <v>232</v>
      </c>
      <c r="E16" s="572">
        <v>127.2</v>
      </c>
      <c r="F16" s="572" t="s">
        <v>232</v>
      </c>
      <c r="G16" s="572">
        <v>128.1</v>
      </c>
      <c r="H16" s="572" t="s">
        <v>232</v>
      </c>
      <c r="I16" s="572">
        <v>128.69999999999999</v>
      </c>
      <c r="J16" s="573" t="s">
        <v>232</v>
      </c>
      <c r="K16" s="574">
        <v>129.1</v>
      </c>
      <c r="L16" s="575" t="s">
        <v>232</v>
      </c>
      <c r="M16" s="576">
        <v>129.4</v>
      </c>
      <c r="N16" s="571" t="s">
        <v>232</v>
      </c>
      <c r="O16" s="577">
        <v>8.8060965283657993</v>
      </c>
      <c r="P16" s="577">
        <v>-1.1655011655011549</v>
      </c>
      <c r="Q16" s="577">
        <v>-0.92807424593968335</v>
      </c>
      <c r="R16" s="577">
        <v>-0.77101002313030165</v>
      </c>
      <c r="S16" s="577">
        <v>-0.30888030888030471</v>
      </c>
      <c r="T16" s="578">
        <v>0</v>
      </c>
      <c r="U16" s="579">
        <v>0.23237800154919341</v>
      </c>
    </row>
    <row r="17" spans="1:23" s="575" customFormat="1" ht="0.6" customHeight="1">
      <c r="A17" s="568"/>
      <c r="B17" s="598"/>
      <c r="C17" s="570"/>
      <c r="D17" s="605"/>
      <c r="E17" s="606"/>
      <c r="F17" s="606"/>
      <c r="G17" s="606"/>
      <c r="H17" s="606"/>
      <c r="I17" s="606"/>
      <c r="J17" s="607"/>
      <c r="K17" s="608"/>
      <c r="M17" s="609"/>
      <c r="N17" s="605"/>
      <c r="O17" s="577"/>
      <c r="P17" s="577"/>
      <c r="Q17" s="577"/>
      <c r="R17" s="577"/>
      <c r="S17" s="577"/>
      <c r="T17" s="578"/>
      <c r="U17" s="579"/>
    </row>
    <row r="18" spans="1:23" s="575" customFormat="1" ht="0.6" customHeight="1">
      <c r="A18" s="568"/>
      <c r="B18" s="598"/>
      <c r="C18" s="570"/>
      <c r="D18" s="605"/>
      <c r="E18" s="606"/>
      <c r="F18" s="606"/>
      <c r="G18" s="606"/>
      <c r="H18" s="606"/>
      <c r="I18" s="606"/>
      <c r="J18" s="607"/>
      <c r="K18" s="608"/>
      <c r="M18" s="609"/>
      <c r="N18" s="605"/>
      <c r="O18" s="577"/>
      <c r="P18" s="577"/>
      <c r="Q18" s="577"/>
      <c r="R18" s="577"/>
      <c r="S18" s="577"/>
      <c r="T18" s="578"/>
      <c r="U18" s="579"/>
    </row>
    <row r="19" spans="1:23" s="539" customFormat="1" ht="8.25" customHeight="1">
      <c r="A19" s="610" t="s">
        <v>316</v>
      </c>
      <c r="B19" s="598">
        <v>2.95</v>
      </c>
      <c r="C19" s="570">
        <v>139.69999999999999</v>
      </c>
      <c r="D19" s="571" t="s">
        <v>232</v>
      </c>
      <c r="E19" s="572">
        <v>132.5</v>
      </c>
      <c r="F19" s="572" t="s">
        <v>232</v>
      </c>
      <c r="G19" s="572">
        <v>131.30000000000001</v>
      </c>
      <c r="H19" s="572" t="s">
        <v>232</v>
      </c>
      <c r="I19" s="572">
        <v>131.80000000000001</v>
      </c>
      <c r="J19" s="573" t="s">
        <v>232</v>
      </c>
      <c r="K19" s="574">
        <v>132.5</v>
      </c>
      <c r="L19" s="539" t="s">
        <v>232</v>
      </c>
      <c r="M19" s="611">
        <v>131.1</v>
      </c>
      <c r="N19" s="571" t="s">
        <v>232</v>
      </c>
      <c r="O19" s="577">
        <v>10.434782608695642</v>
      </c>
      <c r="P19" s="577">
        <v>-7.8581363004172573</v>
      </c>
      <c r="Q19" s="577">
        <v>-8.6290883785664363</v>
      </c>
      <c r="R19" s="577">
        <v>-7.9608938547485764</v>
      </c>
      <c r="S19" s="577">
        <v>-6.2942008486563026</v>
      </c>
      <c r="T19" s="578">
        <v>-6.7567567567567579</v>
      </c>
      <c r="U19" s="579">
        <v>-1.0566037735849108</v>
      </c>
    </row>
    <row r="20" spans="1:23" s="539" customFormat="1" ht="8.25">
      <c r="A20" s="610" t="s">
        <v>317</v>
      </c>
      <c r="B20" s="598">
        <v>0.34</v>
      </c>
      <c r="C20" s="570">
        <v>135.6</v>
      </c>
      <c r="D20" s="571" t="s">
        <v>232</v>
      </c>
      <c r="E20" s="572">
        <v>133.30000000000001</v>
      </c>
      <c r="F20" s="572" t="s">
        <v>232</v>
      </c>
      <c r="G20" s="572">
        <v>133.30000000000001</v>
      </c>
      <c r="H20" s="572" t="s">
        <v>232</v>
      </c>
      <c r="I20" s="572">
        <v>133.19999999999999</v>
      </c>
      <c r="J20" s="573" t="s">
        <v>232</v>
      </c>
      <c r="K20" s="574">
        <v>133.19999999999999</v>
      </c>
      <c r="L20" s="539" t="s">
        <v>232</v>
      </c>
      <c r="M20" s="612">
        <v>133.19999999999999</v>
      </c>
      <c r="N20" s="571" t="s">
        <v>232</v>
      </c>
      <c r="O20" s="577">
        <v>10.243902439024396</v>
      </c>
      <c r="P20" s="577">
        <v>-2.7716994894237672</v>
      </c>
      <c r="Q20" s="577">
        <v>-2.7716994894237672</v>
      </c>
      <c r="R20" s="577">
        <v>-2.1307861866274891</v>
      </c>
      <c r="S20" s="577">
        <v>-2.0588235294117823</v>
      </c>
      <c r="T20" s="578">
        <v>-1.9145802650957506</v>
      </c>
      <c r="U20" s="579">
        <v>0</v>
      </c>
    </row>
    <row r="21" spans="1:23" s="539" customFormat="1" ht="8.25">
      <c r="A21" s="610" t="s">
        <v>318</v>
      </c>
      <c r="B21" s="598">
        <v>0.54</v>
      </c>
      <c r="C21" s="570">
        <v>154</v>
      </c>
      <c r="D21" s="571"/>
      <c r="E21" s="572">
        <v>134.80000000000001</v>
      </c>
      <c r="F21" s="572"/>
      <c r="G21" s="572">
        <v>134.19999999999999</v>
      </c>
      <c r="H21" s="572"/>
      <c r="I21" s="572">
        <v>131.1</v>
      </c>
      <c r="J21" s="573"/>
      <c r="K21" s="574">
        <v>129.80000000000001</v>
      </c>
      <c r="M21" s="539">
        <v>129.80000000000001</v>
      </c>
      <c r="N21" s="571"/>
      <c r="O21" s="577">
        <v>7.5418994413407887</v>
      </c>
      <c r="P21" s="577">
        <v>-22.927387078330469</v>
      </c>
      <c r="Q21" s="577">
        <v>-24.223602484472053</v>
      </c>
      <c r="R21" s="577">
        <v>-20.928829915560925</v>
      </c>
      <c r="S21" s="577">
        <v>-19.178082191780803</v>
      </c>
      <c r="T21" s="578">
        <v>-18.416090509113744</v>
      </c>
      <c r="U21" s="579">
        <v>0</v>
      </c>
    </row>
    <row r="22" spans="1:23" s="539" customFormat="1" ht="8.25">
      <c r="A22" s="610" t="s">
        <v>319</v>
      </c>
      <c r="B22" s="598">
        <v>13.55</v>
      </c>
      <c r="C22" s="570">
        <v>127</v>
      </c>
      <c r="D22" s="571"/>
      <c r="E22" s="572">
        <v>126.8</v>
      </c>
      <c r="F22" s="572"/>
      <c r="G22" s="572">
        <v>127.8</v>
      </c>
      <c r="H22" s="572"/>
      <c r="I22" s="572">
        <v>127.7</v>
      </c>
      <c r="J22" s="573"/>
      <c r="K22" s="574">
        <v>127.9</v>
      </c>
      <c r="M22" s="539">
        <v>128</v>
      </c>
      <c r="N22" s="571"/>
      <c r="O22" s="577">
        <v>12.688553682342501</v>
      </c>
      <c r="P22" s="577">
        <v>-0.39277297721916682</v>
      </c>
      <c r="Q22" s="577">
        <v>0.23529411764705799</v>
      </c>
      <c r="R22" s="577">
        <v>0</v>
      </c>
      <c r="S22" s="577">
        <v>0.23510971786834034</v>
      </c>
      <c r="T22" s="578">
        <v>0.47095761381474688</v>
      </c>
      <c r="U22" s="579">
        <v>7.818608287723805E-2</v>
      </c>
    </row>
    <row r="23" spans="1:23" s="539" customFormat="1" ht="8.25">
      <c r="A23" s="610" t="s">
        <v>320</v>
      </c>
      <c r="B23" s="598">
        <v>1.31</v>
      </c>
      <c r="C23" s="570">
        <v>199.7</v>
      </c>
      <c r="D23" s="571"/>
      <c r="E23" s="572">
        <v>199.3</v>
      </c>
      <c r="F23" s="572"/>
      <c r="G23" s="572">
        <v>212.5</v>
      </c>
      <c r="H23" s="572"/>
      <c r="I23" s="572">
        <v>212.3</v>
      </c>
      <c r="J23" s="573"/>
      <c r="K23" s="574">
        <v>212.4</v>
      </c>
      <c r="M23" s="539">
        <v>212.7</v>
      </c>
      <c r="N23" s="571"/>
      <c r="O23" s="577">
        <v>64.092029580936725</v>
      </c>
      <c r="P23" s="577">
        <v>-0.94433399602385748</v>
      </c>
      <c r="Q23" s="577">
        <v>5.6163021868787268</v>
      </c>
      <c r="R23" s="577">
        <v>4.9431537320810577</v>
      </c>
      <c r="S23" s="577">
        <v>4.3734643734643726</v>
      </c>
      <c r="T23" s="578">
        <v>4.5208845208845219</v>
      </c>
      <c r="U23" s="579">
        <v>0.14124293785310726</v>
      </c>
    </row>
    <row r="24" spans="1:23" s="539" customFormat="1" ht="8.25">
      <c r="A24" s="610" t="s">
        <v>321</v>
      </c>
      <c r="B24" s="598">
        <v>3.64</v>
      </c>
      <c r="C24" s="570">
        <v>125.1</v>
      </c>
      <c r="D24" s="571"/>
      <c r="E24" s="572">
        <v>127.5</v>
      </c>
      <c r="F24" s="572"/>
      <c r="G24" s="572">
        <v>128.6</v>
      </c>
      <c r="H24" s="572"/>
      <c r="I24" s="572">
        <v>128.30000000000001</v>
      </c>
      <c r="J24" s="573"/>
      <c r="K24" s="574">
        <v>128</v>
      </c>
      <c r="M24" s="539">
        <v>129.1</v>
      </c>
      <c r="N24" s="571"/>
      <c r="O24" s="577">
        <v>15.299539170506918</v>
      </c>
      <c r="P24" s="577">
        <v>4.7658175842234982</v>
      </c>
      <c r="Q24" s="577">
        <v>4.1295546558704501</v>
      </c>
      <c r="R24" s="577">
        <v>3.052208835341375</v>
      </c>
      <c r="S24" s="577">
        <v>2.5641025641025692</v>
      </c>
      <c r="T24" s="578">
        <v>3.5284683239775489</v>
      </c>
      <c r="U24" s="579">
        <v>0.859375</v>
      </c>
    </row>
    <row r="25" spans="1:23" s="539" customFormat="1" ht="8.25">
      <c r="A25" s="610" t="s">
        <v>170</v>
      </c>
      <c r="B25" s="598">
        <v>5.0999999999999996</v>
      </c>
      <c r="C25" s="570">
        <v>121.4</v>
      </c>
      <c r="D25" s="571"/>
      <c r="E25" s="572">
        <v>131.4</v>
      </c>
      <c r="F25" s="572"/>
      <c r="G25" s="572">
        <v>138.19999999999999</v>
      </c>
      <c r="H25" s="572"/>
      <c r="I25" s="572">
        <v>146.19999999999999</v>
      </c>
      <c r="J25" s="573"/>
      <c r="K25" s="574">
        <v>147</v>
      </c>
      <c r="M25" s="539">
        <v>151.6</v>
      </c>
      <c r="N25" s="571"/>
      <c r="O25" s="577">
        <v>14.528301886792448</v>
      </c>
      <c r="P25" s="577">
        <v>12.88659793814432</v>
      </c>
      <c r="Q25" s="577">
        <v>16.526138279932539</v>
      </c>
      <c r="R25" s="577">
        <v>21.833333333333314</v>
      </c>
      <c r="S25" s="577">
        <v>21.688741721854313</v>
      </c>
      <c r="T25" s="578">
        <v>24.671052631578959</v>
      </c>
      <c r="U25" s="579">
        <v>3.1292517006802711</v>
      </c>
    </row>
    <row r="26" spans="1:23" s="539" customFormat="1" ht="8.25">
      <c r="A26" s="610" t="s">
        <v>322</v>
      </c>
      <c r="B26" s="598">
        <v>2.5499999999999998</v>
      </c>
      <c r="C26" s="570">
        <v>109.5</v>
      </c>
      <c r="D26" s="571"/>
      <c r="E26" s="572">
        <v>100.4</v>
      </c>
      <c r="F26" s="572"/>
      <c r="G26" s="572">
        <v>100.4</v>
      </c>
      <c r="H26" s="572"/>
      <c r="I26" s="572">
        <v>102.8</v>
      </c>
      <c r="J26" s="573"/>
      <c r="K26" s="574">
        <v>103.7</v>
      </c>
      <c r="M26" s="539">
        <v>104.7</v>
      </c>
      <c r="N26" s="571"/>
      <c r="O26" s="577">
        <v>-21.841541755888642</v>
      </c>
      <c r="P26" s="577">
        <v>-15.701091519731321</v>
      </c>
      <c r="Q26" s="577">
        <v>-14.261315115286081</v>
      </c>
      <c r="R26" s="577">
        <v>-8.62222222222222</v>
      </c>
      <c r="S26" s="577">
        <v>-2.8116213683224061</v>
      </c>
      <c r="T26" s="578">
        <v>-2.2408963585434094</v>
      </c>
      <c r="U26" s="579">
        <v>0.9643201542912152</v>
      </c>
    </row>
    <row r="27" spans="1:23" s="539" customFormat="1" ht="8.25">
      <c r="A27" s="610" t="s">
        <v>323</v>
      </c>
      <c r="B27" s="598">
        <v>0.83</v>
      </c>
      <c r="C27" s="570">
        <v>94.7</v>
      </c>
      <c r="D27" s="571"/>
      <c r="E27" s="572">
        <v>86.9</v>
      </c>
      <c r="F27" s="572"/>
      <c r="G27" s="572">
        <v>87.7</v>
      </c>
      <c r="H27" s="572"/>
      <c r="I27" s="572">
        <v>90.1</v>
      </c>
      <c r="J27" s="573"/>
      <c r="K27" s="574">
        <v>93</v>
      </c>
      <c r="M27" s="539">
        <v>95.3</v>
      </c>
      <c r="N27" s="571"/>
      <c r="O27" s="577">
        <v>-37.779237844940866</v>
      </c>
      <c r="P27" s="577">
        <v>-19.387755102040813</v>
      </c>
      <c r="Q27" s="577">
        <v>-13.339920948616609</v>
      </c>
      <c r="R27" s="577">
        <v>-4.1489361702127638</v>
      </c>
      <c r="S27" s="577">
        <v>6.7738231917336407</v>
      </c>
      <c r="T27" s="578">
        <v>12.249705535924605</v>
      </c>
      <c r="U27" s="579">
        <v>2.4731182795698885</v>
      </c>
      <c r="W27" s="613"/>
    </row>
    <row r="28" spans="1:23" s="539" customFormat="1" ht="8.25">
      <c r="A28" s="610" t="s">
        <v>324</v>
      </c>
      <c r="B28" s="598">
        <v>0.32</v>
      </c>
      <c r="C28" s="570">
        <v>150.80000000000001</v>
      </c>
      <c r="D28" s="571"/>
      <c r="E28" s="572">
        <v>148.80000000000001</v>
      </c>
      <c r="F28" s="572"/>
      <c r="G28" s="572">
        <v>148.4</v>
      </c>
      <c r="H28" s="572"/>
      <c r="I28" s="572">
        <v>148.4</v>
      </c>
      <c r="J28" s="573"/>
      <c r="K28" s="574">
        <v>148.4</v>
      </c>
      <c r="M28" s="539">
        <v>148.4</v>
      </c>
      <c r="N28" s="571"/>
      <c r="O28" s="577">
        <v>18.089271730618648</v>
      </c>
      <c r="P28" s="577">
        <v>-1.456953642384093</v>
      </c>
      <c r="Q28" s="577">
        <v>-1.7218543046357553</v>
      </c>
      <c r="R28" s="577">
        <v>-3.0065359477124218</v>
      </c>
      <c r="S28" s="577">
        <v>2.4861878453038599</v>
      </c>
      <c r="T28" s="578">
        <v>-2.1753460777850933</v>
      </c>
      <c r="U28" s="579">
        <v>0</v>
      </c>
    </row>
    <row r="29" spans="1:23" s="539" customFormat="1" ht="7.5" customHeight="1">
      <c r="A29" s="610" t="s">
        <v>325</v>
      </c>
      <c r="B29" s="598">
        <v>0.98</v>
      </c>
      <c r="C29" s="570">
        <v>156.80000000000001</v>
      </c>
      <c r="D29" s="571"/>
      <c r="E29" s="572">
        <v>155.19999999999999</v>
      </c>
      <c r="F29" s="572"/>
      <c r="G29" s="572">
        <v>153.5</v>
      </c>
      <c r="H29" s="572"/>
      <c r="I29" s="572">
        <v>153.6</v>
      </c>
      <c r="J29" s="573"/>
      <c r="K29" s="574">
        <v>153.4</v>
      </c>
      <c r="M29" s="539">
        <v>153.69999999999999</v>
      </c>
      <c r="N29" s="571"/>
      <c r="O29" s="577">
        <v>34.939759036144579</v>
      </c>
      <c r="P29" s="577">
        <v>-1.0834926704907701</v>
      </c>
      <c r="Q29" s="577">
        <v>-2.1045918367346985</v>
      </c>
      <c r="R29" s="577">
        <v>-1.8530351437699721</v>
      </c>
      <c r="S29" s="577">
        <v>-1.9808306709265224</v>
      </c>
      <c r="T29" s="578">
        <v>-2.1019108280254954</v>
      </c>
      <c r="U29" s="579">
        <v>0.19556714471967496</v>
      </c>
    </row>
    <row r="30" spans="1:23" s="539" customFormat="1" ht="8.25" hidden="1">
      <c r="A30" s="610"/>
      <c r="B30" s="614"/>
      <c r="C30" s="570"/>
      <c r="D30" s="571"/>
      <c r="E30" s="572"/>
      <c r="F30" s="572"/>
      <c r="G30" s="572"/>
      <c r="H30" s="572"/>
      <c r="I30" s="572"/>
      <c r="J30" s="573"/>
      <c r="K30" s="574"/>
      <c r="N30" s="571"/>
      <c r="O30" s="577"/>
      <c r="P30" s="577"/>
      <c r="Q30" s="577"/>
      <c r="R30" s="577"/>
      <c r="S30" s="577"/>
      <c r="T30" s="578"/>
      <c r="U30" s="579"/>
    </row>
    <row r="31" spans="1:23" s="539" customFormat="1" ht="8.25">
      <c r="A31" s="610" t="s">
        <v>326</v>
      </c>
      <c r="B31" s="598">
        <v>16.84</v>
      </c>
      <c r="C31" s="570">
        <v>128.30000000000001</v>
      </c>
      <c r="D31" s="571"/>
      <c r="E31" s="572">
        <v>124.2</v>
      </c>
      <c r="F31" s="572"/>
      <c r="G31" s="572">
        <v>124.5</v>
      </c>
      <c r="H31" s="572"/>
      <c r="I31" s="572">
        <v>124.4</v>
      </c>
      <c r="J31" s="573"/>
      <c r="K31" s="574">
        <v>125.3</v>
      </c>
      <c r="M31" s="539">
        <v>125.8</v>
      </c>
      <c r="N31" s="571"/>
      <c r="O31" s="577">
        <v>1.5835312747426968</v>
      </c>
      <c r="P31" s="577">
        <v>-6.8267066766691755</v>
      </c>
      <c r="Q31" s="577">
        <v>-5.8245083207261672</v>
      </c>
      <c r="R31" s="577">
        <v>-5.1829268292682826</v>
      </c>
      <c r="S31" s="577">
        <v>-3.9846743295019138</v>
      </c>
      <c r="T31" s="578">
        <v>-2.101167315175104</v>
      </c>
      <c r="U31" s="579">
        <v>0.3990422984836357</v>
      </c>
    </row>
    <row r="32" spans="1:23" s="539" customFormat="1" ht="8.25">
      <c r="A32" s="610" t="s">
        <v>327</v>
      </c>
      <c r="B32" s="598"/>
      <c r="C32" s="570"/>
      <c r="D32" s="571"/>
      <c r="E32" s="572"/>
      <c r="F32" s="572"/>
      <c r="G32" s="572"/>
      <c r="H32" s="572"/>
      <c r="I32" s="572"/>
      <c r="J32" s="573"/>
      <c r="K32" s="574"/>
      <c r="N32" s="571"/>
      <c r="O32" s="577"/>
      <c r="P32" s="577"/>
      <c r="Q32" s="577"/>
      <c r="R32" s="577"/>
      <c r="S32" s="577"/>
      <c r="T32" s="578"/>
      <c r="U32" s="579"/>
    </row>
    <row r="33" spans="1:24" s="539" customFormat="1" ht="8.25">
      <c r="A33" s="610" t="s">
        <v>328</v>
      </c>
      <c r="B33" s="598"/>
      <c r="C33" s="570"/>
      <c r="D33" s="571"/>
      <c r="E33" s="572"/>
      <c r="F33" s="572"/>
      <c r="G33" s="572"/>
      <c r="H33" s="572"/>
      <c r="I33" s="572"/>
      <c r="J33" s="573"/>
      <c r="K33" s="574"/>
      <c r="N33" s="571"/>
      <c r="O33" s="577"/>
      <c r="P33" s="577"/>
      <c r="Q33" s="577"/>
      <c r="R33" s="577"/>
      <c r="S33" s="577"/>
      <c r="T33" s="578"/>
      <c r="U33" s="579"/>
    </row>
    <row r="34" spans="1:24" s="539" customFormat="1" ht="8.25" customHeight="1">
      <c r="A34" s="610" t="s">
        <v>329</v>
      </c>
      <c r="B34" s="598">
        <v>3.78</v>
      </c>
      <c r="C34" s="570">
        <v>134.5</v>
      </c>
      <c r="D34" s="571"/>
      <c r="E34" s="572">
        <v>126.8</v>
      </c>
      <c r="F34" s="572"/>
      <c r="G34" s="572">
        <v>127.3</v>
      </c>
      <c r="H34" s="572"/>
      <c r="I34" s="572">
        <v>126.4</v>
      </c>
      <c r="J34" s="573"/>
      <c r="K34" s="574">
        <v>126.9</v>
      </c>
      <c r="M34" s="615">
        <v>127.7</v>
      </c>
      <c r="N34" s="571"/>
      <c r="O34" s="577">
        <v>7.0007955449482893</v>
      </c>
      <c r="P34" s="577">
        <v>-11.760612386917188</v>
      </c>
      <c r="Q34" s="577">
        <v>-10.979020979020973</v>
      </c>
      <c r="R34" s="577">
        <v>-10.608203677510616</v>
      </c>
      <c r="S34" s="616">
        <v>-9.8721590909090935</v>
      </c>
      <c r="T34" s="578">
        <v>-7.9307858687815411</v>
      </c>
      <c r="U34" s="579">
        <v>0.6304176516942448</v>
      </c>
    </row>
    <row r="35" spans="1:24" s="539" customFormat="1" ht="8.25" hidden="1" customHeight="1">
      <c r="A35" s="610" t="s">
        <v>330</v>
      </c>
      <c r="B35" s="614"/>
      <c r="C35" s="584"/>
      <c r="D35" s="617"/>
      <c r="E35" s="618"/>
      <c r="F35" s="618"/>
      <c r="G35" s="618"/>
      <c r="H35" s="618"/>
      <c r="I35" s="618"/>
      <c r="J35" s="619"/>
      <c r="K35" s="618"/>
      <c r="N35" s="620"/>
      <c r="O35" s="617"/>
      <c r="P35" s="618"/>
      <c r="Q35" s="618"/>
      <c r="R35" s="618"/>
      <c r="S35" s="618"/>
      <c r="T35" s="578"/>
      <c r="U35" s="579"/>
    </row>
    <row r="36" spans="1:24" s="539" customFormat="1" ht="8.25" hidden="1" customHeight="1">
      <c r="A36" s="610" t="s">
        <v>331</v>
      </c>
      <c r="B36" s="614"/>
      <c r="C36" s="570"/>
      <c r="D36" s="571"/>
      <c r="E36" s="572"/>
      <c r="F36" s="572"/>
      <c r="G36" s="572"/>
      <c r="H36" s="572"/>
      <c r="I36" s="572"/>
      <c r="J36" s="573"/>
      <c r="K36" s="574"/>
      <c r="N36" s="571"/>
      <c r="O36" s="577"/>
      <c r="P36" s="577"/>
      <c r="Q36" s="577"/>
      <c r="R36" s="577"/>
      <c r="S36" s="577"/>
      <c r="T36" s="578"/>
      <c r="U36" s="579"/>
    </row>
    <row r="37" spans="1:24" s="611" customFormat="1" ht="8.25" hidden="1">
      <c r="A37" s="610" t="s">
        <v>332</v>
      </c>
      <c r="B37" s="614">
        <v>0</v>
      </c>
      <c r="C37" s="570">
        <v>0</v>
      </c>
      <c r="D37" s="571"/>
      <c r="E37" s="572">
        <v>0</v>
      </c>
      <c r="F37" s="572"/>
      <c r="G37" s="572">
        <v>0</v>
      </c>
      <c r="H37" s="572"/>
      <c r="I37" s="572">
        <v>0</v>
      </c>
      <c r="J37" s="573"/>
      <c r="K37" s="574">
        <v>0</v>
      </c>
      <c r="M37" s="611">
        <v>0</v>
      </c>
      <c r="N37" s="571"/>
      <c r="O37" s="577" t="e">
        <v>#DIV/0!</v>
      </c>
      <c r="P37" s="577" t="e">
        <v>#DIV/0!</v>
      </c>
      <c r="Q37" s="577" t="e">
        <v>#DIV/0!</v>
      </c>
      <c r="R37" s="577" t="e">
        <v>#DIV/0!</v>
      </c>
      <c r="S37" s="577" t="e">
        <v>#DIV/0!</v>
      </c>
      <c r="T37" s="578" t="e">
        <v>#DIV/0!</v>
      </c>
      <c r="U37" s="579" t="e">
        <v>#DIV/0!</v>
      </c>
    </row>
    <row r="38" spans="1:24" s="611" customFormat="1" ht="8.25">
      <c r="A38" s="610" t="s">
        <v>333</v>
      </c>
      <c r="B38" s="598">
        <v>1.45</v>
      </c>
      <c r="C38" s="570">
        <v>127.7</v>
      </c>
      <c r="D38" s="571"/>
      <c r="E38" s="572">
        <v>138.5</v>
      </c>
      <c r="F38" s="572"/>
      <c r="G38" s="572">
        <v>142</v>
      </c>
      <c r="H38" s="572"/>
      <c r="I38" s="572">
        <v>144.6</v>
      </c>
      <c r="J38" s="573"/>
      <c r="K38" s="574">
        <v>146.1</v>
      </c>
      <c r="M38" s="615">
        <v>150.19999999999999</v>
      </c>
      <c r="N38" s="571"/>
      <c r="O38" s="577">
        <v>-20.879801734820319</v>
      </c>
      <c r="P38" s="577">
        <v>5.6445461479786445</v>
      </c>
      <c r="Q38" s="577">
        <v>13.23763955342902</v>
      </c>
      <c r="R38" s="577">
        <v>18.040816326530617</v>
      </c>
      <c r="S38" s="577">
        <v>21.446384039900252</v>
      </c>
      <c r="T38" s="578">
        <v>24.543946932006619</v>
      </c>
      <c r="U38" s="579">
        <v>2.8062970568103935</v>
      </c>
    </row>
    <row r="39" spans="1:24" s="611" customFormat="1" ht="8.25">
      <c r="A39" s="610" t="s">
        <v>334</v>
      </c>
      <c r="B39" s="598">
        <v>6.21</v>
      </c>
      <c r="C39" s="570">
        <v>131.80000000000001</v>
      </c>
      <c r="D39" s="571"/>
      <c r="E39" s="621">
        <v>127.6</v>
      </c>
      <c r="F39" s="621"/>
      <c r="G39" s="621">
        <v>127.6</v>
      </c>
      <c r="H39" s="621"/>
      <c r="I39" s="621">
        <v>127.2</v>
      </c>
      <c r="J39" s="622"/>
      <c r="K39" s="623">
        <v>126.9</v>
      </c>
      <c r="M39" s="611">
        <v>127.1</v>
      </c>
      <c r="N39" s="624"/>
      <c r="O39" s="577">
        <v>-0.15151515151514161</v>
      </c>
      <c r="P39" s="577">
        <v>-8.5959885386819508</v>
      </c>
      <c r="Q39" s="577">
        <v>-6.6569129480614464</v>
      </c>
      <c r="R39" s="577">
        <v>-4.7904191616766383</v>
      </c>
      <c r="S39" s="577">
        <v>-4.2986425339366434</v>
      </c>
      <c r="T39" s="578">
        <v>-2.2307692307692264</v>
      </c>
      <c r="U39" s="579">
        <v>0.1576044129235612</v>
      </c>
    </row>
    <row r="40" spans="1:24" s="611" customFormat="1" ht="8.25">
      <c r="A40" s="610" t="s">
        <v>335</v>
      </c>
      <c r="B40" s="598">
        <v>4.75</v>
      </c>
      <c r="C40" s="570">
        <v>118.5</v>
      </c>
      <c r="D40" s="571"/>
      <c r="E40" s="621">
        <v>112.7</v>
      </c>
      <c r="F40" s="621"/>
      <c r="G40" s="621">
        <v>112.4</v>
      </c>
      <c r="H40" s="621"/>
      <c r="I40" s="621">
        <v>112.7</v>
      </c>
      <c r="J40" s="622"/>
      <c r="K40" s="623">
        <v>115</v>
      </c>
      <c r="M40" s="611">
        <v>114.7</v>
      </c>
      <c r="N40" s="624"/>
      <c r="O40" s="577">
        <v>6.7567567567567579</v>
      </c>
      <c r="P40" s="577">
        <v>-4.4105173876166219</v>
      </c>
      <c r="Q40" s="577">
        <v>-6.4113238967527053</v>
      </c>
      <c r="R40" s="577">
        <v>-7.9248366013071916</v>
      </c>
      <c r="S40" s="577">
        <v>-6.3517915309446238</v>
      </c>
      <c r="T40" s="578">
        <v>-4.8132780082987523</v>
      </c>
      <c r="U40" s="579">
        <v>-0.26086956521739069</v>
      </c>
    </row>
    <row r="41" spans="1:24" s="611" customFormat="1" ht="7.5" customHeight="1">
      <c r="A41" s="610" t="s">
        <v>336</v>
      </c>
      <c r="B41" s="598">
        <v>0.65</v>
      </c>
      <c r="C41" s="570">
        <v>130.9</v>
      </c>
      <c r="D41" s="571"/>
      <c r="E41" s="572">
        <v>127.6</v>
      </c>
      <c r="F41" s="572"/>
      <c r="G41" s="572">
        <v>127.4</v>
      </c>
      <c r="H41" s="572"/>
      <c r="I41" s="572">
        <v>127.8</v>
      </c>
      <c r="J41" s="573"/>
      <c r="K41" s="574">
        <v>128.9</v>
      </c>
      <c r="M41" s="615">
        <v>128.9</v>
      </c>
      <c r="N41" s="571"/>
      <c r="O41" s="577">
        <v>19.871794871794862</v>
      </c>
      <c r="P41" s="577">
        <v>-1.5432098765432016</v>
      </c>
      <c r="Q41" s="577">
        <v>-1.6975308641975317</v>
      </c>
      <c r="R41" s="577">
        <v>-3.2551097653292942</v>
      </c>
      <c r="S41" s="577">
        <v>-1.3771996939556175</v>
      </c>
      <c r="T41" s="578">
        <v>-1.3771996939556175</v>
      </c>
      <c r="U41" s="579">
        <v>0</v>
      </c>
    </row>
    <row r="42" spans="1:24" s="611" customFormat="1" ht="8.25" hidden="1">
      <c r="A42" s="610"/>
      <c r="B42" s="614"/>
      <c r="C42" s="570"/>
      <c r="D42" s="571"/>
      <c r="E42" s="572"/>
      <c r="F42" s="572"/>
      <c r="G42" s="572"/>
      <c r="H42" s="572"/>
      <c r="I42" s="572"/>
      <c r="J42" s="573"/>
      <c r="K42" s="574"/>
      <c r="N42" s="571"/>
      <c r="O42" s="577"/>
      <c r="P42" s="577"/>
      <c r="Q42" s="577"/>
      <c r="R42" s="577"/>
      <c r="S42" s="577"/>
      <c r="T42" s="578"/>
      <c r="U42" s="579"/>
    </row>
    <row r="43" spans="1:24" s="611" customFormat="1" ht="8.25">
      <c r="A43" s="610" t="s">
        <v>337</v>
      </c>
      <c r="B43" s="598">
        <v>26.57</v>
      </c>
      <c r="C43" s="570">
        <v>137.80000000000001</v>
      </c>
      <c r="D43" s="571"/>
      <c r="E43" s="621">
        <v>135.6</v>
      </c>
      <c r="F43" s="621"/>
      <c r="G43" s="621">
        <v>137.1</v>
      </c>
      <c r="H43" s="621"/>
      <c r="I43" s="621">
        <v>137.5</v>
      </c>
      <c r="J43" s="622"/>
      <c r="K43" s="623">
        <v>137.30000000000001</v>
      </c>
      <c r="M43" s="611">
        <v>137.30000000000001</v>
      </c>
      <c r="N43" s="624"/>
      <c r="O43" s="577">
        <v>12.581699346405244</v>
      </c>
      <c r="P43" s="577">
        <v>1.3452914798206166</v>
      </c>
      <c r="Q43" s="577">
        <v>0.58694057226705354</v>
      </c>
      <c r="R43" s="577">
        <v>-1.1502516175413291</v>
      </c>
      <c r="S43" s="577">
        <v>-1.8584703359542374</v>
      </c>
      <c r="T43" s="578">
        <v>-2.9681978798586499</v>
      </c>
      <c r="U43" s="579">
        <v>0</v>
      </c>
    </row>
    <row r="44" spans="1:24" s="611" customFormat="1" ht="8.25">
      <c r="A44" s="610" t="s">
        <v>327</v>
      </c>
      <c r="B44" s="598"/>
      <c r="C44" s="570"/>
      <c r="D44" s="571"/>
      <c r="E44" s="621"/>
      <c r="F44" s="621"/>
      <c r="G44" s="621"/>
      <c r="H44" s="621"/>
      <c r="I44" s="621"/>
      <c r="J44" s="622"/>
      <c r="K44" s="623"/>
      <c r="N44" s="624"/>
      <c r="O44" s="577"/>
      <c r="P44" s="577"/>
      <c r="Q44" s="577"/>
      <c r="R44" s="577"/>
      <c r="S44" s="577"/>
      <c r="T44" s="578"/>
      <c r="U44" s="579"/>
    </row>
    <row r="45" spans="1:24" s="611" customFormat="1" ht="8.25">
      <c r="A45" s="610" t="s">
        <v>338</v>
      </c>
      <c r="B45" s="598">
        <v>3.51</v>
      </c>
      <c r="C45" s="570">
        <v>121.3</v>
      </c>
      <c r="D45" s="571"/>
      <c r="E45" s="572">
        <v>121.3</v>
      </c>
      <c r="F45" s="572"/>
      <c r="G45" s="572">
        <v>121.8</v>
      </c>
      <c r="H45" s="572"/>
      <c r="I45" s="572">
        <v>122.1</v>
      </c>
      <c r="J45" s="573"/>
      <c r="K45" s="574">
        <v>121.6</v>
      </c>
      <c r="M45" s="615">
        <v>123.6</v>
      </c>
      <c r="N45" s="571"/>
      <c r="O45" s="577">
        <v>-4.7880690737833618</v>
      </c>
      <c r="P45" s="577">
        <v>-2.8044871794871824</v>
      </c>
      <c r="Q45" s="577">
        <v>-2.715654952076676</v>
      </c>
      <c r="R45" s="577">
        <v>-1.2934518997574855</v>
      </c>
      <c r="S45" s="577">
        <v>-1.1382113821138233</v>
      </c>
      <c r="T45" s="578">
        <v>2.7431421446384121</v>
      </c>
      <c r="U45" s="579">
        <v>1.6447368421052744</v>
      </c>
    </row>
    <row r="46" spans="1:24" s="611" customFormat="1" ht="8.25">
      <c r="A46" s="610" t="s">
        <v>339</v>
      </c>
      <c r="B46" s="598">
        <v>7.34</v>
      </c>
      <c r="C46" s="570">
        <v>157.5</v>
      </c>
      <c r="D46" s="571"/>
      <c r="E46" s="572">
        <v>150.5</v>
      </c>
      <c r="F46" s="572"/>
      <c r="G46" s="572">
        <v>156.4</v>
      </c>
      <c r="H46" s="572"/>
      <c r="I46" s="572">
        <v>157.1</v>
      </c>
      <c r="J46" s="573"/>
      <c r="K46" s="574">
        <v>156.4</v>
      </c>
      <c r="M46" s="611">
        <v>155.6</v>
      </c>
      <c r="N46" s="571"/>
      <c r="O46" s="577">
        <v>25.198728139904617</v>
      </c>
      <c r="P46" s="577">
        <v>0.46728971962616583</v>
      </c>
      <c r="Q46" s="577">
        <v>-0.69841269841269593</v>
      </c>
      <c r="R46" s="577">
        <v>-2.1183800623052917</v>
      </c>
      <c r="S46" s="577">
        <v>-3.0978934324659235</v>
      </c>
      <c r="T46" s="578">
        <v>-6.8263473053892199</v>
      </c>
      <c r="U46" s="579">
        <v>-0.51150895140665398</v>
      </c>
    </row>
    <row r="47" spans="1:24" s="539" customFormat="1" ht="8.25">
      <c r="A47" s="610" t="s">
        <v>340</v>
      </c>
      <c r="B47" s="598">
        <v>2.89</v>
      </c>
      <c r="C47" s="570">
        <v>131.4</v>
      </c>
      <c r="D47" s="571"/>
      <c r="E47" s="572">
        <v>125.1</v>
      </c>
      <c r="F47" s="572"/>
      <c r="G47" s="572">
        <v>123.7</v>
      </c>
      <c r="H47" s="572"/>
      <c r="I47" s="572">
        <v>125.1</v>
      </c>
      <c r="J47" s="573"/>
      <c r="K47" s="574">
        <v>125.7</v>
      </c>
      <c r="M47" s="539">
        <v>125.3</v>
      </c>
      <c r="N47" s="571"/>
      <c r="O47" s="577">
        <v>5.2041633306645281</v>
      </c>
      <c r="P47" s="577">
        <v>-7.2646404744255051</v>
      </c>
      <c r="Q47" s="577">
        <v>-7.2713643178410905</v>
      </c>
      <c r="R47" s="577">
        <v>-6.7809239940387442</v>
      </c>
      <c r="S47" s="577">
        <v>-4.988662131519277</v>
      </c>
      <c r="T47" s="578">
        <v>-5.2910052910053054</v>
      </c>
      <c r="U47" s="579">
        <v>-0.31821797931583262</v>
      </c>
    </row>
    <row r="48" spans="1:24" s="539" customFormat="1" ht="8.25">
      <c r="A48" s="610" t="s">
        <v>341</v>
      </c>
      <c r="B48" s="598">
        <v>12.83</v>
      </c>
      <c r="C48" s="570">
        <v>132.5</v>
      </c>
      <c r="D48" s="571"/>
      <c r="E48" s="572">
        <v>133.30000000000001</v>
      </c>
      <c r="F48" s="572"/>
      <c r="G48" s="572">
        <v>133.4</v>
      </c>
      <c r="H48" s="572"/>
      <c r="I48" s="572">
        <v>133.4</v>
      </c>
      <c r="J48" s="573"/>
      <c r="K48" s="574">
        <v>133.30000000000001</v>
      </c>
      <c r="M48" s="539">
        <v>133.30000000000001</v>
      </c>
      <c r="N48" s="571"/>
      <c r="O48" s="625">
        <v>11.814345991561183</v>
      </c>
      <c r="P48" s="577">
        <v>5.0433412135539868</v>
      </c>
      <c r="Q48" s="577">
        <v>4.381846635367765</v>
      </c>
      <c r="R48" s="577">
        <v>0.98410295230885936</v>
      </c>
      <c r="S48" s="577">
        <v>-0.52238805970148405</v>
      </c>
      <c r="T48" s="578">
        <v>-1.0393466963622586</v>
      </c>
      <c r="U48" s="579">
        <v>0</v>
      </c>
      <c r="X48" s="539" t="s">
        <v>134</v>
      </c>
    </row>
    <row r="49" spans="1:23" s="539" customFormat="1" ht="8.25" hidden="1">
      <c r="A49" s="610"/>
      <c r="B49" s="614"/>
      <c r="C49" s="570"/>
      <c r="D49" s="571"/>
      <c r="E49" s="572"/>
      <c r="F49" s="572"/>
      <c r="G49" s="572"/>
      <c r="H49" s="572"/>
      <c r="I49" s="572"/>
      <c r="J49" s="573"/>
      <c r="K49" s="574"/>
      <c r="N49" s="571"/>
      <c r="O49" s="625"/>
      <c r="P49" s="577"/>
      <c r="Q49" s="577"/>
      <c r="R49" s="577"/>
      <c r="S49" s="577"/>
      <c r="T49" s="578"/>
      <c r="U49" s="579"/>
    </row>
    <row r="50" spans="1:23" s="539" customFormat="1" ht="8.25">
      <c r="A50" s="610" t="s">
        <v>342</v>
      </c>
      <c r="B50" s="598">
        <v>1.36</v>
      </c>
      <c r="C50" s="570">
        <v>123.1</v>
      </c>
      <c r="D50" s="571"/>
      <c r="E50" s="626">
        <v>119.1</v>
      </c>
      <c r="F50" s="626"/>
      <c r="G50" s="626">
        <v>118.6</v>
      </c>
      <c r="H50" s="626"/>
      <c r="I50" s="626">
        <v>118.8</v>
      </c>
      <c r="J50" s="627"/>
      <c r="K50" s="592">
        <v>119</v>
      </c>
      <c r="L50" s="628"/>
      <c r="M50" s="629">
        <v>118.7</v>
      </c>
      <c r="N50" s="630"/>
      <c r="O50" s="594">
        <v>6.8576388888888857</v>
      </c>
      <c r="P50" s="595">
        <v>-7.0257611241217717</v>
      </c>
      <c r="Q50" s="595">
        <v>-7.9192546583850998</v>
      </c>
      <c r="R50" s="595">
        <v>-7.6923076923076792</v>
      </c>
      <c r="S50" s="595">
        <v>-7.5369075369075347</v>
      </c>
      <c r="T50" s="596">
        <v>-4.2741935483871032</v>
      </c>
      <c r="U50" s="597">
        <v>-0.25210084033614066</v>
      </c>
    </row>
    <row r="51" spans="1:23" s="633" customFormat="1" ht="10.35" customHeight="1">
      <c r="A51" s="560" t="s">
        <v>343</v>
      </c>
      <c r="B51" s="631">
        <v>1.6</v>
      </c>
      <c r="C51" s="599">
        <v>131.4</v>
      </c>
      <c r="D51" s="632"/>
      <c r="E51" s="572">
        <v>122.2</v>
      </c>
      <c r="F51" s="572"/>
      <c r="G51" s="572">
        <v>122.1</v>
      </c>
      <c r="H51" s="572"/>
      <c r="I51" s="572">
        <v>124.5</v>
      </c>
      <c r="J51" s="573"/>
      <c r="K51" s="574">
        <v>126</v>
      </c>
      <c r="M51" s="634">
        <v>126</v>
      </c>
      <c r="N51" s="571"/>
      <c r="O51" s="577">
        <v>1.7815646785437735</v>
      </c>
      <c r="P51" s="577">
        <v>-9.748892171344167</v>
      </c>
      <c r="Q51" s="577">
        <v>-7.2892938496583071</v>
      </c>
      <c r="R51" s="577">
        <v>-4.6707503828483823</v>
      </c>
      <c r="S51" s="577">
        <v>-3.5222052067381213</v>
      </c>
      <c r="T51" s="578">
        <v>-3.5222052067381213</v>
      </c>
      <c r="U51" s="579">
        <v>0</v>
      </c>
    </row>
    <row r="52" spans="1:23" s="539" customFormat="1" ht="10.35" customHeight="1">
      <c r="A52" s="610" t="s">
        <v>344</v>
      </c>
      <c r="B52" s="598">
        <v>5.28</v>
      </c>
      <c r="C52" s="570">
        <v>112.8</v>
      </c>
      <c r="D52" s="571"/>
      <c r="E52" s="572">
        <v>114.5</v>
      </c>
      <c r="F52" s="572"/>
      <c r="G52" s="572">
        <v>114.5</v>
      </c>
      <c r="H52" s="572"/>
      <c r="I52" s="572">
        <v>114.9</v>
      </c>
      <c r="J52" s="573"/>
      <c r="K52" s="574">
        <v>114.9</v>
      </c>
      <c r="M52" s="539">
        <v>114.9</v>
      </c>
      <c r="N52" s="571"/>
      <c r="O52" s="577">
        <v>8.5659287776708339</v>
      </c>
      <c r="P52" s="577">
        <v>2.1409455842997431</v>
      </c>
      <c r="Q52" s="577">
        <v>1.237842617152964</v>
      </c>
      <c r="R52" s="577">
        <v>1.5915119363395291</v>
      </c>
      <c r="S52" s="577">
        <v>1.5915119363395291</v>
      </c>
      <c r="T52" s="578">
        <v>1.5915119363395291</v>
      </c>
      <c r="U52" s="579">
        <v>0</v>
      </c>
    </row>
    <row r="53" spans="1:23" s="539" customFormat="1" ht="10.35" customHeight="1">
      <c r="A53" s="610" t="s">
        <v>345</v>
      </c>
      <c r="B53" s="598">
        <v>0.38</v>
      </c>
      <c r="C53" s="570">
        <v>153.30000000000001</v>
      </c>
      <c r="D53" s="571"/>
      <c r="E53" s="572">
        <v>146.6</v>
      </c>
      <c r="F53" s="572"/>
      <c r="G53" s="572">
        <v>144.80000000000001</v>
      </c>
      <c r="H53" s="572"/>
      <c r="I53" s="572">
        <v>146.69999999999999</v>
      </c>
      <c r="J53" s="573"/>
      <c r="K53" s="574">
        <v>147.5</v>
      </c>
      <c r="M53" s="539">
        <v>146.69999999999999</v>
      </c>
      <c r="N53" s="571"/>
      <c r="O53" s="577">
        <v>10.526315789473713</v>
      </c>
      <c r="P53" s="577">
        <v>-7.8566939032055245</v>
      </c>
      <c r="Q53" s="577">
        <v>-8.0634920634920491</v>
      </c>
      <c r="R53" s="577">
        <v>-5.3548387096774377</v>
      </c>
      <c r="S53" s="577">
        <v>-3.9713541666666572</v>
      </c>
      <c r="T53" s="578">
        <v>-2.5896414342629583</v>
      </c>
      <c r="U53" s="579">
        <v>-0.54237288135594497</v>
      </c>
    </row>
    <row r="54" spans="1:23" s="539" customFormat="1" ht="8.25">
      <c r="A54" s="610" t="s">
        <v>346</v>
      </c>
      <c r="B54" s="598">
        <v>1.72</v>
      </c>
      <c r="C54" s="570">
        <v>107.3</v>
      </c>
      <c r="D54" s="571"/>
      <c r="E54" s="572">
        <v>108.6</v>
      </c>
      <c r="F54" s="572"/>
      <c r="G54" s="572">
        <v>108.6</v>
      </c>
      <c r="H54" s="572"/>
      <c r="I54" s="572">
        <v>108.7</v>
      </c>
      <c r="J54" s="573"/>
      <c r="K54" s="574">
        <v>108.7</v>
      </c>
      <c r="M54" s="539">
        <v>108.7</v>
      </c>
      <c r="N54" s="571"/>
      <c r="O54" s="577">
        <v>4.5808966861598464</v>
      </c>
      <c r="P54" s="577">
        <v>4.3227665706051965</v>
      </c>
      <c r="Q54" s="577">
        <v>2.3562676720075473</v>
      </c>
      <c r="R54" s="577">
        <v>2.3540489642184497</v>
      </c>
      <c r="S54" s="577">
        <v>1.304753028890957</v>
      </c>
      <c r="T54" s="578">
        <v>0</v>
      </c>
      <c r="U54" s="579">
        <v>0</v>
      </c>
    </row>
    <row r="55" spans="1:23" s="539" customFormat="1" ht="8.25">
      <c r="A55" s="610" t="s">
        <v>347</v>
      </c>
      <c r="B55" s="598">
        <v>1.24</v>
      </c>
      <c r="C55" s="570">
        <v>111</v>
      </c>
      <c r="D55" s="571"/>
      <c r="E55" s="572">
        <v>112</v>
      </c>
      <c r="F55" s="572"/>
      <c r="G55" s="572">
        <v>110.9</v>
      </c>
      <c r="H55" s="572"/>
      <c r="I55" s="572">
        <v>111</v>
      </c>
      <c r="J55" s="573"/>
      <c r="K55" s="574">
        <v>111.2</v>
      </c>
      <c r="M55" s="612">
        <v>111.2</v>
      </c>
      <c r="N55" s="571"/>
      <c r="O55" s="577">
        <v>7.9766536964980617</v>
      </c>
      <c r="P55" s="577">
        <v>4.8689138576779101</v>
      </c>
      <c r="Q55" s="577">
        <v>0</v>
      </c>
      <c r="R55" s="577">
        <v>-0.35906642728905069</v>
      </c>
      <c r="S55" s="577">
        <v>-0.7142857142857082</v>
      </c>
      <c r="T55" s="578">
        <v>-0.7142857142857082</v>
      </c>
      <c r="U55" s="579">
        <v>0</v>
      </c>
    </row>
    <row r="56" spans="1:23" s="539" customFormat="1" ht="8.25">
      <c r="A56" s="610" t="s">
        <v>348</v>
      </c>
      <c r="B56" s="598"/>
      <c r="C56" s="570"/>
      <c r="D56" s="571"/>
      <c r="E56" s="572"/>
      <c r="F56" s="572"/>
      <c r="G56" s="572"/>
      <c r="H56" s="572"/>
      <c r="I56" s="572"/>
      <c r="J56" s="573"/>
      <c r="K56" s="574"/>
      <c r="N56" s="571"/>
      <c r="O56" s="577"/>
      <c r="P56" s="577"/>
      <c r="Q56" s="577"/>
      <c r="R56" s="577"/>
      <c r="S56" s="577"/>
      <c r="T56" s="578"/>
      <c r="U56" s="579"/>
      <c r="W56" s="539" t="s">
        <v>134</v>
      </c>
    </row>
    <row r="57" spans="1:23" s="539" customFormat="1" ht="8.25">
      <c r="A57" s="610" t="s">
        <v>349</v>
      </c>
      <c r="B57" s="598">
        <v>6.22</v>
      </c>
      <c r="C57" s="570">
        <v>117.1</v>
      </c>
      <c r="D57" s="571"/>
      <c r="E57" s="572">
        <v>121</v>
      </c>
      <c r="F57" s="572"/>
      <c r="G57" s="572">
        <v>121</v>
      </c>
      <c r="H57" s="572"/>
      <c r="I57" s="572">
        <v>121.6</v>
      </c>
      <c r="J57" s="573"/>
      <c r="K57" s="574">
        <v>121.5</v>
      </c>
      <c r="M57" s="612">
        <v>121.7</v>
      </c>
      <c r="N57" s="571"/>
      <c r="O57" s="577">
        <v>9.8499061913696124</v>
      </c>
      <c r="P57" s="577">
        <v>4.5808124459809818</v>
      </c>
      <c r="Q57" s="577">
        <v>4.0412725709372381</v>
      </c>
      <c r="R57" s="577">
        <v>3.4013605442176953</v>
      </c>
      <c r="S57" s="577">
        <v>3.316326530612244</v>
      </c>
      <c r="T57" s="578">
        <v>3.4863945578231323</v>
      </c>
      <c r="U57" s="579">
        <v>0.16460905349794075</v>
      </c>
    </row>
    <row r="58" spans="1:23" s="539" customFormat="1" ht="8.25">
      <c r="A58" s="610" t="s">
        <v>350</v>
      </c>
      <c r="B58" s="598">
        <v>2.34</v>
      </c>
      <c r="C58" s="570">
        <v>126.9</v>
      </c>
      <c r="D58" s="571"/>
      <c r="E58" s="572">
        <v>129</v>
      </c>
      <c r="F58" s="572"/>
      <c r="G58" s="572">
        <v>128</v>
      </c>
      <c r="H58" s="572"/>
      <c r="I58" s="572">
        <v>127.3</v>
      </c>
      <c r="J58" s="573"/>
      <c r="K58" s="574">
        <v>127.1</v>
      </c>
      <c r="L58" s="612"/>
      <c r="M58" s="612">
        <v>127.6</v>
      </c>
      <c r="N58" s="571"/>
      <c r="O58" s="577">
        <v>13.607878245299901</v>
      </c>
      <c r="P58" s="577">
        <v>4.2003231017770588</v>
      </c>
      <c r="Q58" s="577">
        <v>3.4761519805982175</v>
      </c>
      <c r="R58" s="577">
        <v>3.4118602761982117</v>
      </c>
      <c r="S58" s="577">
        <v>2.3349436392914669</v>
      </c>
      <c r="T58" s="578">
        <v>2.0799999999999983</v>
      </c>
      <c r="U58" s="579">
        <v>0.39339103068449788</v>
      </c>
    </row>
    <row r="59" spans="1:23" s="539" customFormat="1" ht="8.25">
      <c r="A59" s="635" t="s">
        <v>351</v>
      </c>
      <c r="B59" s="598">
        <v>5.91</v>
      </c>
      <c r="C59" s="570">
        <v>116.8</v>
      </c>
      <c r="D59" s="571"/>
      <c r="E59" s="572">
        <v>105.3</v>
      </c>
      <c r="F59" s="572"/>
      <c r="G59" s="572">
        <v>101.9</v>
      </c>
      <c r="H59" s="572"/>
      <c r="I59" s="572">
        <v>103.3</v>
      </c>
      <c r="J59" s="573"/>
      <c r="K59" s="574">
        <v>106.2</v>
      </c>
      <c r="L59" s="612"/>
      <c r="M59" s="612">
        <v>106.7</v>
      </c>
      <c r="N59" s="571"/>
      <c r="O59" s="577">
        <v>-13.864306784660769</v>
      </c>
      <c r="P59" s="577">
        <v>-19</v>
      </c>
      <c r="Q59" s="577">
        <v>-19.573796369376481</v>
      </c>
      <c r="R59" s="577">
        <v>-14.97942386831275</v>
      </c>
      <c r="S59" s="577">
        <v>-8.9193825042881656</v>
      </c>
      <c r="T59" s="578">
        <v>-6.5674255691768906</v>
      </c>
      <c r="U59" s="579">
        <v>0.47080979284368141</v>
      </c>
    </row>
    <row r="60" spans="1:23" s="539" customFormat="1" thickBot="1">
      <c r="A60" s="636" t="s">
        <v>352</v>
      </c>
      <c r="B60" s="637">
        <v>1.84</v>
      </c>
      <c r="C60" s="638">
        <v>134.5</v>
      </c>
      <c r="D60" s="639"/>
      <c r="E60" s="640">
        <v>132.6</v>
      </c>
      <c r="F60" s="640"/>
      <c r="G60" s="640">
        <v>135.5</v>
      </c>
      <c r="H60" s="640"/>
      <c r="I60" s="640">
        <v>135.6</v>
      </c>
      <c r="J60" s="641"/>
      <c r="K60" s="642">
        <v>135.1</v>
      </c>
      <c r="L60" s="642"/>
      <c r="M60" s="642">
        <v>135.5</v>
      </c>
      <c r="N60" s="639"/>
      <c r="O60" s="643">
        <v>13.025210084033617</v>
      </c>
      <c r="P60" s="644">
        <v>-0.82273747195212366</v>
      </c>
      <c r="Q60" s="644">
        <v>0.51928783382788879</v>
      </c>
      <c r="R60" s="644">
        <v>0.29585798816569309</v>
      </c>
      <c r="S60" s="644">
        <v>-0.29520295202952695</v>
      </c>
      <c r="T60" s="645">
        <v>-0.44085231447465389</v>
      </c>
      <c r="U60" s="646">
        <v>0.29607698001480287</v>
      </c>
    </row>
    <row r="61" spans="1:23" s="633" customFormat="1" ht="10.35" customHeight="1">
      <c r="A61" s="647" t="s">
        <v>353</v>
      </c>
      <c r="B61" s="648"/>
      <c r="C61" s="649"/>
      <c r="D61" s="649"/>
      <c r="E61" s="650"/>
      <c r="F61" s="650"/>
      <c r="G61" s="650"/>
      <c r="H61" s="650"/>
      <c r="I61" s="650"/>
      <c r="J61" s="650"/>
      <c r="K61" s="650"/>
      <c r="L61" s="650"/>
      <c r="M61" s="650"/>
      <c r="N61" s="650"/>
      <c r="O61" s="650"/>
      <c r="P61" s="651"/>
      <c r="Q61" s="651"/>
      <c r="R61" s="651"/>
      <c r="S61" s="651"/>
      <c r="T61" s="651"/>
      <c r="U61" s="652"/>
    </row>
    <row r="62" spans="1:23" s="654" customFormat="1" ht="8.25" customHeight="1">
      <c r="A62" s="584" t="s">
        <v>354</v>
      </c>
      <c r="B62" s="653"/>
      <c r="C62" s="584"/>
      <c r="D62" s="584"/>
      <c r="E62" s="590"/>
      <c r="F62" s="590"/>
      <c r="G62" s="590"/>
      <c r="H62" s="590"/>
      <c r="I62" s="590"/>
      <c r="J62" s="590"/>
      <c r="K62" s="590"/>
      <c r="L62" s="590"/>
      <c r="M62" s="590"/>
      <c r="N62" s="590"/>
      <c r="O62" s="590"/>
      <c r="P62" s="590"/>
      <c r="Q62" s="590"/>
      <c r="R62" s="590"/>
      <c r="S62" s="590"/>
      <c r="T62" s="590"/>
      <c r="U62" s="513"/>
    </row>
    <row r="64" spans="1:23" ht="15">
      <c r="A64" s="2518" t="s">
        <v>1019</v>
      </c>
    </row>
    <row r="65" spans="1:22">
      <c r="V65" s="655"/>
    </row>
    <row r="66" spans="1:22">
      <c r="A66" s="656"/>
    </row>
    <row r="105" spans="1:21">
      <c r="A105" s="657"/>
      <c r="B105" s="658"/>
      <c r="E105" s="659"/>
      <c r="F105" s="660"/>
      <c r="G105" s="660"/>
      <c r="H105" s="660"/>
      <c r="I105" s="660"/>
      <c r="J105" s="660"/>
      <c r="K105" s="660"/>
      <c r="L105" s="660"/>
      <c r="M105" s="660"/>
      <c r="N105" s="660"/>
      <c r="O105" s="660"/>
      <c r="P105" s="660"/>
      <c r="Q105" s="660"/>
      <c r="R105" s="660"/>
      <c r="S105" s="660"/>
      <c r="T105" s="660"/>
      <c r="U105" s="660"/>
    </row>
    <row r="106" spans="1:21">
      <c r="B106" s="658"/>
      <c r="E106" s="659"/>
      <c r="F106" s="660"/>
      <c r="G106" s="660"/>
      <c r="H106" s="660"/>
      <c r="I106" s="660"/>
      <c r="J106" s="660"/>
      <c r="K106" s="660"/>
      <c r="L106" s="660"/>
      <c r="M106" s="660"/>
      <c r="N106" s="660"/>
      <c r="O106" s="660"/>
      <c r="P106" s="660"/>
      <c r="Q106" s="660"/>
      <c r="R106" s="660"/>
      <c r="S106" s="660"/>
      <c r="T106" s="660"/>
      <c r="U106" s="660"/>
    </row>
    <row r="107" spans="1:21">
      <c r="B107" s="658"/>
    </row>
  </sheetData>
  <mergeCells count="3">
    <mergeCell ref="C7:D10"/>
    <mergeCell ref="E7:N10"/>
    <mergeCell ref="P7:U7"/>
  </mergeCells>
  <hyperlinks>
    <hyperlink ref="A64" location="Inhaltsverzeichnis!A1" display="Zurück zum Inhaltsverzeichnis"/>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colBreaks count="1" manualBreakCount="1">
    <brk id="21"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BDD7EE"/>
    <pageSetUpPr fitToPage="1"/>
  </sheetPr>
  <dimension ref="A1:V134"/>
  <sheetViews>
    <sheetView showGridLines="0" zoomScale="140" zoomScaleNormal="140" workbookViewId="0"/>
  </sheetViews>
  <sheetFormatPr baseColWidth="10" defaultColWidth="8" defaultRowHeight="9"/>
  <cols>
    <col min="1" max="1" width="22.140625" style="655" customWidth="1"/>
    <col min="2" max="3" width="5" style="655" customWidth="1"/>
    <col min="4" max="4" width="0.7109375" style="655" customWidth="1"/>
    <col min="5" max="5" width="5" style="655" customWidth="1"/>
    <col min="6" max="6" width="0.7109375" style="655" customWidth="1"/>
    <col min="7" max="7" width="5" style="655" customWidth="1"/>
    <col min="8" max="8" width="0.7109375" style="655" customWidth="1"/>
    <col min="9" max="9" width="5" style="655" customWidth="1"/>
    <col min="10" max="10" width="0.7109375" style="655" customWidth="1"/>
    <col min="11" max="11" width="5" style="655" customWidth="1"/>
    <col min="12" max="12" width="0.7109375" style="655" customWidth="1"/>
    <col min="13" max="13" width="5" style="655" customWidth="1"/>
    <col min="14" max="14" width="0.7109375" style="655" customWidth="1"/>
    <col min="15" max="15" width="5" style="726" customWidth="1"/>
    <col min="16" max="21" width="5" style="655" customWidth="1"/>
    <col min="22" max="22" width="8" style="655"/>
    <col min="23" max="23" width="12.5703125" style="655" customWidth="1"/>
    <col min="24" max="24" width="4.7109375" style="655" customWidth="1"/>
    <col min="25" max="50" width="8" style="655"/>
    <col min="51" max="51" width="11.85546875" style="655" customWidth="1"/>
    <col min="52" max="16384" width="8" style="655"/>
  </cols>
  <sheetData>
    <row r="1" spans="1:22" s="665" customFormat="1" ht="15.75" customHeight="1">
      <c r="A1" s="662" t="s">
        <v>355</v>
      </c>
      <c r="B1" s="662"/>
      <c r="C1" s="662"/>
      <c r="D1" s="662"/>
      <c r="E1" s="517"/>
      <c r="F1" s="517"/>
      <c r="G1" s="662"/>
      <c r="H1" s="662"/>
      <c r="I1" s="662"/>
      <c r="J1" s="662"/>
      <c r="K1" s="662"/>
      <c r="L1" s="662"/>
      <c r="M1" s="662"/>
      <c r="N1" s="662"/>
      <c r="O1" s="662"/>
      <c r="P1" s="662"/>
      <c r="Q1" s="662"/>
      <c r="R1" s="662"/>
      <c r="S1" s="663"/>
      <c r="T1" s="663"/>
      <c r="U1" s="663"/>
      <c r="V1" s="664"/>
    </row>
    <row r="2" spans="1:22" s="670" customFormat="1" ht="15.75" customHeight="1">
      <c r="A2" s="666" t="s">
        <v>294</v>
      </c>
      <c r="B2" s="667"/>
      <c r="C2" s="668"/>
      <c r="D2" s="668"/>
      <c r="E2" s="668"/>
      <c r="F2" s="668"/>
      <c r="G2" s="668"/>
      <c r="H2" s="668"/>
      <c r="I2" s="668"/>
      <c r="J2" s="668"/>
      <c r="K2" s="668"/>
      <c r="L2" s="668"/>
      <c r="M2" s="668"/>
      <c r="N2" s="668"/>
      <c r="O2" s="668"/>
      <c r="P2" s="668"/>
      <c r="Q2" s="668"/>
      <c r="R2" s="668"/>
      <c r="S2" s="668"/>
      <c r="T2" s="668"/>
      <c r="U2" s="669"/>
      <c r="V2" s="669"/>
    </row>
    <row r="3" spans="1:22" s="674" customFormat="1" ht="12.75" customHeight="1">
      <c r="A3" s="671" t="s">
        <v>295</v>
      </c>
      <c r="B3" s="667"/>
      <c r="C3" s="668"/>
      <c r="D3" s="668"/>
      <c r="E3" s="668"/>
      <c r="F3" s="668"/>
      <c r="G3" s="672"/>
      <c r="H3" s="672"/>
      <c r="I3" s="672"/>
      <c r="J3" s="672"/>
      <c r="K3" s="672"/>
      <c r="L3" s="672"/>
      <c r="M3" s="672"/>
      <c r="N3" s="672"/>
      <c r="O3" s="668"/>
      <c r="P3" s="668"/>
      <c r="Q3" s="668"/>
      <c r="R3" s="668"/>
      <c r="S3" s="668"/>
      <c r="T3" s="668"/>
      <c r="U3" s="668"/>
      <c r="V3" s="673"/>
    </row>
    <row r="4" spans="1:22" s="674" customFormat="1" ht="12.75" customHeight="1">
      <c r="A4" s="671" t="s">
        <v>356</v>
      </c>
      <c r="B4" s="667"/>
      <c r="C4" s="668"/>
      <c r="D4" s="668"/>
      <c r="E4" s="668"/>
      <c r="F4" s="668"/>
      <c r="G4" s="672"/>
      <c r="H4" s="672"/>
      <c r="I4" s="672"/>
      <c r="J4" s="672"/>
      <c r="K4" s="672"/>
      <c r="L4" s="672"/>
      <c r="M4" s="672"/>
      <c r="N4" s="672"/>
      <c r="O4" s="668"/>
      <c r="P4" s="668"/>
      <c r="Q4" s="668"/>
      <c r="R4" s="668"/>
      <c r="S4" s="668"/>
      <c r="T4" s="668"/>
      <c r="U4" s="668"/>
      <c r="V4" s="673"/>
    </row>
    <row r="5" spans="1:22" s="670" customFormat="1" ht="12.75" customHeight="1">
      <c r="A5" s="671"/>
      <c r="B5" s="675"/>
      <c r="C5" s="671"/>
      <c r="D5" s="671"/>
      <c r="E5" s="671"/>
      <c r="F5" s="671"/>
      <c r="G5" s="676"/>
      <c r="H5" s="676"/>
      <c r="I5" s="676"/>
      <c r="J5" s="676"/>
      <c r="K5" s="676"/>
      <c r="L5" s="676"/>
      <c r="M5" s="676"/>
      <c r="N5" s="676"/>
      <c r="O5" s="671"/>
      <c r="P5" s="671"/>
      <c r="Q5" s="671"/>
      <c r="R5" s="671"/>
      <c r="S5" s="671"/>
      <c r="T5" s="671"/>
      <c r="U5" s="671"/>
      <c r="V5" s="669"/>
    </row>
    <row r="6" spans="1:22" s="670" customFormat="1" ht="3" customHeight="1" thickBot="1">
      <c r="A6" s="671"/>
      <c r="B6" s="675"/>
      <c r="C6" s="671"/>
      <c r="D6" s="671"/>
      <c r="E6" s="671"/>
      <c r="F6" s="671"/>
      <c r="G6" s="671"/>
      <c r="H6" s="671"/>
      <c r="I6" s="671"/>
      <c r="J6" s="671"/>
      <c r="K6" s="671"/>
      <c r="L6" s="671"/>
      <c r="M6" s="671"/>
      <c r="N6" s="671"/>
      <c r="O6" s="671"/>
      <c r="P6" s="671"/>
      <c r="Q6" s="671"/>
      <c r="R6" s="671"/>
      <c r="S6" s="671" t="s">
        <v>300</v>
      </c>
      <c r="T6" s="671"/>
      <c r="U6" s="671"/>
    </row>
    <row r="7" spans="1:22" s="617" customFormat="1" ht="17.25" customHeight="1">
      <c r="A7" s="677" t="s">
        <v>303</v>
      </c>
      <c r="B7" s="2836" t="s">
        <v>357</v>
      </c>
      <c r="C7" s="678" t="s">
        <v>297</v>
      </c>
      <c r="D7" s="679"/>
      <c r="E7" s="680" t="s">
        <v>298</v>
      </c>
      <c r="F7" s="681"/>
      <c r="G7" s="682" t="s">
        <v>299</v>
      </c>
      <c r="H7" s="681"/>
      <c r="I7" s="680" t="s">
        <v>300</v>
      </c>
      <c r="J7" s="681"/>
      <c r="K7" s="680" t="s">
        <v>9</v>
      </c>
      <c r="L7" s="681"/>
      <c r="M7" s="680" t="s">
        <v>301</v>
      </c>
      <c r="N7" s="681"/>
      <c r="O7" s="679" t="s">
        <v>297</v>
      </c>
      <c r="P7" s="683" t="s">
        <v>298</v>
      </c>
      <c r="Q7" s="683" t="s">
        <v>299</v>
      </c>
      <c r="R7" s="683" t="s">
        <v>300</v>
      </c>
      <c r="S7" s="683" t="s">
        <v>9</v>
      </c>
      <c r="T7" s="684" t="s">
        <v>301</v>
      </c>
      <c r="U7" s="685"/>
    </row>
    <row r="8" spans="1:22" s="617" customFormat="1" ht="12" customHeight="1">
      <c r="A8" s="686"/>
      <c r="B8" s="2837"/>
      <c r="C8" s="2818">
        <v>2023</v>
      </c>
      <c r="D8" s="687"/>
      <c r="E8" s="2824">
        <v>2024</v>
      </c>
      <c r="F8" s="2825"/>
      <c r="G8" s="2825"/>
      <c r="H8" s="2825"/>
      <c r="I8" s="2825"/>
      <c r="J8" s="2825"/>
      <c r="K8" s="2825"/>
      <c r="L8" s="2825"/>
      <c r="M8" s="2825"/>
      <c r="N8" s="2826"/>
      <c r="O8" s="688">
        <v>2023</v>
      </c>
      <c r="P8" s="2833">
        <v>2024</v>
      </c>
      <c r="Q8" s="2834"/>
      <c r="R8" s="2834"/>
      <c r="S8" s="2834"/>
      <c r="T8" s="2834"/>
      <c r="U8" s="2835"/>
    </row>
    <row r="9" spans="1:22" s="617" customFormat="1" ht="12" customHeight="1">
      <c r="A9" s="686"/>
      <c r="B9" s="2837"/>
      <c r="C9" s="2839"/>
      <c r="D9" s="689"/>
      <c r="E9" s="2827"/>
      <c r="F9" s="2828"/>
      <c r="G9" s="2828"/>
      <c r="H9" s="2828"/>
      <c r="I9" s="2828"/>
      <c r="J9" s="2828"/>
      <c r="K9" s="2828"/>
      <c r="L9" s="2828"/>
      <c r="M9" s="2828"/>
      <c r="N9" s="2829"/>
      <c r="O9" s="2841" t="s">
        <v>358</v>
      </c>
      <c r="P9" s="2842"/>
      <c r="Q9" s="2842"/>
      <c r="R9" s="2842"/>
      <c r="S9" s="2842"/>
      <c r="T9" s="2842"/>
      <c r="U9" s="2843"/>
    </row>
    <row r="10" spans="1:22" s="617" customFormat="1" ht="12" customHeight="1">
      <c r="A10" s="686"/>
      <c r="B10" s="2837"/>
      <c r="C10" s="2839"/>
      <c r="D10" s="689"/>
      <c r="E10" s="2827"/>
      <c r="F10" s="2828"/>
      <c r="G10" s="2828"/>
      <c r="H10" s="2828"/>
      <c r="I10" s="2828"/>
      <c r="J10" s="2828"/>
      <c r="K10" s="2828"/>
      <c r="L10" s="2828"/>
      <c r="M10" s="2828"/>
      <c r="N10" s="2829"/>
      <c r="O10" s="2844" t="s">
        <v>359</v>
      </c>
      <c r="P10" s="2845"/>
      <c r="Q10" s="2845"/>
      <c r="R10" s="2845"/>
      <c r="S10" s="2845"/>
      <c r="T10" s="2819"/>
      <c r="U10" s="2847" t="s">
        <v>360</v>
      </c>
    </row>
    <row r="11" spans="1:22" s="617" customFormat="1" ht="12" customHeight="1">
      <c r="A11" s="690"/>
      <c r="B11" s="2838"/>
      <c r="C11" s="2840"/>
      <c r="D11" s="691"/>
      <c r="E11" s="2830"/>
      <c r="F11" s="2831"/>
      <c r="G11" s="2831"/>
      <c r="H11" s="2831"/>
      <c r="I11" s="2831"/>
      <c r="J11" s="2831"/>
      <c r="K11" s="2831"/>
      <c r="L11" s="2831"/>
      <c r="M11" s="2831"/>
      <c r="N11" s="2832"/>
      <c r="O11" s="2846"/>
      <c r="P11" s="2846"/>
      <c r="Q11" s="2846"/>
      <c r="R11" s="2846"/>
      <c r="S11" s="2846"/>
      <c r="T11" s="2823"/>
      <c r="U11" s="2848"/>
    </row>
    <row r="12" spans="1:22" s="617" customFormat="1" ht="3" customHeight="1">
      <c r="A12" s="692" t="s">
        <v>361</v>
      </c>
      <c r="B12" s="693"/>
      <c r="C12" s="694"/>
      <c r="D12" s="695"/>
      <c r="E12" s="696"/>
      <c r="F12" s="696"/>
      <c r="G12" s="696"/>
      <c r="H12" s="696"/>
      <c r="I12" s="696"/>
      <c r="J12" s="696"/>
      <c r="K12" s="696"/>
      <c r="L12" s="696"/>
      <c r="M12" s="696"/>
      <c r="N12" s="696"/>
      <c r="O12" s="697"/>
      <c r="P12" s="698"/>
      <c r="Q12" s="699"/>
      <c r="R12" s="699"/>
      <c r="S12" s="699"/>
      <c r="T12" s="700"/>
      <c r="U12" s="701"/>
    </row>
    <row r="13" spans="1:22" s="617" customFormat="1" ht="8.1" customHeight="1">
      <c r="A13" s="702" t="s">
        <v>362</v>
      </c>
      <c r="B13" s="703" t="s">
        <v>62</v>
      </c>
      <c r="C13" s="704">
        <v>125.8</v>
      </c>
      <c r="D13" s="705"/>
      <c r="E13" s="696">
        <v>124.1</v>
      </c>
      <c r="F13" s="696">
        <v>0</v>
      </c>
      <c r="G13" s="696">
        <v>125</v>
      </c>
      <c r="H13" s="696">
        <v>0</v>
      </c>
      <c r="I13" s="696">
        <v>127.1</v>
      </c>
      <c r="J13" s="696">
        <v>0</v>
      </c>
      <c r="K13" s="696">
        <v>123.4</v>
      </c>
      <c r="L13" s="696">
        <v>0</v>
      </c>
      <c r="M13" s="696">
        <v>122</v>
      </c>
      <c r="N13" s="696">
        <v>0</v>
      </c>
      <c r="O13" s="706">
        <v>-11.719298245614041</v>
      </c>
      <c r="P13" s="577">
        <v>-4.4649730561970813</v>
      </c>
      <c r="Q13" s="577">
        <v>-0.9508716323296369</v>
      </c>
      <c r="R13" s="577">
        <v>2.088353413654616</v>
      </c>
      <c r="S13" s="577">
        <v>3.2635983263598263</v>
      </c>
      <c r="T13" s="577">
        <v>2.7801179443976451</v>
      </c>
      <c r="U13" s="579">
        <v>-1.1345218800648382</v>
      </c>
    </row>
    <row r="14" spans="1:22" s="617" customFormat="1" ht="8.1" customHeight="1">
      <c r="A14" s="702" t="s">
        <v>363</v>
      </c>
      <c r="B14" s="693"/>
      <c r="C14" s="704"/>
      <c r="D14" s="705"/>
      <c r="E14" s="696"/>
      <c r="F14" s="696"/>
      <c r="G14" s="696"/>
      <c r="H14" s="696"/>
      <c r="I14" s="696"/>
      <c r="J14" s="696"/>
      <c r="K14" s="696"/>
      <c r="L14" s="696"/>
      <c r="M14" s="696"/>
      <c r="N14" s="696"/>
      <c r="O14" s="706"/>
      <c r="P14" s="577"/>
      <c r="Q14" s="577"/>
      <c r="R14" s="577"/>
      <c r="S14" s="577"/>
      <c r="T14" s="577"/>
      <c r="U14" s="579"/>
    </row>
    <row r="15" spans="1:22" s="617" customFormat="1" ht="8.1" customHeight="1">
      <c r="A15" s="702" t="s">
        <v>364</v>
      </c>
      <c r="B15" s="693">
        <v>11.64</v>
      </c>
      <c r="C15" s="704">
        <v>118.4</v>
      </c>
      <c r="D15" s="705"/>
      <c r="E15" s="696">
        <v>115.1</v>
      </c>
      <c r="F15" s="696">
        <v>0</v>
      </c>
      <c r="G15" s="696">
        <v>116</v>
      </c>
      <c r="H15" s="696">
        <v>0</v>
      </c>
      <c r="I15" s="696">
        <v>122.5</v>
      </c>
      <c r="J15" s="696">
        <v>0</v>
      </c>
      <c r="K15" s="696">
        <v>118.7</v>
      </c>
      <c r="L15" s="696">
        <v>0</v>
      </c>
      <c r="M15" s="696">
        <v>115.8</v>
      </c>
      <c r="N15" s="696">
        <v>0</v>
      </c>
      <c r="O15" s="706">
        <v>-4.7465808527755371</v>
      </c>
      <c r="P15" s="577">
        <v>-1.4554794520547887</v>
      </c>
      <c r="Q15" s="577">
        <v>-0.25795356835769212</v>
      </c>
      <c r="R15" s="577">
        <v>1.1560693641618514</v>
      </c>
      <c r="S15" s="577">
        <v>0.84961767204757166</v>
      </c>
      <c r="T15" s="577">
        <v>-2.8523489932885866</v>
      </c>
      <c r="U15" s="579">
        <v>-2.4431339511373267</v>
      </c>
    </row>
    <row r="16" spans="1:22" s="617" customFormat="1" ht="8.1" customHeight="1">
      <c r="A16" s="702" t="s">
        <v>365</v>
      </c>
      <c r="B16" s="693">
        <v>18.32</v>
      </c>
      <c r="C16" s="704">
        <v>124</v>
      </c>
      <c r="D16" s="705"/>
      <c r="E16" s="696">
        <v>125.8</v>
      </c>
      <c r="F16" s="696">
        <v>0</v>
      </c>
      <c r="G16" s="696">
        <v>124.4</v>
      </c>
      <c r="H16" s="696">
        <v>0</v>
      </c>
      <c r="I16" s="696">
        <v>125.3</v>
      </c>
      <c r="J16" s="696">
        <v>0</v>
      </c>
      <c r="K16" s="696">
        <v>119.4</v>
      </c>
      <c r="L16" s="696">
        <v>0</v>
      </c>
      <c r="M16" s="696">
        <v>118.8</v>
      </c>
      <c r="N16" s="696">
        <v>0</v>
      </c>
      <c r="O16" s="706">
        <v>-12.491178546224404</v>
      </c>
      <c r="P16" s="577">
        <v>-1.3333333333333286</v>
      </c>
      <c r="Q16" s="577">
        <v>8.0450522928401824E-2</v>
      </c>
      <c r="R16" s="577">
        <v>3.5537190082644656</v>
      </c>
      <c r="S16" s="577">
        <v>5.1056338028169108</v>
      </c>
      <c r="T16" s="577">
        <v>4.3020193151887582</v>
      </c>
      <c r="U16" s="579">
        <v>-0.50251256281407564</v>
      </c>
    </row>
    <row r="17" spans="1:21" s="617" customFormat="1" ht="8.1" customHeight="1">
      <c r="A17" s="702" t="s">
        <v>366</v>
      </c>
      <c r="B17" s="693">
        <v>5.4</v>
      </c>
      <c r="C17" s="704">
        <v>146.4</v>
      </c>
      <c r="D17" s="705"/>
      <c r="E17" s="696">
        <v>153</v>
      </c>
      <c r="F17" s="696">
        <v>0</v>
      </c>
      <c r="G17" s="696">
        <v>149.1</v>
      </c>
      <c r="H17" s="696">
        <v>0</v>
      </c>
      <c r="I17" s="696">
        <v>151.9</v>
      </c>
      <c r="J17" s="696">
        <v>0</v>
      </c>
      <c r="K17" s="696">
        <v>140.1</v>
      </c>
      <c r="L17" s="696">
        <v>0</v>
      </c>
      <c r="M17" s="696">
        <v>143.30000000000001</v>
      </c>
      <c r="N17" s="696">
        <v>0</v>
      </c>
      <c r="O17" s="706">
        <v>-21.163166397415182</v>
      </c>
      <c r="P17" s="577">
        <v>1.5936254980079667</v>
      </c>
      <c r="Q17" s="577">
        <v>3.6136205698401653</v>
      </c>
      <c r="R17" s="577">
        <v>9.6750902527075766</v>
      </c>
      <c r="S17" s="577">
        <v>13.441295546558706</v>
      </c>
      <c r="T17" s="577">
        <v>12.923561859732075</v>
      </c>
      <c r="U17" s="579">
        <v>2.2840827980014495</v>
      </c>
    </row>
    <row r="18" spans="1:21" s="617" customFormat="1" ht="8.1" customHeight="1">
      <c r="A18" s="702" t="s">
        <v>367</v>
      </c>
      <c r="B18" s="693">
        <v>1.59</v>
      </c>
      <c r="C18" s="704">
        <v>137.80000000000001</v>
      </c>
      <c r="D18" s="705"/>
      <c r="E18" s="696">
        <v>131</v>
      </c>
      <c r="F18" s="696">
        <v>0</v>
      </c>
      <c r="G18" s="696">
        <v>133.80000000000001</v>
      </c>
      <c r="H18" s="696">
        <v>0</v>
      </c>
      <c r="I18" s="696">
        <v>140.6</v>
      </c>
      <c r="J18" s="696">
        <v>0</v>
      </c>
      <c r="K18" s="696">
        <v>131.19999999999999</v>
      </c>
      <c r="L18" s="696">
        <v>0</v>
      </c>
      <c r="M18" s="696">
        <v>131.4</v>
      </c>
      <c r="N18" s="696">
        <v>0</v>
      </c>
      <c r="O18" s="706">
        <v>-15.821624923640783</v>
      </c>
      <c r="P18" s="577">
        <v>-5.9583632447954074</v>
      </c>
      <c r="Q18" s="577">
        <v>-0.88888888888887152</v>
      </c>
      <c r="R18" s="577">
        <v>1.4430014430014495</v>
      </c>
      <c r="S18" s="577">
        <v>7.6277650648350459E-2</v>
      </c>
      <c r="T18" s="577">
        <v>-2.0864381520119082</v>
      </c>
      <c r="U18" s="579">
        <v>0.15243902439024737</v>
      </c>
    </row>
    <row r="19" spans="1:21" s="617" customFormat="1" ht="3" customHeight="1">
      <c r="A19" s="692"/>
      <c r="B19" s="693"/>
      <c r="C19" s="704"/>
      <c r="D19" s="705"/>
      <c r="E19" s="696"/>
      <c r="F19" s="696"/>
      <c r="G19" s="696"/>
      <c r="H19" s="696"/>
      <c r="I19" s="696"/>
      <c r="J19" s="696"/>
      <c r="K19" s="696"/>
      <c r="L19" s="696"/>
      <c r="M19" s="696"/>
      <c r="N19" s="696"/>
      <c r="O19" s="706"/>
      <c r="P19" s="577"/>
      <c r="Q19" s="577"/>
      <c r="R19" s="577"/>
      <c r="S19" s="577"/>
      <c r="T19" s="578"/>
      <c r="U19" s="707"/>
    </row>
    <row r="20" spans="1:21" s="617" customFormat="1" ht="8.1" customHeight="1">
      <c r="A20" s="702" t="s">
        <v>368</v>
      </c>
      <c r="B20" s="693">
        <v>89.41</v>
      </c>
      <c r="C20" s="704">
        <v>163.1</v>
      </c>
      <c r="D20" s="705"/>
      <c r="E20" s="696">
        <v>143</v>
      </c>
      <c r="F20" s="696">
        <v>0</v>
      </c>
      <c r="G20" s="696">
        <v>143.19999999999999</v>
      </c>
      <c r="H20" s="696">
        <v>0</v>
      </c>
      <c r="I20" s="696">
        <v>143.30000000000001</v>
      </c>
      <c r="J20" s="696">
        <v>0</v>
      </c>
      <c r="K20" s="696">
        <v>144.5</v>
      </c>
      <c r="L20" s="696">
        <v>0</v>
      </c>
      <c r="M20" s="696">
        <v>145.1</v>
      </c>
      <c r="N20" s="696">
        <v>0</v>
      </c>
      <c r="O20" s="706">
        <v>-13.336875664187033</v>
      </c>
      <c r="P20" s="577">
        <v>-16.763678696158323</v>
      </c>
      <c r="Q20" s="577">
        <v>-12.576312576312588</v>
      </c>
      <c r="R20" s="577">
        <v>-13.985594237695068</v>
      </c>
      <c r="S20" s="577">
        <v>-11.295273173726216</v>
      </c>
      <c r="T20" s="578">
        <v>-11.036174126302882</v>
      </c>
      <c r="U20" s="707">
        <v>0.41522491349481072</v>
      </c>
    </row>
    <row r="21" spans="1:21" s="617" customFormat="1" ht="8.1" customHeight="1">
      <c r="A21" s="702" t="s">
        <v>369</v>
      </c>
      <c r="B21" s="693"/>
      <c r="C21" s="704"/>
      <c r="D21" s="705"/>
      <c r="E21" s="696"/>
      <c r="F21" s="696"/>
      <c r="G21" s="696"/>
      <c r="H21" s="696"/>
      <c r="I21" s="696"/>
      <c r="J21" s="696"/>
      <c r="K21" s="696"/>
      <c r="L21" s="696"/>
      <c r="M21" s="696"/>
      <c r="N21" s="696"/>
      <c r="O21" s="706"/>
      <c r="P21" s="577"/>
      <c r="Q21" s="577"/>
      <c r="R21" s="577"/>
      <c r="S21" s="577"/>
      <c r="T21" s="578"/>
      <c r="U21" s="707"/>
    </row>
    <row r="22" spans="1:21" s="617" customFormat="1" ht="8.1" customHeight="1">
      <c r="A22" s="702" t="s">
        <v>370</v>
      </c>
      <c r="B22" s="693">
        <v>25.35</v>
      </c>
      <c r="C22" s="704">
        <v>135.30000000000001</v>
      </c>
      <c r="D22" s="705"/>
      <c r="E22" s="696">
        <v>129.5</v>
      </c>
      <c r="F22" s="696">
        <v>0</v>
      </c>
      <c r="G22" s="696">
        <v>129.1</v>
      </c>
      <c r="H22" s="696">
        <v>0</v>
      </c>
      <c r="I22" s="696">
        <v>130</v>
      </c>
      <c r="J22" s="696">
        <v>0</v>
      </c>
      <c r="K22" s="696">
        <v>130.4</v>
      </c>
      <c r="L22" s="696">
        <v>0</v>
      </c>
      <c r="M22" s="696">
        <v>130.19999999999999</v>
      </c>
      <c r="N22" s="696">
        <v>0</v>
      </c>
      <c r="O22" s="706">
        <v>15.641025641025664</v>
      </c>
      <c r="P22" s="577">
        <v>-8.4158415841584144</v>
      </c>
      <c r="Q22" s="577">
        <v>-7.7857142857142918</v>
      </c>
      <c r="R22" s="577">
        <v>-5.6603773584905781</v>
      </c>
      <c r="S22" s="577">
        <v>-5.2325581395348735</v>
      </c>
      <c r="T22" s="578">
        <v>-3.2689450222882641</v>
      </c>
      <c r="U22" s="707">
        <v>-0.1533742331288579</v>
      </c>
    </row>
    <row r="23" spans="1:21" s="617" customFormat="1" ht="8.1" customHeight="1">
      <c r="A23" s="702" t="s">
        <v>371</v>
      </c>
      <c r="B23" s="693">
        <v>2.74</v>
      </c>
      <c r="C23" s="704">
        <v>134</v>
      </c>
      <c r="D23" s="705"/>
      <c r="E23" s="696">
        <v>127.1</v>
      </c>
      <c r="F23" s="696">
        <v>0</v>
      </c>
      <c r="G23" s="696">
        <v>126.3</v>
      </c>
      <c r="H23" s="696">
        <v>0</v>
      </c>
      <c r="I23" s="696">
        <v>127.9</v>
      </c>
      <c r="J23" s="696">
        <v>0</v>
      </c>
      <c r="K23" s="696">
        <v>128.6</v>
      </c>
      <c r="L23" s="696">
        <v>0</v>
      </c>
      <c r="M23" s="696">
        <v>128.80000000000001</v>
      </c>
      <c r="N23" s="696">
        <v>0</v>
      </c>
      <c r="O23" s="706">
        <v>13.945578231292529</v>
      </c>
      <c r="P23" s="577">
        <v>-10.932025227750515</v>
      </c>
      <c r="Q23" s="577">
        <v>-10.993657505285412</v>
      </c>
      <c r="R23" s="577">
        <v>-8.1178160919540119</v>
      </c>
      <c r="S23" s="577">
        <v>-4.8112509252405573</v>
      </c>
      <c r="T23" s="578">
        <v>-3.5928143712574609</v>
      </c>
      <c r="U23" s="707">
        <v>0.15552099533438479</v>
      </c>
    </row>
    <row r="24" spans="1:21" s="617" customFormat="1" ht="8.1" customHeight="1">
      <c r="A24" s="702" t="s">
        <v>372</v>
      </c>
      <c r="B24" s="693">
        <v>30.43</v>
      </c>
      <c r="C24" s="704">
        <v>115.4</v>
      </c>
      <c r="D24" s="705"/>
      <c r="E24" s="696">
        <v>103.1</v>
      </c>
      <c r="F24" s="696">
        <v>0</v>
      </c>
      <c r="G24" s="696">
        <v>103.3</v>
      </c>
      <c r="H24" s="696">
        <v>0</v>
      </c>
      <c r="I24" s="696">
        <v>106.1</v>
      </c>
      <c r="J24" s="696">
        <v>0</v>
      </c>
      <c r="K24" s="696">
        <v>107.4</v>
      </c>
      <c r="L24" s="696">
        <v>0</v>
      </c>
      <c r="M24" s="696">
        <v>108.7</v>
      </c>
      <c r="N24" s="696">
        <v>0</v>
      </c>
      <c r="O24" s="706">
        <v>-35.022522522522522</v>
      </c>
      <c r="P24" s="577">
        <v>-18.498023715415016</v>
      </c>
      <c r="Q24" s="577">
        <v>-12.531752751905159</v>
      </c>
      <c r="R24" s="577">
        <v>-10.008481764206962</v>
      </c>
      <c r="S24" s="577">
        <v>-5.3744493392070467</v>
      </c>
      <c r="T24" s="578">
        <v>-5.1483420593368123</v>
      </c>
      <c r="U24" s="707">
        <v>1.2104283054003702</v>
      </c>
    </row>
    <row r="25" spans="1:21" s="617" customFormat="1" ht="8.1" customHeight="1">
      <c r="A25" s="702" t="s">
        <v>373</v>
      </c>
      <c r="B25" s="693">
        <v>30.89</v>
      </c>
      <c r="C25" s="704">
        <v>235.3</v>
      </c>
      <c r="D25" s="705"/>
      <c r="E25" s="696">
        <v>194.9</v>
      </c>
      <c r="F25" s="696">
        <v>0</v>
      </c>
      <c r="G25" s="696">
        <v>195.6</v>
      </c>
      <c r="H25" s="696">
        <v>0</v>
      </c>
      <c r="I25" s="696">
        <v>192.2</v>
      </c>
      <c r="J25" s="696">
        <v>0</v>
      </c>
      <c r="K25" s="696">
        <v>194.2</v>
      </c>
      <c r="L25" s="696">
        <v>0</v>
      </c>
      <c r="M25" s="696">
        <v>194.5</v>
      </c>
      <c r="N25" s="696">
        <v>0</v>
      </c>
      <c r="O25" s="706">
        <v>-10.634257500949488</v>
      </c>
      <c r="P25" s="577">
        <v>-20.090200902009016</v>
      </c>
      <c r="Q25" s="577">
        <v>-15.030408340573416</v>
      </c>
      <c r="R25" s="577">
        <v>-20.116375727348299</v>
      </c>
      <c r="S25" s="577">
        <v>-17.256071580741363</v>
      </c>
      <c r="T25" s="578">
        <v>-17.932489451476798</v>
      </c>
      <c r="U25" s="707">
        <v>0.15447991761071478</v>
      </c>
    </row>
    <row r="26" spans="1:21" s="617" customFormat="1" ht="3" customHeight="1">
      <c r="A26" s="692"/>
      <c r="B26" s="693"/>
      <c r="C26" s="704"/>
      <c r="D26" s="705"/>
      <c r="E26" s="696"/>
      <c r="F26" s="696"/>
      <c r="G26" s="696"/>
      <c r="H26" s="696"/>
      <c r="I26" s="696"/>
      <c r="J26" s="696"/>
      <c r="K26" s="696"/>
      <c r="L26" s="696"/>
      <c r="M26" s="696"/>
      <c r="N26" s="696"/>
      <c r="O26" s="706"/>
      <c r="P26" s="577"/>
      <c r="Q26" s="577"/>
      <c r="R26" s="577"/>
      <c r="S26" s="577"/>
      <c r="T26" s="577"/>
      <c r="U26" s="579"/>
    </row>
    <row r="27" spans="1:21" s="617" customFormat="1" ht="8.1" customHeight="1">
      <c r="A27" s="702" t="s">
        <v>374</v>
      </c>
      <c r="B27" s="693">
        <v>73.430000000000007</v>
      </c>
      <c r="C27" s="704">
        <v>216.8</v>
      </c>
      <c r="D27" s="705"/>
      <c r="E27" s="696">
        <v>188</v>
      </c>
      <c r="F27" s="696">
        <v>0</v>
      </c>
      <c r="G27" s="696">
        <v>186.9</v>
      </c>
      <c r="H27" s="696">
        <v>0</v>
      </c>
      <c r="I27" s="696">
        <v>185.1</v>
      </c>
      <c r="J27" s="696">
        <v>0</v>
      </c>
      <c r="K27" s="696">
        <v>183.9</v>
      </c>
      <c r="L27" s="696">
        <v>0</v>
      </c>
      <c r="M27" s="696">
        <v>184.4</v>
      </c>
      <c r="N27" s="696">
        <v>0</v>
      </c>
      <c r="O27" s="706">
        <v>-0.13818516812528969</v>
      </c>
      <c r="P27" s="577">
        <v>-17.724288840262588</v>
      </c>
      <c r="Q27" s="577">
        <v>-15.391579900407422</v>
      </c>
      <c r="R27" s="577">
        <v>-17.952127659574472</v>
      </c>
      <c r="S27" s="577">
        <v>-16.256830601092901</v>
      </c>
      <c r="T27" s="577">
        <v>-14.826789838337177</v>
      </c>
      <c r="U27" s="579">
        <v>0.27188689505165087</v>
      </c>
    </row>
    <row r="28" spans="1:21" s="617" customFormat="1" ht="8.1" customHeight="1">
      <c r="A28" s="702" t="s">
        <v>369</v>
      </c>
      <c r="B28" s="693"/>
      <c r="C28" s="704"/>
      <c r="D28" s="705"/>
      <c r="E28" s="696"/>
      <c r="F28" s="696"/>
      <c r="G28" s="696"/>
      <c r="H28" s="696"/>
      <c r="I28" s="696"/>
      <c r="J28" s="696"/>
      <c r="K28" s="696"/>
      <c r="L28" s="696"/>
      <c r="M28" s="696"/>
      <c r="N28" s="696"/>
      <c r="O28" s="706"/>
      <c r="P28" s="577"/>
      <c r="Q28" s="577"/>
      <c r="R28" s="577"/>
      <c r="S28" s="577"/>
      <c r="T28" s="577"/>
      <c r="U28" s="579"/>
    </row>
    <row r="29" spans="1:21" s="617" customFormat="1" ht="8.1" customHeight="1">
      <c r="A29" s="702" t="s">
        <v>370</v>
      </c>
      <c r="B29" s="693">
        <v>14.98</v>
      </c>
      <c r="C29" s="704">
        <v>212.1</v>
      </c>
      <c r="D29" s="705"/>
      <c r="E29" s="696">
        <v>201.6</v>
      </c>
      <c r="F29" s="696">
        <v>0</v>
      </c>
      <c r="G29" s="696">
        <v>199.3</v>
      </c>
      <c r="H29" s="696">
        <v>0</v>
      </c>
      <c r="I29" s="696">
        <v>186.2</v>
      </c>
      <c r="J29" s="696">
        <v>0</v>
      </c>
      <c r="K29" s="696">
        <v>185.4</v>
      </c>
      <c r="L29" s="696">
        <v>0</v>
      </c>
      <c r="M29" s="696">
        <v>185.3</v>
      </c>
      <c r="N29" s="696">
        <v>0</v>
      </c>
      <c r="O29" s="706">
        <v>19.023569023569024</v>
      </c>
      <c r="P29" s="577">
        <v>-7.5229357798165069</v>
      </c>
      <c r="Q29" s="577">
        <v>-9.2440801457194937</v>
      </c>
      <c r="R29" s="577">
        <v>-14.899451553930533</v>
      </c>
      <c r="S29" s="577">
        <v>-14.680165669581228</v>
      </c>
      <c r="T29" s="577">
        <v>-13.894052044609666</v>
      </c>
      <c r="U29" s="579">
        <v>-5.3937432578209155E-2</v>
      </c>
    </row>
    <row r="30" spans="1:21" s="617" customFormat="1" ht="8.1" customHeight="1">
      <c r="A30" s="702" t="s">
        <v>375</v>
      </c>
      <c r="B30" s="693">
        <v>4.9800000000000004</v>
      </c>
      <c r="C30" s="704">
        <v>212.6</v>
      </c>
      <c r="D30" s="705"/>
      <c r="E30" s="696">
        <v>192.9</v>
      </c>
      <c r="F30" s="696">
        <v>0</v>
      </c>
      <c r="G30" s="696">
        <v>188.3</v>
      </c>
      <c r="H30" s="696">
        <v>0</v>
      </c>
      <c r="I30" s="696">
        <v>189</v>
      </c>
      <c r="J30" s="696">
        <v>0</v>
      </c>
      <c r="K30" s="696">
        <v>190.2</v>
      </c>
      <c r="L30" s="696">
        <v>0</v>
      </c>
      <c r="M30" s="696">
        <v>189.6</v>
      </c>
      <c r="N30" s="696">
        <v>0</v>
      </c>
      <c r="O30" s="706">
        <v>15.984724495362784</v>
      </c>
      <c r="P30" s="577">
        <v>-13.497757847533634</v>
      </c>
      <c r="Q30" s="577">
        <v>-13.939670932358325</v>
      </c>
      <c r="R30" s="577">
        <v>-12.337662337662337</v>
      </c>
      <c r="S30" s="577">
        <v>-12.632062471290766</v>
      </c>
      <c r="T30" s="577">
        <v>-11.235955056179776</v>
      </c>
      <c r="U30" s="579">
        <v>-0.31545741324920584</v>
      </c>
    </row>
    <row r="31" spans="1:21" s="617" customFormat="1" ht="8.1" customHeight="1">
      <c r="A31" s="702" t="s">
        <v>376</v>
      </c>
      <c r="B31" s="693">
        <v>12.5</v>
      </c>
      <c r="C31" s="704">
        <v>192.3</v>
      </c>
      <c r="D31" s="705"/>
      <c r="E31" s="696">
        <v>151.30000000000001</v>
      </c>
      <c r="F31" s="696">
        <v>0</v>
      </c>
      <c r="G31" s="696">
        <v>147.80000000000001</v>
      </c>
      <c r="H31" s="696">
        <v>0</v>
      </c>
      <c r="I31" s="696">
        <v>149.5</v>
      </c>
      <c r="J31" s="696">
        <v>0</v>
      </c>
      <c r="K31" s="696">
        <v>150.9</v>
      </c>
      <c r="L31" s="696">
        <v>0</v>
      </c>
      <c r="M31" s="696">
        <v>153.19999999999999</v>
      </c>
      <c r="N31" s="696">
        <v>0</v>
      </c>
      <c r="O31" s="706">
        <v>-17.960750853242317</v>
      </c>
      <c r="P31" s="577">
        <v>-29.562383612662941</v>
      </c>
      <c r="Q31" s="577">
        <v>-28.287239204269767</v>
      </c>
      <c r="R31" s="577">
        <v>-25.990099009900987</v>
      </c>
      <c r="S31" s="577">
        <v>-21.894409937888199</v>
      </c>
      <c r="T31" s="577">
        <v>-16.557734204793036</v>
      </c>
      <c r="U31" s="579">
        <v>1.5241882041086683</v>
      </c>
    </row>
    <row r="32" spans="1:21" s="617" customFormat="1" ht="8.1" customHeight="1">
      <c r="A32" s="702" t="s">
        <v>377</v>
      </c>
      <c r="B32" s="693">
        <v>4.22</v>
      </c>
      <c r="C32" s="704">
        <v>228.8</v>
      </c>
      <c r="D32" s="705"/>
      <c r="E32" s="696">
        <v>194.9</v>
      </c>
      <c r="F32" s="696">
        <v>0</v>
      </c>
      <c r="G32" s="696">
        <v>194.4</v>
      </c>
      <c r="H32" s="696">
        <v>0</v>
      </c>
      <c r="I32" s="696">
        <v>196.8</v>
      </c>
      <c r="J32" s="696">
        <v>0</v>
      </c>
      <c r="K32" s="696">
        <v>202.3</v>
      </c>
      <c r="L32" s="696">
        <v>0</v>
      </c>
      <c r="M32" s="696">
        <v>202.2</v>
      </c>
      <c r="N32" s="696">
        <v>0</v>
      </c>
      <c r="O32" s="706">
        <v>-14.275009366804042</v>
      </c>
      <c r="P32" s="577">
        <v>-26.480573368540178</v>
      </c>
      <c r="Q32" s="577">
        <v>-20.131470829909617</v>
      </c>
      <c r="R32" s="577">
        <v>-18.475559237779621</v>
      </c>
      <c r="S32" s="577">
        <v>-12.688821752265852</v>
      </c>
      <c r="T32" s="577">
        <v>-10.252996005326239</v>
      </c>
      <c r="U32" s="579">
        <v>-4.9431537320813845E-2</v>
      </c>
    </row>
    <row r="33" spans="1:22" s="617" customFormat="1" ht="8.1" customHeight="1">
      <c r="A33" s="702" t="s">
        <v>378</v>
      </c>
      <c r="B33" s="693">
        <v>36.619999999999997</v>
      </c>
      <c r="C33" s="704">
        <v>226.7</v>
      </c>
      <c r="D33" s="705"/>
      <c r="E33" s="704">
        <v>193.9</v>
      </c>
      <c r="F33" s="696">
        <v>0</v>
      </c>
      <c r="G33" s="696">
        <v>194.6</v>
      </c>
      <c r="H33" s="696">
        <v>0</v>
      </c>
      <c r="I33" s="696">
        <v>195.4</v>
      </c>
      <c r="J33" s="696">
        <v>0</v>
      </c>
      <c r="K33" s="696">
        <v>192</v>
      </c>
      <c r="L33" s="696">
        <v>0</v>
      </c>
      <c r="M33" s="696">
        <v>192.2</v>
      </c>
      <c r="N33" s="696">
        <v>0</v>
      </c>
      <c r="O33" s="708">
        <v>0.48758865248227323</v>
      </c>
      <c r="P33" s="577">
        <v>-17.242851045667948</v>
      </c>
      <c r="Q33" s="577">
        <v>-13.318485523385306</v>
      </c>
      <c r="R33" s="577">
        <v>-17.343485617597295</v>
      </c>
      <c r="S33" s="577">
        <v>-16.083916083916094</v>
      </c>
      <c r="T33" s="577">
        <v>-15.738711091626485</v>
      </c>
      <c r="U33" s="579">
        <v>0.1041666666666714</v>
      </c>
    </row>
    <row r="34" spans="1:22" s="617" customFormat="1" ht="8.1" customHeight="1">
      <c r="A34" s="702" t="s">
        <v>379</v>
      </c>
      <c r="B34" s="693">
        <v>0.13</v>
      </c>
      <c r="C34" s="704">
        <v>114.9</v>
      </c>
      <c r="D34" s="705"/>
      <c r="E34" s="704">
        <v>66.2</v>
      </c>
      <c r="F34" s="696">
        <v>0</v>
      </c>
      <c r="G34" s="696">
        <v>68.099999999999994</v>
      </c>
      <c r="H34" s="696">
        <v>0</v>
      </c>
      <c r="I34" s="696">
        <v>77</v>
      </c>
      <c r="J34" s="696">
        <v>0</v>
      </c>
      <c r="K34" s="696">
        <v>84.4</v>
      </c>
      <c r="L34" s="696">
        <v>0</v>
      </c>
      <c r="M34" s="696">
        <v>88.6</v>
      </c>
      <c r="N34" s="696">
        <v>0</v>
      </c>
      <c r="O34" s="706">
        <v>-63.290734824281152</v>
      </c>
      <c r="P34" s="625">
        <v>-50.999259807549961</v>
      </c>
      <c r="Q34" s="577">
        <v>-40.105540897097633</v>
      </c>
      <c r="R34" s="577">
        <v>-36.885245901639344</v>
      </c>
      <c r="S34" s="577">
        <v>-16.518298714144407</v>
      </c>
      <c r="T34" s="577">
        <v>-10.954773869346738</v>
      </c>
      <c r="U34" s="579">
        <v>4.9763033175355389</v>
      </c>
    </row>
    <row r="35" spans="1:22" s="617" customFormat="1" ht="3" customHeight="1">
      <c r="A35" s="709"/>
      <c r="B35" s="693"/>
      <c r="C35" s="704"/>
      <c r="D35" s="705"/>
      <c r="N35" s="620"/>
      <c r="O35" s="710"/>
      <c r="T35" s="620"/>
      <c r="U35" s="711"/>
    </row>
    <row r="36" spans="1:22" s="617" customFormat="1" ht="8.1" customHeight="1">
      <c r="A36" s="712" t="s">
        <v>380</v>
      </c>
      <c r="B36" s="693"/>
      <c r="C36" s="704"/>
      <c r="D36" s="705"/>
      <c r="E36" s="704"/>
      <c r="F36" s="696"/>
      <c r="G36" s="696"/>
      <c r="H36" s="696"/>
      <c r="I36" s="696"/>
      <c r="J36" s="696"/>
      <c r="K36" s="696"/>
      <c r="L36" s="696"/>
      <c r="M36" s="696"/>
      <c r="N36" s="696"/>
      <c r="O36" s="706"/>
      <c r="P36" s="625"/>
      <c r="Q36" s="577"/>
      <c r="R36" s="577"/>
      <c r="S36" s="577"/>
      <c r="T36" s="577"/>
      <c r="U36" s="579"/>
    </row>
    <row r="37" spans="1:22" s="617" customFormat="1" ht="8.1" customHeight="1">
      <c r="A37" s="712" t="s">
        <v>381</v>
      </c>
      <c r="B37" s="693">
        <v>11.28</v>
      </c>
      <c r="C37" s="704">
        <v>161</v>
      </c>
      <c r="D37" s="705"/>
      <c r="E37" s="704">
        <v>188.1</v>
      </c>
      <c r="F37" s="696">
        <v>0</v>
      </c>
      <c r="G37" s="696">
        <v>188.6</v>
      </c>
      <c r="H37" s="696">
        <v>0</v>
      </c>
      <c r="I37" s="696">
        <v>184.8</v>
      </c>
      <c r="J37" s="696">
        <v>0</v>
      </c>
      <c r="K37" s="696">
        <v>185.4</v>
      </c>
      <c r="L37" s="696">
        <v>0</v>
      </c>
      <c r="M37" s="696">
        <v>185</v>
      </c>
      <c r="N37" s="696">
        <v>0</v>
      </c>
      <c r="O37" s="706">
        <v>21.143717080511664</v>
      </c>
      <c r="P37" s="625">
        <v>20.731707317073159</v>
      </c>
      <c r="Q37" s="577">
        <v>19.746031746031747</v>
      </c>
      <c r="R37" s="577">
        <v>13.933415536374852</v>
      </c>
      <c r="S37" s="577">
        <v>14.373843306600861</v>
      </c>
      <c r="T37" s="577">
        <v>13.9864448552064</v>
      </c>
      <c r="U37" s="579">
        <v>-0.21574973031283662</v>
      </c>
    </row>
    <row r="38" spans="1:22" s="617" customFormat="1" ht="3" customHeight="1">
      <c r="A38" s="712"/>
      <c r="B38" s="693"/>
      <c r="C38" s="704"/>
      <c r="D38" s="705"/>
      <c r="E38" s="704"/>
      <c r="F38" s="696"/>
      <c r="G38" s="696"/>
      <c r="H38" s="696"/>
      <c r="I38" s="696"/>
      <c r="J38" s="696"/>
      <c r="K38" s="696"/>
      <c r="L38" s="696"/>
      <c r="M38" s="696"/>
      <c r="N38" s="696"/>
      <c r="O38" s="706"/>
      <c r="P38" s="625"/>
      <c r="Q38" s="577"/>
      <c r="R38" s="577"/>
      <c r="S38" s="577"/>
      <c r="T38" s="577"/>
      <c r="U38" s="579"/>
    </row>
    <row r="39" spans="1:22" s="617" customFormat="1" ht="8.1" customHeight="1">
      <c r="A39" s="712" t="s">
        <v>382</v>
      </c>
      <c r="B39" s="693"/>
      <c r="C39" s="704"/>
      <c r="D39" s="705"/>
      <c r="E39" s="704"/>
      <c r="F39" s="696"/>
      <c r="G39" s="696"/>
      <c r="H39" s="696"/>
      <c r="I39" s="696"/>
      <c r="J39" s="696"/>
      <c r="K39" s="696"/>
      <c r="L39" s="696"/>
      <c r="M39" s="696"/>
      <c r="N39" s="696"/>
      <c r="O39" s="706"/>
      <c r="P39" s="625"/>
      <c r="Q39" s="577"/>
      <c r="R39" s="577"/>
      <c r="S39" s="577"/>
      <c r="T39" s="577"/>
      <c r="U39" s="579"/>
    </row>
    <row r="40" spans="1:22" s="617" customFormat="1" ht="8.1" customHeight="1">
      <c r="A40" s="712" t="s">
        <v>383</v>
      </c>
      <c r="B40" s="693">
        <v>12.04</v>
      </c>
      <c r="C40" s="696">
        <v>110.9</v>
      </c>
      <c r="D40" s="696"/>
      <c r="E40" s="704">
        <v>116.4</v>
      </c>
      <c r="F40" s="696">
        <v>0</v>
      </c>
      <c r="G40" s="696">
        <v>116</v>
      </c>
      <c r="H40" s="696">
        <v>0</v>
      </c>
      <c r="I40" s="696">
        <v>116.1</v>
      </c>
      <c r="J40" s="696">
        <v>0</v>
      </c>
      <c r="K40" s="696">
        <v>116.1</v>
      </c>
      <c r="L40" s="696">
        <v>0</v>
      </c>
      <c r="M40" s="696">
        <v>115.9</v>
      </c>
      <c r="N40" s="696">
        <v>0</v>
      </c>
      <c r="O40" s="706">
        <v>7.5654704170708129</v>
      </c>
      <c r="P40" s="625">
        <v>6.4958828911253477</v>
      </c>
      <c r="Q40" s="577">
        <v>5.8394160583941641</v>
      </c>
      <c r="R40" s="577">
        <v>4.8780487804878021</v>
      </c>
      <c r="S40" s="577">
        <v>4.7833935018050511</v>
      </c>
      <c r="T40" s="577">
        <v>4.5085662759242524</v>
      </c>
      <c r="U40" s="579">
        <v>-0.1722652885443523</v>
      </c>
    </row>
    <row r="41" spans="1:22" s="617" customFormat="1" ht="8.1" customHeight="1">
      <c r="A41" s="702" t="s">
        <v>369</v>
      </c>
      <c r="B41" s="693"/>
      <c r="C41" s="696"/>
      <c r="D41" s="696"/>
      <c r="E41" s="704"/>
      <c r="F41" s="696"/>
      <c r="G41" s="696"/>
      <c r="H41" s="696"/>
      <c r="I41" s="696"/>
      <c r="J41" s="696"/>
      <c r="K41" s="696"/>
      <c r="L41" s="696"/>
      <c r="M41" s="696"/>
      <c r="N41" s="696"/>
      <c r="O41" s="706"/>
      <c r="P41" s="625"/>
      <c r="Q41" s="577"/>
      <c r="R41" s="577"/>
      <c r="S41" s="577"/>
      <c r="T41" s="577"/>
      <c r="U41" s="579"/>
    </row>
    <row r="42" spans="1:22" s="617" customFormat="1" ht="8.1" customHeight="1">
      <c r="A42" s="702" t="s">
        <v>370</v>
      </c>
      <c r="B42" s="693">
        <v>7.47</v>
      </c>
      <c r="C42" s="696">
        <v>107.9</v>
      </c>
      <c r="D42" s="696"/>
      <c r="E42" s="704">
        <v>112.7</v>
      </c>
      <c r="F42" s="696">
        <v>0</v>
      </c>
      <c r="G42" s="696">
        <v>112.8</v>
      </c>
      <c r="H42" s="696">
        <v>0</v>
      </c>
      <c r="I42" s="696">
        <v>113</v>
      </c>
      <c r="J42" s="696">
        <v>0</v>
      </c>
      <c r="K42" s="696">
        <v>113</v>
      </c>
      <c r="L42" s="696">
        <v>0</v>
      </c>
      <c r="M42" s="696">
        <v>113</v>
      </c>
      <c r="N42" s="696">
        <v>0</v>
      </c>
      <c r="O42" s="706">
        <v>5.37109375</v>
      </c>
      <c r="P42" s="625">
        <v>5.3271028037383132</v>
      </c>
      <c r="Q42" s="577">
        <v>5.2238805970149258</v>
      </c>
      <c r="R42" s="577">
        <v>5.2141527001862187</v>
      </c>
      <c r="S42" s="577">
        <v>5.0185873605948075</v>
      </c>
      <c r="T42" s="577">
        <v>5.0185873605948075</v>
      </c>
      <c r="U42" s="579">
        <v>0</v>
      </c>
    </row>
    <row r="43" spans="1:22" s="617" customFormat="1" ht="8.1" customHeight="1">
      <c r="A43" s="702" t="s">
        <v>376</v>
      </c>
      <c r="B43" s="693">
        <v>1.7</v>
      </c>
      <c r="C43" s="696">
        <v>109</v>
      </c>
      <c r="D43" s="696"/>
      <c r="E43" s="704">
        <v>115.4</v>
      </c>
      <c r="F43" s="696">
        <v>0</v>
      </c>
      <c r="G43" s="696">
        <v>115.5</v>
      </c>
      <c r="H43" s="696">
        <v>0</v>
      </c>
      <c r="I43" s="696">
        <v>115.2</v>
      </c>
      <c r="J43" s="696">
        <v>0</v>
      </c>
      <c r="K43" s="696">
        <v>115.2</v>
      </c>
      <c r="L43" s="696">
        <v>0</v>
      </c>
      <c r="M43" s="696">
        <v>115.2</v>
      </c>
      <c r="N43" s="696">
        <v>0</v>
      </c>
      <c r="O43" s="706">
        <v>6.4453125</v>
      </c>
      <c r="P43" s="625">
        <v>7.44878957169459</v>
      </c>
      <c r="Q43" s="577">
        <v>7.5418994413407745</v>
      </c>
      <c r="R43" s="577">
        <v>5.5912007332722311</v>
      </c>
      <c r="S43" s="577">
        <v>5.3016453382084023</v>
      </c>
      <c r="T43" s="577">
        <v>5.2054794520547887</v>
      </c>
      <c r="U43" s="579">
        <v>0</v>
      </c>
    </row>
    <row r="44" spans="1:22" s="713" customFormat="1" ht="8.1" customHeight="1">
      <c r="A44" s="702" t="s">
        <v>384</v>
      </c>
      <c r="B44" s="693">
        <v>2.87</v>
      </c>
      <c r="C44" s="696">
        <v>119.8</v>
      </c>
      <c r="D44" s="696"/>
      <c r="E44" s="704">
        <v>126.7</v>
      </c>
      <c r="F44" s="696">
        <v>0</v>
      </c>
      <c r="G44" s="696">
        <v>124.8</v>
      </c>
      <c r="H44" s="696">
        <v>0</v>
      </c>
      <c r="I44" s="696">
        <v>124.9</v>
      </c>
      <c r="J44" s="696">
        <v>0</v>
      </c>
      <c r="K44" s="696">
        <v>124.9</v>
      </c>
      <c r="L44" s="696">
        <v>0</v>
      </c>
      <c r="M44" s="696">
        <v>123.9</v>
      </c>
      <c r="N44" s="696">
        <v>0</v>
      </c>
      <c r="O44" s="706">
        <v>13.986679352997157</v>
      </c>
      <c r="P44" s="625">
        <v>8.8487972508591071</v>
      </c>
      <c r="Q44" s="577">
        <v>6.3938618925831179</v>
      </c>
      <c r="R44" s="577">
        <v>3.7375415282391913</v>
      </c>
      <c r="S44" s="577">
        <v>3.9966694421315623</v>
      </c>
      <c r="T44" s="577">
        <v>3.1640299750208243</v>
      </c>
      <c r="U44" s="579">
        <v>-0.8006405124099274</v>
      </c>
      <c r="V44" s="617"/>
    </row>
    <row r="45" spans="1:22" s="713" customFormat="1" ht="3" customHeight="1" thickBot="1">
      <c r="A45" s="714"/>
      <c r="B45" s="715"/>
      <c r="C45" s="716"/>
      <c r="D45" s="717"/>
      <c r="E45" s="718"/>
      <c r="F45" s="719"/>
      <c r="G45" s="719"/>
      <c r="H45" s="719"/>
      <c r="I45" s="719"/>
      <c r="J45" s="719"/>
      <c r="K45" s="719"/>
      <c r="L45" s="719"/>
      <c r="M45" s="719"/>
      <c r="N45" s="719"/>
      <c r="O45" s="718"/>
      <c r="P45" s="718"/>
      <c r="Q45" s="719"/>
      <c r="R45" s="719"/>
      <c r="S45" s="719"/>
      <c r="T45" s="719"/>
      <c r="U45" s="720"/>
    </row>
    <row r="46" spans="1:22" s="713" customFormat="1" ht="3" customHeight="1">
      <c r="A46" s="721"/>
      <c r="B46" s="722"/>
      <c r="C46" s="696"/>
      <c r="D46" s="696"/>
    </row>
    <row r="47" spans="1:22" s="584" customFormat="1" ht="9.9499999999999993" customHeight="1">
      <c r="A47" s="584" t="s">
        <v>353</v>
      </c>
      <c r="B47" s="653"/>
      <c r="U47" s="652"/>
    </row>
    <row r="48" spans="1:22" s="723" customFormat="1" ht="8.25" customHeight="1">
      <c r="A48" s="723" t="s">
        <v>385</v>
      </c>
      <c r="B48" s="724"/>
      <c r="U48" s="725"/>
    </row>
    <row r="50" spans="1:21" ht="15">
      <c r="A50" s="2518" t="s">
        <v>1019</v>
      </c>
      <c r="P50" s="727"/>
    </row>
    <row r="56" spans="1:21" ht="7.5" customHeight="1"/>
    <row r="57" spans="1:21" s="661" customFormat="1">
      <c r="A57" s="655"/>
      <c r="B57" s="655"/>
      <c r="C57" s="655"/>
      <c r="D57" s="655"/>
      <c r="E57" s="655"/>
      <c r="F57" s="655"/>
      <c r="G57" s="655"/>
      <c r="H57" s="655"/>
      <c r="I57" s="655"/>
      <c r="J57" s="655"/>
      <c r="K57" s="655"/>
      <c r="L57" s="655"/>
      <c r="M57" s="655"/>
      <c r="N57" s="655"/>
      <c r="O57" s="726"/>
      <c r="P57" s="655"/>
      <c r="Q57" s="655"/>
      <c r="R57" s="655"/>
      <c r="S57" s="655"/>
      <c r="T57" s="655"/>
      <c r="U57" s="655"/>
    </row>
    <row r="59" spans="1:21" ht="7.5" customHeight="1"/>
    <row r="64" spans="1:21" ht="7.5" customHeight="1"/>
    <row r="67" ht="7.5" customHeight="1"/>
    <row r="69" ht="9" customHeight="1"/>
    <row r="72" ht="9" customHeight="1"/>
    <row r="74" ht="7.5" customHeight="1"/>
    <row r="76" ht="0.4" customHeight="1"/>
    <row r="131" spans="1:2">
      <c r="B131" s="728"/>
    </row>
    <row r="132" spans="1:2">
      <c r="A132" s="729"/>
      <c r="B132" s="728"/>
    </row>
    <row r="133" spans="1:2">
      <c r="B133" s="728"/>
    </row>
    <row r="134" spans="1:2">
      <c r="B134" s="728"/>
    </row>
  </sheetData>
  <mergeCells count="7">
    <mergeCell ref="B7:B11"/>
    <mergeCell ref="C8:C11"/>
    <mergeCell ref="E8:N11"/>
    <mergeCell ref="P8:U8"/>
    <mergeCell ref="O9:U9"/>
    <mergeCell ref="O10:T11"/>
    <mergeCell ref="U10:U11"/>
  </mergeCells>
  <hyperlinks>
    <hyperlink ref="A50" location="Inhaltsverzeichnis!A1" display="Zurück zum Inhaltsverzeichnis"/>
  </hyperlinks>
  <pageMargins left="0.78740157480314965" right="0.39370078740157483" top="0.39370078740157483" bottom="0.19685039370078741" header="0.19685039370078741" footer="0.19685039370078741"/>
  <pageSetup paperSize="9" scale="96" orientation="portrait" horizontalDpi="1200" verticalDpi="1200" r:id="rId1"/>
  <headerFooter alignWithMargins="0">
    <oddFooter>&amp;L&amp;D / &amp;T&amp;R&amp;F / &amp;A</oddFooter>
  </headerFooter>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theme="4" tint="0.59999389629810485"/>
  </sheetPr>
  <dimension ref="B1:AS217"/>
  <sheetViews>
    <sheetView zoomScale="140" zoomScaleNormal="140" workbookViewId="0">
      <pane xSplit="1" ySplit="1" topLeftCell="B2" activePane="bottomRight" state="frozen"/>
      <selection activeCell="A4" sqref="A4"/>
      <selection pane="topRight" activeCell="B4" sqref="B4"/>
      <selection pane="bottomLeft" activeCell="A6" sqref="A6"/>
      <selection pane="bottomRight"/>
    </sheetView>
  </sheetViews>
  <sheetFormatPr baseColWidth="10" defaultColWidth="5" defaultRowHeight="12.75"/>
  <cols>
    <col min="1" max="1" width="0.85546875" style="730" customWidth="1"/>
    <col min="2" max="2" width="21.42578125" style="730" customWidth="1"/>
    <col min="3" max="3" width="5.140625" style="730" customWidth="1"/>
    <col min="4" max="4" width="5" style="730" customWidth="1"/>
    <col min="5" max="6" width="4.7109375" style="730" customWidth="1"/>
    <col min="7" max="9" width="4.5703125" style="730" customWidth="1"/>
    <col min="10" max="16" width="4.7109375" style="730" customWidth="1"/>
    <col min="17" max="22" width="5" style="730" customWidth="1"/>
    <col min="23" max="23" width="5" style="731" customWidth="1"/>
    <col min="24" max="24" width="5" style="732" customWidth="1"/>
    <col min="25" max="25" width="6.140625" style="730" customWidth="1"/>
    <col min="26" max="26" width="5" style="733" customWidth="1"/>
    <col min="27" max="36" width="5" style="730" customWidth="1"/>
    <col min="37" max="37" width="6" style="730" customWidth="1"/>
    <col min="38" max="39" width="6.140625" style="730" customWidth="1"/>
    <col min="40" max="43" width="6.140625" style="734" customWidth="1"/>
    <col min="44" max="44" width="6.140625" style="730" customWidth="1"/>
    <col min="45" max="16384" width="5" style="730"/>
  </cols>
  <sheetData>
    <row r="1" spans="2:43" ht="15.75" customHeight="1">
      <c r="B1" s="736" t="s">
        <v>386</v>
      </c>
      <c r="C1" s="737"/>
      <c r="D1" s="737"/>
      <c r="E1" s="737"/>
      <c r="F1" s="737"/>
      <c r="G1" s="737"/>
      <c r="H1" s="737"/>
      <c r="I1" s="737"/>
      <c r="J1" s="737"/>
      <c r="K1" s="737"/>
      <c r="L1" s="738"/>
      <c r="M1" s="738"/>
      <c r="N1" s="738"/>
      <c r="O1" s="738"/>
      <c r="P1" s="738"/>
      <c r="AN1" s="733"/>
      <c r="AO1" s="733"/>
      <c r="AP1" s="733"/>
      <c r="AQ1" s="733"/>
    </row>
    <row r="2" spans="2:43" ht="15.75" customHeight="1">
      <c r="B2" s="736" t="s">
        <v>387</v>
      </c>
      <c r="C2" s="737"/>
      <c r="D2" s="737"/>
      <c r="E2" s="737"/>
      <c r="F2" s="737"/>
      <c r="G2" s="737"/>
      <c r="H2" s="737"/>
      <c r="I2" s="737"/>
      <c r="J2" s="737"/>
      <c r="K2" s="737"/>
      <c r="L2" s="738"/>
      <c r="M2" s="738"/>
      <c r="N2" s="738"/>
      <c r="O2" s="738"/>
      <c r="P2" s="738"/>
      <c r="AN2" s="733"/>
      <c r="AO2" s="733"/>
      <c r="AP2" s="733"/>
      <c r="AQ2" s="733"/>
    </row>
    <row r="3" spans="2:43" s="740" customFormat="1" ht="12" customHeight="1">
      <c r="B3" s="739" t="s">
        <v>388</v>
      </c>
      <c r="C3" s="737"/>
      <c r="D3" s="737"/>
      <c r="E3" s="737"/>
      <c r="F3" s="737"/>
      <c r="G3" s="737"/>
      <c r="H3" s="737"/>
      <c r="I3" s="737"/>
      <c r="J3" s="737"/>
      <c r="K3" s="737"/>
      <c r="L3" s="738"/>
      <c r="M3" s="738"/>
      <c r="N3" s="738"/>
      <c r="O3" s="738"/>
      <c r="P3" s="738"/>
      <c r="W3" s="731"/>
      <c r="X3" s="741"/>
      <c r="Z3" s="742"/>
      <c r="AN3" s="742"/>
      <c r="AO3" s="742"/>
      <c r="AP3" s="742"/>
      <c r="AQ3" s="742"/>
    </row>
    <row r="4" spans="2:43" s="746" customFormat="1" ht="12" customHeight="1">
      <c r="B4" s="743" t="s">
        <v>389</v>
      </c>
      <c r="C4" s="743"/>
      <c r="D4" s="743"/>
      <c r="E4" s="743"/>
      <c r="F4" s="743"/>
      <c r="G4" s="743"/>
      <c r="H4" s="743"/>
      <c r="I4" s="743"/>
      <c r="J4" s="743"/>
      <c r="K4" s="743"/>
      <c r="L4" s="744"/>
      <c r="M4" s="744"/>
      <c r="N4" s="745"/>
      <c r="O4" s="745"/>
      <c r="P4" s="745"/>
      <c r="W4" s="747"/>
      <c r="X4" s="748"/>
      <c r="Z4" s="749"/>
      <c r="AN4" s="749"/>
      <c r="AO4" s="749"/>
      <c r="AP4" s="749"/>
      <c r="AQ4" s="749"/>
    </row>
    <row r="5" spans="2:43" s="751" customFormat="1" ht="24" customHeight="1">
      <c r="B5" s="1733" t="s">
        <v>390</v>
      </c>
      <c r="C5" s="750"/>
      <c r="D5" s="750"/>
      <c r="E5" s="750"/>
      <c r="F5" s="750"/>
      <c r="G5" s="750"/>
      <c r="H5" s="750"/>
      <c r="I5" s="750"/>
      <c r="J5" s="750"/>
      <c r="K5" s="750"/>
      <c r="L5" s="750"/>
      <c r="M5" s="750"/>
      <c r="N5" s="750"/>
      <c r="O5" s="750"/>
      <c r="P5" s="750"/>
      <c r="W5" s="747"/>
      <c r="X5" s="752"/>
      <c r="Z5" s="753"/>
      <c r="AN5" s="753"/>
      <c r="AO5" s="753"/>
      <c r="AP5" s="753"/>
      <c r="AQ5" s="753"/>
    </row>
    <row r="6" spans="2:43" ht="17.25" customHeight="1">
      <c r="B6" s="1734"/>
      <c r="C6" s="740"/>
      <c r="D6" s="740"/>
      <c r="E6" s="740"/>
      <c r="F6" s="740"/>
      <c r="G6" s="740"/>
      <c r="H6" s="740"/>
      <c r="I6" s="740"/>
      <c r="J6" s="740"/>
      <c r="K6" s="740"/>
      <c r="L6" s="740"/>
      <c r="M6" s="740"/>
      <c r="N6" s="740"/>
      <c r="O6" s="740"/>
      <c r="P6" s="740"/>
      <c r="AN6" s="733"/>
      <c r="AO6" s="733"/>
      <c r="AP6" s="733"/>
      <c r="AQ6" s="733"/>
    </row>
    <row r="7" spans="2:43" s="756" customFormat="1" ht="12.75" customHeight="1">
      <c r="B7" s="2853" t="s">
        <v>391</v>
      </c>
      <c r="C7" s="2855" t="s">
        <v>392</v>
      </c>
      <c r="D7" s="754" t="s">
        <v>297</v>
      </c>
      <c r="E7" s="755" t="s">
        <v>298</v>
      </c>
      <c r="F7" s="755" t="s">
        <v>299</v>
      </c>
      <c r="G7" s="754" t="s">
        <v>300</v>
      </c>
      <c r="H7" s="754" t="s">
        <v>9</v>
      </c>
      <c r="I7" s="754" t="s">
        <v>10</v>
      </c>
      <c r="J7" s="755" t="s">
        <v>297</v>
      </c>
      <c r="K7" s="755" t="s">
        <v>298</v>
      </c>
      <c r="L7" s="755" t="s">
        <v>299</v>
      </c>
      <c r="M7" s="755" t="s">
        <v>300</v>
      </c>
      <c r="N7" s="754" t="s">
        <v>9</v>
      </c>
      <c r="O7" s="2858" t="s">
        <v>10</v>
      </c>
      <c r="P7" s="2859"/>
      <c r="W7" s="757"/>
      <c r="X7" s="758"/>
      <c r="Z7" s="759"/>
      <c r="AN7" s="759"/>
      <c r="AO7" s="759"/>
      <c r="AP7" s="759"/>
      <c r="AQ7" s="759"/>
    </row>
    <row r="8" spans="2:43" s="756" customFormat="1" ht="12" customHeight="1">
      <c r="B8" s="2853"/>
      <c r="C8" s="2856"/>
      <c r="D8" s="2860">
        <v>2023</v>
      </c>
      <c r="E8" s="2862">
        <v>2024</v>
      </c>
      <c r="F8" s="2863"/>
      <c r="G8" s="2863"/>
      <c r="H8" s="2863"/>
      <c r="I8" s="2864"/>
      <c r="J8" s="760">
        <v>2023</v>
      </c>
      <c r="K8" s="2871">
        <v>2024</v>
      </c>
      <c r="L8" s="2872"/>
      <c r="M8" s="2872"/>
      <c r="N8" s="2872"/>
      <c r="O8" s="2872"/>
      <c r="P8" s="2873"/>
      <c r="Q8" s="759"/>
      <c r="R8" s="761"/>
      <c r="S8" s="762"/>
      <c r="W8" s="757"/>
      <c r="X8" s="758"/>
      <c r="Z8" s="759"/>
      <c r="AN8" s="759"/>
      <c r="AO8" s="759"/>
      <c r="AP8" s="759"/>
      <c r="AQ8" s="759"/>
    </row>
    <row r="9" spans="2:43" s="756" customFormat="1" ht="12" customHeight="1">
      <c r="B9" s="2853"/>
      <c r="C9" s="2856"/>
      <c r="D9" s="2860"/>
      <c r="E9" s="2865"/>
      <c r="F9" s="2866"/>
      <c r="G9" s="2866"/>
      <c r="H9" s="2866"/>
      <c r="I9" s="2867"/>
      <c r="J9" s="763" t="s">
        <v>358</v>
      </c>
      <c r="K9" s="764"/>
      <c r="L9" s="764"/>
      <c r="M9" s="764"/>
      <c r="N9" s="764"/>
      <c r="O9" s="764"/>
      <c r="P9" s="765"/>
      <c r="Q9" s="759"/>
      <c r="R9" s="766"/>
      <c r="S9" s="762"/>
      <c r="W9" s="757"/>
      <c r="X9" s="758"/>
      <c r="Z9" s="759"/>
      <c r="AN9" s="759"/>
      <c r="AO9" s="759"/>
      <c r="AP9" s="759"/>
      <c r="AQ9" s="759"/>
    </row>
    <row r="10" spans="2:43" s="756" customFormat="1" ht="8.1" customHeight="1">
      <c r="B10" s="2853"/>
      <c r="C10" s="2856"/>
      <c r="D10" s="2860"/>
      <c r="E10" s="2865"/>
      <c r="F10" s="2866"/>
      <c r="G10" s="2866"/>
      <c r="H10" s="2866"/>
      <c r="I10" s="2867"/>
      <c r="J10" s="2874" t="s">
        <v>359</v>
      </c>
      <c r="K10" s="2875"/>
      <c r="L10" s="2875"/>
      <c r="M10" s="2875"/>
      <c r="N10" s="2875"/>
      <c r="O10" s="2876"/>
      <c r="P10" s="2880" t="s">
        <v>393</v>
      </c>
      <c r="W10" s="757"/>
      <c r="X10" s="758"/>
      <c r="Z10" s="759"/>
      <c r="AN10" s="759"/>
      <c r="AO10" s="759"/>
      <c r="AP10" s="759"/>
      <c r="AQ10" s="759"/>
    </row>
    <row r="11" spans="2:43" s="756" customFormat="1" ht="9" customHeight="1">
      <c r="B11" s="2853"/>
      <c r="C11" s="2856"/>
      <c r="D11" s="2860"/>
      <c r="E11" s="2865"/>
      <c r="F11" s="2866"/>
      <c r="G11" s="2866"/>
      <c r="H11" s="2866"/>
      <c r="I11" s="2867"/>
      <c r="J11" s="2874"/>
      <c r="K11" s="2875"/>
      <c r="L11" s="2875"/>
      <c r="M11" s="2875"/>
      <c r="N11" s="2875"/>
      <c r="O11" s="2876"/>
      <c r="P11" s="2880"/>
      <c r="W11" s="757"/>
      <c r="X11" s="758"/>
      <c r="Z11" s="759"/>
      <c r="AN11" s="759"/>
      <c r="AO11" s="759"/>
      <c r="AP11" s="759"/>
      <c r="AQ11" s="759"/>
    </row>
    <row r="12" spans="2:43" s="756" customFormat="1" ht="3" customHeight="1">
      <c r="B12" s="2854"/>
      <c r="C12" s="2857"/>
      <c r="D12" s="2861"/>
      <c r="E12" s="2868"/>
      <c r="F12" s="2869"/>
      <c r="G12" s="2869"/>
      <c r="H12" s="2869"/>
      <c r="I12" s="2870"/>
      <c r="J12" s="2877"/>
      <c r="K12" s="2878"/>
      <c r="L12" s="2878"/>
      <c r="M12" s="2878"/>
      <c r="N12" s="2878"/>
      <c r="O12" s="2879"/>
      <c r="P12" s="2881"/>
      <c r="W12" s="757"/>
      <c r="X12" s="758"/>
      <c r="Z12" s="759"/>
      <c r="AN12" s="759"/>
      <c r="AO12" s="759"/>
      <c r="AP12" s="759"/>
      <c r="AQ12" s="759"/>
    </row>
    <row r="13" spans="2:43" s="756" customFormat="1" ht="15" customHeight="1">
      <c r="B13" s="767" t="s">
        <v>394</v>
      </c>
      <c r="C13" s="768">
        <v>1000</v>
      </c>
      <c r="D13" s="769">
        <v>116.7</v>
      </c>
      <c r="E13" s="770">
        <v>118.1</v>
      </c>
      <c r="F13" s="771">
        <v>118.6</v>
      </c>
      <c r="G13" s="770">
        <v>119.2</v>
      </c>
      <c r="H13" s="771">
        <v>119.3</v>
      </c>
      <c r="I13" s="772">
        <v>119.4</v>
      </c>
      <c r="J13" s="773">
        <v>6</v>
      </c>
      <c r="K13" s="774">
        <v>2.5</v>
      </c>
      <c r="L13" s="774">
        <v>2.2000000000000002</v>
      </c>
      <c r="M13" s="774">
        <v>2.5</v>
      </c>
      <c r="N13" s="774">
        <v>2.4</v>
      </c>
      <c r="O13" s="774">
        <v>2.2000000000000002</v>
      </c>
      <c r="P13" s="775">
        <v>0.1</v>
      </c>
      <c r="R13" s="759"/>
      <c r="W13" s="757"/>
      <c r="X13" s="758"/>
      <c r="Z13" s="759"/>
      <c r="AN13" s="759"/>
      <c r="AO13" s="759"/>
      <c r="AP13" s="759"/>
      <c r="AQ13" s="759"/>
    </row>
    <row r="14" spans="2:43" s="756" customFormat="1" ht="12" customHeight="1">
      <c r="B14" s="776" t="s">
        <v>395</v>
      </c>
      <c r="C14" s="777">
        <v>119.04</v>
      </c>
      <c r="D14" s="778">
        <v>130.25000000000003</v>
      </c>
      <c r="E14" s="779">
        <v>132</v>
      </c>
      <c r="F14" s="770">
        <v>131.69999999999999</v>
      </c>
      <c r="G14" s="779">
        <v>132.19999999999999</v>
      </c>
      <c r="H14" s="770">
        <v>132.1</v>
      </c>
      <c r="I14" s="770">
        <v>132.30000000000001</v>
      </c>
      <c r="J14" s="780">
        <v>12.550000000000002</v>
      </c>
      <c r="K14" s="781">
        <v>1.6</v>
      </c>
      <c r="L14" s="781">
        <v>0.2</v>
      </c>
      <c r="M14" s="781">
        <v>1.6</v>
      </c>
      <c r="N14" s="781">
        <v>1.2</v>
      </c>
      <c r="O14" s="781">
        <v>1.5</v>
      </c>
      <c r="P14" s="782">
        <v>0.2</v>
      </c>
      <c r="R14" s="759"/>
      <c r="W14" s="757"/>
      <c r="X14" s="758"/>
      <c r="Z14" s="759"/>
      <c r="AN14" s="759"/>
      <c r="AO14" s="759"/>
      <c r="AP14" s="759"/>
      <c r="AQ14" s="759"/>
    </row>
    <row r="15" spans="2:43" s="756" customFormat="1" ht="12" customHeight="1">
      <c r="B15" s="783" t="s">
        <v>396</v>
      </c>
      <c r="C15" s="784">
        <v>104.69</v>
      </c>
      <c r="D15" s="785">
        <v>131.40833333333333</v>
      </c>
      <c r="E15" s="786">
        <v>132.69999999999999</v>
      </c>
      <c r="F15" s="786">
        <v>132.30000000000001</v>
      </c>
      <c r="G15" s="786">
        <v>132.80000000000001</v>
      </c>
      <c r="H15" s="786">
        <v>132.5</v>
      </c>
      <c r="I15" s="786">
        <v>132.9</v>
      </c>
      <c r="J15" s="787">
        <v>12.808333333333335</v>
      </c>
      <c r="K15" s="788">
        <v>0.9</v>
      </c>
      <c r="L15" s="788">
        <v>-0.7</v>
      </c>
      <c r="M15" s="788">
        <v>0.9</v>
      </c>
      <c r="N15" s="788">
        <v>0.6</v>
      </c>
      <c r="O15" s="788">
        <v>1.1000000000000001</v>
      </c>
      <c r="P15" s="789">
        <v>0.3</v>
      </c>
      <c r="R15" s="759"/>
      <c r="W15" s="757"/>
      <c r="X15" s="758"/>
      <c r="Z15" s="759"/>
      <c r="AN15" s="759"/>
      <c r="AO15" s="759"/>
      <c r="AP15" s="759"/>
      <c r="AQ15" s="759"/>
    </row>
    <row r="16" spans="2:43" s="756" customFormat="1" ht="11.25" customHeight="1">
      <c r="B16" s="790" t="s">
        <v>397</v>
      </c>
      <c r="C16" s="791">
        <v>18.5</v>
      </c>
      <c r="D16" s="792">
        <v>135.90833333333333</v>
      </c>
      <c r="E16" s="793">
        <v>137.80000000000001</v>
      </c>
      <c r="F16" s="793">
        <v>138.30000000000001</v>
      </c>
      <c r="G16" s="793">
        <v>138.1</v>
      </c>
      <c r="H16" s="793">
        <v>138.4</v>
      </c>
      <c r="I16" s="793">
        <v>138.5</v>
      </c>
      <c r="J16" s="794">
        <v>16.7</v>
      </c>
      <c r="K16" s="795">
        <v>3.5</v>
      </c>
      <c r="L16" s="795">
        <v>3</v>
      </c>
      <c r="M16" s="795">
        <v>3.5</v>
      </c>
      <c r="N16" s="795">
        <v>1.9</v>
      </c>
      <c r="O16" s="795">
        <v>1.2</v>
      </c>
      <c r="P16" s="796">
        <v>0.1</v>
      </c>
      <c r="R16" s="762"/>
      <c r="S16" s="797"/>
      <c r="T16" s="798"/>
      <c r="U16" s="798"/>
      <c r="V16" s="798"/>
      <c r="W16" s="799"/>
      <c r="X16" s="800"/>
      <c r="Z16" s="759"/>
      <c r="AN16" s="759"/>
      <c r="AO16" s="759"/>
      <c r="AP16" s="759"/>
      <c r="AQ16" s="759"/>
    </row>
    <row r="17" spans="2:43" s="756" customFormat="1" ht="9" customHeight="1">
      <c r="B17" s="767" t="s">
        <v>398</v>
      </c>
      <c r="C17" s="801">
        <v>10.58</v>
      </c>
      <c r="D17" s="769">
        <v>136.4</v>
      </c>
      <c r="E17" s="770">
        <v>138.80000000000001</v>
      </c>
      <c r="F17" s="770">
        <v>139.19999999999999</v>
      </c>
      <c r="G17" s="770">
        <v>138.80000000000001</v>
      </c>
      <c r="H17" s="770">
        <v>139.4</v>
      </c>
      <c r="I17" s="770">
        <v>139.4</v>
      </c>
      <c r="J17" s="780">
        <v>16.499999999999996</v>
      </c>
      <c r="K17" s="781">
        <v>3.7</v>
      </c>
      <c r="L17" s="781">
        <v>3.2</v>
      </c>
      <c r="M17" s="781">
        <v>3.7</v>
      </c>
      <c r="N17" s="781">
        <v>2.2999999999999998</v>
      </c>
      <c r="O17" s="781">
        <v>1.5</v>
      </c>
      <c r="P17" s="782">
        <v>0</v>
      </c>
      <c r="R17" s="759"/>
      <c r="W17" s="757"/>
      <c r="X17" s="758"/>
      <c r="Z17" s="759"/>
      <c r="AN17" s="759"/>
      <c r="AO17" s="759"/>
      <c r="AP17" s="759"/>
      <c r="AQ17" s="759"/>
    </row>
    <row r="18" spans="2:43" s="756" customFormat="1" ht="9" customHeight="1">
      <c r="B18" s="767" t="s">
        <v>399</v>
      </c>
      <c r="C18" s="801">
        <v>2.02</v>
      </c>
      <c r="D18" s="769">
        <v>143.69999999999999</v>
      </c>
      <c r="E18" s="770">
        <v>147.69999999999999</v>
      </c>
      <c r="F18" s="770">
        <v>150.69999999999999</v>
      </c>
      <c r="G18" s="770">
        <v>147.9</v>
      </c>
      <c r="H18" s="770">
        <v>151.19999999999999</v>
      </c>
      <c r="I18" s="770">
        <v>150.4</v>
      </c>
      <c r="J18" s="780">
        <v>26.549999999999997</v>
      </c>
      <c r="K18" s="781">
        <v>6.6</v>
      </c>
      <c r="L18" s="781">
        <v>6.4</v>
      </c>
      <c r="M18" s="781">
        <v>6.6</v>
      </c>
      <c r="N18" s="781">
        <v>5.8</v>
      </c>
      <c r="O18" s="781">
        <v>2.9</v>
      </c>
      <c r="P18" s="782">
        <v>-0.5</v>
      </c>
      <c r="R18" s="759"/>
      <c r="W18" s="757"/>
      <c r="X18" s="758"/>
      <c r="Z18" s="759"/>
      <c r="AN18" s="759"/>
      <c r="AO18" s="759"/>
      <c r="AP18" s="759"/>
      <c r="AQ18" s="759"/>
    </row>
    <row r="19" spans="2:43" s="756" customFormat="1" ht="9" customHeight="1">
      <c r="B19" s="802" t="s">
        <v>400</v>
      </c>
      <c r="C19" s="801">
        <v>1.66</v>
      </c>
      <c r="D19" s="769">
        <v>144.9</v>
      </c>
      <c r="E19" s="770">
        <v>145.9</v>
      </c>
      <c r="F19" s="770">
        <v>147.5</v>
      </c>
      <c r="G19" s="770">
        <v>147.19999999999999</v>
      </c>
      <c r="H19" s="770">
        <v>147.4</v>
      </c>
      <c r="I19" s="770">
        <v>146.9</v>
      </c>
      <c r="J19" s="780">
        <v>18.816666666666666</v>
      </c>
      <c r="K19" s="781">
        <v>2.5</v>
      </c>
      <c r="L19" s="781">
        <v>1.9</v>
      </c>
      <c r="M19" s="781">
        <v>2.5</v>
      </c>
      <c r="N19" s="781">
        <v>1.1000000000000001</v>
      </c>
      <c r="O19" s="781">
        <v>0.8</v>
      </c>
      <c r="P19" s="782">
        <v>-0.3</v>
      </c>
      <c r="R19" s="759"/>
      <c r="W19" s="757"/>
      <c r="X19" s="758"/>
      <c r="Z19" s="759"/>
      <c r="AN19" s="759"/>
      <c r="AO19" s="759"/>
      <c r="AP19" s="759"/>
      <c r="AQ19" s="759"/>
    </row>
    <row r="20" spans="2:43" s="756" customFormat="1" ht="9" customHeight="1">
      <c r="B20" s="767" t="s">
        <v>401</v>
      </c>
      <c r="C20" s="801">
        <v>3.58</v>
      </c>
      <c r="D20" s="769">
        <v>133.91666666666666</v>
      </c>
      <c r="E20" s="770">
        <v>136.5</v>
      </c>
      <c r="F20" s="770">
        <v>137.1</v>
      </c>
      <c r="G20" s="770">
        <v>137.4</v>
      </c>
      <c r="H20" s="770">
        <v>137.1</v>
      </c>
      <c r="I20" s="770">
        <v>137.6</v>
      </c>
      <c r="J20" s="780">
        <v>17.474999999999998</v>
      </c>
      <c r="K20" s="781">
        <v>4.7</v>
      </c>
      <c r="L20" s="781">
        <v>4.3</v>
      </c>
      <c r="M20" s="781">
        <v>4.7</v>
      </c>
      <c r="N20" s="781">
        <v>2.6</v>
      </c>
      <c r="O20" s="781">
        <v>2.2000000000000002</v>
      </c>
      <c r="P20" s="782">
        <v>0.4</v>
      </c>
      <c r="R20" s="759"/>
      <c r="W20" s="757"/>
      <c r="X20" s="758"/>
      <c r="Z20" s="759"/>
      <c r="AN20" s="759"/>
      <c r="AO20" s="759"/>
      <c r="AP20" s="759"/>
      <c r="AQ20" s="759"/>
    </row>
    <row r="21" spans="2:43" s="756" customFormat="1" ht="9" customHeight="1">
      <c r="B21" s="767" t="s">
        <v>402</v>
      </c>
      <c r="C21" s="801">
        <v>0.18</v>
      </c>
      <c r="D21" s="769">
        <v>170.71666666666667</v>
      </c>
      <c r="E21" s="770">
        <v>159.30000000000001</v>
      </c>
      <c r="F21" s="770">
        <v>157.1</v>
      </c>
      <c r="G21" s="770">
        <v>159.19999999999999</v>
      </c>
      <c r="H21" s="770">
        <v>158.9</v>
      </c>
      <c r="I21" s="770">
        <v>159.9</v>
      </c>
      <c r="J21" s="780">
        <v>28.333333333333332</v>
      </c>
      <c r="K21" s="781">
        <v>-7.3</v>
      </c>
      <c r="L21" s="781">
        <v>-8</v>
      </c>
      <c r="M21" s="781">
        <v>-7.3</v>
      </c>
      <c r="N21" s="781">
        <v>-7.8</v>
      </c>
      <c r="O21" s="781">
        <v>-7.4</v>
      </c>
      <c r="P21" s="782">
        <v>0.6</v>
      </c>
      <c r="R21" s="759"/>
      <c r="W21" s="757"/>
      <c r="X21" s="758"/>
      <c r="Z21" s="759"/>
      <c r="AN21" s="759"/>
      <c r="AO21" s="759"/>
      <c r="AP21" s="759"/>
      <c r="AQ21" s="759"/>
    </row>
    <row r="22" spans="2:43" s="756" customFormat="1" ht="9" customHeight="1">
      <c r="B22" s="767" t="s">
        <v>403</v>
      </c>
      <c r="C22" s="801">
        <v>11.62</v>
      </c>
      <c r="D22" s="769">
        <v>114.44166666666666</v>
      </c>
      <c r="E22" s="770">
        <v>118.8</v>
      </c>
      <c r="F22" s="770">
        <v>117.6</v>
      </c>
      <c r="G22" s="770">
        <v>117.4</v>
      </c>
      <c r="H22" s="770">
        <v>117</v>
      </c>
      <c r="I22" s="770">
        <v>116</v>
      </c>
      <c r="J22" s="780">
        <v>8.2583333333333329</v>
      </c>
      <c r="K22" s="781">
        <v>5.7</v>
      </c>
      <c r="L22" s="781">
        <v>4.2</v>
      </c>
      <c r="M22" s="781">
        <v>5.7</v>
      </c>
      <c r="N22" s="781">
        <v>2.9</v>
      </c>
      <c r="O22" s="781">
        <v>1.5</v>
      </c>
      <c r="P22" s="782">
        <v>-0.9</v>
      </c>
      <c r="R22" s="759"/>
      <c r="W22" s="757"/>
      <c r="X22" s="758"/>
      <c r="Z22" s="759"/>
      <c r="AN22" s="759"/>
      <c r="AO22" s="759"/>
      <c r="AP22" s="759"/>
      <c r="AQ22" s="759"/>
    </row>
    <row r="23" spans="2:43" s="756" customFormat="1" ht="9" customHeight="1">
      <c r="B23" s="767" t="s">
        <v>404</v>
      </c>
      <c r="C23" s="801">
        <v>1.5</v>
      </c>
      <c r="D23" s="769">
        <v>112.54166666666664</v>
      </c>
      <c r="E23" s="770">
        <v>104.2</v>
      </c>
      <c r="F23" s="770">
        <v>103.7</v>
      </c>
      <c r="G23" s="770">
        <v>104</v>
      </c>
      <c r="H23" s="770">
        <v>106.1</v>
      </c>
      <c r="I23" s="770">
        <v>111.6</v>
      </c>
      <c r="J23" s="780">
        <v>9.6583333333333332</v>
      </c>
      <c r="K23" s="781">
        <v>1.1000000000000001</v>
      </c>
      <c r="L23" s="781">
        <v>0.6</v>
      </c>
      <c r="M23" s="781">
        <v>1.1000000000000001</v>
      </c>
      <c r="N23" s="781">
        <v>-8.1</v>
      </c>
      <c r="O23" s="781">
        <v>-4.9000000000000004</v>
      </c>
      <c r="P23" s="782">
        <v>5.2</v>
      </c>
      <c r="R23" s="759"/>
      <c r="S23" s="798"/>
      <c r="W23" s="757"/>
      <c r="X23" s="758"/>
      <c r="Z23" s="759"/>
      <c r="AN23" s="759"/>
      <c r="AO23" s="759"/>
      <c r="AP23" s="759"/>
      <c r="AQ23" s="759"/>
    </row>
    <row r="24" spans="2:43" s="756" customFormat="1" ht="9" customHeight="1">
      <c r="B24" s="767" t="s">
        <v>405</v>
      </c>
      <c r="C24" s="801">
        <v>1.08</v>
      </c>
      <c r="D24" s="769">
        <v>117.74166666666666</v>
      </c>
      <c r="E24" s="770">
        <v>118.4</v>
      </c>
      <c r="F24" s="770">
        <v>118.2</v>
      </c>
      <c r="G24" s="770">
        <v>119.1</v>
      </c>
      <c r="H24" s="770">
        <v>117.5</v>
      </c>
      <c r="I24" s="770">
        <v>117.6</v>
      </c>
      <c r="J24" s="780">
        <v>11.158333333333333</v>
      </c>
      <c r="K24" s="781">
        <v>-2</v>
      </c>
      <c r="L24" s="781">
        <v>-3.2</v>
      </c>
      <c r="M24" s="781">
        <v>-2</v>
      </c>
      <c r="N24" s="781">
        <v>-0.2</v>
      </c>
      <c r="O24" s="781">
        <v>-1.4</v>
      </c>
      <c r="P24" s="782">
        <v>0.1</v>
      </c>
      <c r="R24" s="759"/>
      <c r="S24" s="803"/>
      <c r="W24" s="757"/>
      <c r="X24" s="758"/>
      <c r="Z24" s="759"/>
      <c r="AN24" s="759"/>
      <c r="AO24" s="759"/>
      <c r="AP24" s="759"/>
      <c r="AQ24" s="759"/>
    </row>
    <row r="25" spans="2:43" s="756" customFormat="1" ht="9" customHeight="1">
      <c r="B25" s="767" t="s">
        <v>406</v>
      </c>
      <c r="C25" s="801">
        <v>1.99</v>
      </c>
      <c r="D25" s="769">
        <v>105.60000000000001</v>
      </c>
      <c r="E25" s="770">
        <v>108.5</v>
      </c>
      <c r="F25" s="770">
        <v>110.1</v>
      </c>
      <c r="G25" s="770">
        <v>110</v>
      </c>
      <c r="H25" s="770">
        <v>110</v>
      </c>
      <c r="I25" s="770">
        <v>113.4</v>
      </c>
      <c r="J25" s="780">
        <v>8.3333333333333634E-2</v>
      </c>
      <c r="K25" s="781">
        <v>10.6</v>
      </c>
      <c r="L25" s="781">
        <v>12.9</v>
      </c>
      <c r="M25" s="781">
        <v>10.6</v>
      </c>
      <c r="N25" s="781">
        <v>10.199999999999999</v>
      </c>
      <c r="O25" s="781">
        <v>8.6999999999999993</v>
      </c>
      <c r="P25" s="782">
        <v>3.1</v>
      </c>
      <c r="R25" s="759"/>
      <c r="S25" s="803"/>
      <c r="W25" s="757"/>
      <c r="X25" s="758"/>
      <c r="Z25" s="759"/>
      <c r="AN25" s="759"/>
      <c r="AO25" s="759"/>
      <c r="AP25" s="759"/>
      <c r="AQ25" s="759"/>
    </row>
    <row r="26" spans="2:43" s="756" customFormat="1" ht="9" customHeight="1">
      <c r="B26" s="804" t="s">
        <v>407</v>
      </c>
      <c r="C26" s="801">
        <v>1.99</v>
      </c>
      <c r="D26" s="769">
        <v>115.81666666666666</v>
      </c>
      <c r="E26" s="770">
        <v>121.4</v>
      </c>
      <c r="F26" s="770">
        <v>122</v>
      </c>
      <c r="G26" s="770">
        <v>123.5</v>
      </c>
      <c r="H26" s="770">
        <v>123.1</v>
      </c>
      <c r="I26" s="770">
        <v>120.9</v>
      </c>
      <c r="J26" s="780">
        <v>10.858333333333333</v>
      </c>
      <c r="K26" s="781">
        <v>6.7</v>
      </c>
      <c r="L26" s="781">
        <v>6.8</v>
      </c>
      <c r="M26" s="781">
        <v>6.7</v>
      </c>
      <c r="N26" s="781">
        <v>6.2</v>
      </c>
      <c r="O26" s="781">
        <v>4</v>
      </c>
      <c r="P26" s="782">
        <v>-1.8</v>
      </c>
      <c r="R26" s="759"/>
      <c r="S26" s="803"/>
      <c r="W26" s="757"/>
      <c r="X26" s="758"/>
      <c r="Z26" s="759"/>
      <c r="AN26" s="759"/>
      <c r="AO26" s="759"/>
      <c r="AP26" s="759"/>
      <c r="AQ26" s="759"/>
    </row>
    <row r="27" spans="2:43" s="756" customFormat="1" ht="9" customHeight="1">
      <c r="B27" s="767" t="s">
        <v>408</v>
      </c>
      <c r="C27" s="801">
        <v>0.59</v>
      </c>
      <c r="D27" s="769">
        <v>137.51666666666665</v>
      </c>
      <c r="E27" s="770">
        <v>140.9</v>
      </c>
      <c r="F27" s="770">
        <v>140.19999999999999</v>
      </c>
      <c r="G27" s="770">
        <v>141.1</v>
      </c>
      <c r="H27" s="770">
        <v>141.5</v>
      </c>
      <c r="I27" s="770">
        <v>140.9</v>
      </c>
      <c r="J27" s="780">
        <v>20.816666666666666</v>
      </c>
      <c r="K27" s="781">
        <v>4.7</v>
      </c>
      <c r="L27" s="781">
        <v>3</v>
      </c>
      <c r="M27" s="781">
        <v>4.7</v>
      </c>
      <c r="N27" s="781">
        <v>1.7</v>
      </c>
      <c r="O27" s="781">
        <v>0.1</v>
      </c>
      <c r="P27" s="782">
        <v>-0.4</v>
      </c>
      <c r="R27" s="759"/>
      <c r="S27" s="803"/>
      <c r="W27" s="757"/>
      <c r="X27" s="758"/>
      <c r="Z27" s="759"/>
      <c r="AN27" s="759"/>
      <c r="AO27" s="759"/>
      <c r="AP27" s="759"/>
      <c r="AQ27" s="759"/>
    </row>
    <row r="28" spans="2:43" s="756" customFormat="1" ht="9" customHeight="1">
      <c r="B28" s="805" t="s">
        <v>409</v>
      </c>
      <c r="C28" s="801">
        <v>13.72</v>
      </c>
      <c r="D28" s="769">
        <v>132.20833333333334</v>
      </c>
      <c r="E28" s="770">
        <v>132.1</v>
      </c>
      <c r="F28" s="770">
        <v>128.80000000000001</v>
      </c>
      <c r="G28" s="770">
        <v>131.5</v>
      </c>
      <c r="H28" s="770">
        <v>130.4</v>
      </c>
      <c r="I28" s="770">
        <v>131.30000000000001</v>
      </c>
      <c r="J28" s="780">
        <v>13.375000000000002</v>
      </c>
      <c r="K28" s="781">
        <v>-6.8</v>
      </c>
      <c r="L28" s="781">
        <v>-14.7</v>
      </c>
      <c r="M28" s="781">
        <v>-6.8</v>
      </c>
      <c r="N28" s="781">
        <v>-2.2000000000000002</v>
      </c>
      <c r="O28" s="781">
        <v>0.9</v>
      </c>
      <c r="P28" s="782">
        <v>0.7</v>
      </c>
      <c r="R28" s="759"/>
      <c r="S28" s="803"/>
      <c r="W28" s="757"/>
      <c r="X28" s="758"/>
      <c r="Z28" s="759"/>
      <c r="AN28" s="759"/>
      <c r="AO28" s="759"/>
      <c r="AP28" s="759"/>
      <c r="AQ28" s="759"/>
    </row>
    <row r="29" spans="2:43" s="756" customFormat="1" ht="9" customHeight="1">
      <c r="B29" s="802" t="s">
        <v>410</v>
      </c>
      <c r="C29" s="801">
        <v>1.57</v>
      </c>
      <c r="D29" s="769">
        <v>122.72500000000001</v>
      </c>
      <c r="E29" s="770">
        <v>127.1</v>
      </c>
      <c r="F29" s="770">
        <v>121</v>
      </c>
      <c r="G29" s="770">
        <v>124.5</v>
      </c>
      <c r="H29" s="770">
        <v>125.5</v>
      </c>
      <c r="I29" s="770">
        <v>126</v>
      </c>
      <c r="J29" s="780">
        <v>9.2083333333333339</v>
      </c>
      <c r="K29" s="781">
        <v>-8.3000000000000007</v>
      </c>
      <c r="L29" s="781">
        <v>-16</v>
      </c>
      <c r="M29" s="781">
        <v>-8.3000000000000007</v>
      </c>
      <c r="N29" s="781">
        <v>4.5999999999999996</v>
      </c>
      <c r="O29" s="781">
        <v>12.1</v>
      </c>
      <c r="P29" s="782">
        <v>0.4</v>
      </c>
      <c r="R29" s="759"/>
      <c r="S29" s="803"/>
      <c r="W29" s="757"/>
      <c r="X29" s="758"/>
      <c r="Z29" s="759"/>
      <c r="AN29" s="759"/>
      <c r="AO29" s="759"/>
      <c r="AP29" s="759"/>
      <c r="AQ29" s="759"/>
    </row>
    <row r="30" spans="2:43" s="756" customFormat="1" ht="9" customHeight="1">
      <c r="B30" s="767" t="s">
        <v>411</v>
      </c>
      <c r="C30" s="801">
        <v>0.73</v>
      </c>
      <c r="D30" s="769">
        <v>130.60833333333335</v>
      </c>
      <c r="E30" s="770">
        <v>129</v>
      </c>
      <c r="F30" s="770">
        <v>122.2</v>
      </c>
      <c r="G30" s="770">
        <v>128.6</v>
      </c>
      <c r="H30" s="770">
        <v>136.80000000000001</v>
      </c>
      <c r="I30" s="770">
        <v>133.6</v>
      </c>
      <c r="J30" s="780">
        <v>21.925000000000001</v>
      </c>
      <c r="K30" s="781">
        <v>-6.7</v>
      </c>
      <c r="L30" s="781">
        <v>-7.4</v>
      </c>
      <c r="M30" s="781">
        <v>-6.7</v>
      </c>
      <c r="N30" s="781">
        <v>-6.9</v>
      </c>
      <c r="O30" s="781">
        <v>-3.5</v>
      </c>
      <c r="P30" s="782">
        <v>-2.2999999999999998</v>
      </c>
      <c r="R30" s="759"/>
      <c r="S30" s="798"/>
      <c r="W30" s="757"/>
      <c r="X30" s="758"/>
      <c r="Z30" s="759"/>
      <c r="AN30" s="759"/>
      <c r="AO30" s="759"/>
      <c r="AP30" s="759"/>
      <c r="AQ30" s="759"/>
    </row>
    <row r="31" spans="2:43" s="756" customFormat="1" ht="9" customHeight="1">
      <c r="B31" s="767" t="s">
        <v>412</v>
      </c>
      <c r="C31" s="801"/>
      <c r="D31" s="769"/>
      <c r="E31" s="770"/>
      <c r="F31" s="770"/>
      <c r="G31" s="770"/>
      <c r="H31" s="770"/>
      <c r="I31" s="770"/>
      <c r="K31" s="781"/>
      <c r="L31" s="781"/>
      <c r="M31" s="781"/>
      <c r="N31" s="781"/>
      <c r="O31" s="781"/>
      <c r="P31" s="782"/>
      <c r="R31" s="759"/>
      <c r="W31" s="757"/>
      <c r="X31" s="758"/>
      <c r="Z31" s="759"/>
      <c r="AN31" s="759"/>
      <c r="AO31" s="759"/>
      <c r="AP31" s="759"/>
      <c r="AQ31" s="759"/>
    </row>
    <row r="32" spans="2:43" s="756" customFormat="1" ht="9" customHeight="1">
      <c r="B32" s="767" t="s">
        <v>413</v>
      </c>
      <c r="C32" s="801">
        <v>4.28</v>
      </c>
      <c r="D32" s="769">
        <v>125.09999999999998</v>
      </c>
      <c r="E32" s="770">
        <v>122.6</v>
      </c>
      <c r="F32" s="770">
        <v>112.2</v>
      </c>
      <c r="G32" s="770">
        <v>116.2</v>
      </c>
      <c r="H32" s="770">
        <v>111.5</v>
      </c>
      <c r="I32" s="770">
        <v>106.6</v>
      </c>
      <c r="J32" s="780">
        <v>3.8166666666666669</v>
      </c>
      <c r="K32" s="781">
        <v>-23.5</v>
      </c>
      <c r="L32" s="781">
        <v>-38.5</v>
      </c>
      <c r="M32" s="781">
        <v>-23.5</v>
      </c>
      <c r="N32" s="781">
        <v>-9.1999999999999993</v>
      </c>
      <c r="O32" s="781">
        <v>-0.5</v>
      </c>
      <c r="P32" s="782">
        <v>-4.4000000000000004</v>
      </c>
      <c r="R32" s="759"/>
      <c r="W32" s="757"/>
      <c r="X32" s="758"/>
      <c r="Z32" s="759"/>
      <c r="AN32" s="759"/>
      <c r="AO32" s="759"/>
      <c r="AP32" s="759"/>
      <c r="AQ32" s="759"/>
    </row>
    <row r="33" spans="2:43" s="756" customFormat="1" ht="9" customHeight="1">
      <c r="B33" s="767" t="s">
        <v>414</v>
      </c>
      <c r="C33" s="801">
        <v>0.1</v>
      </c>
      <c r="D33" s="769">
        <v>118.95000000000003</v>
      </c>
      <c r="E33" s="770">
        <v>120.4</v>
      </c>
      <c r="F33" s="770">
        <v>119.4</v>
      </c>
      <c r="G33" s="770">
        <v>119.5</v>
      </c>
      <c r="H33" s="770">
        <v>119.8</v>
      </c>
      <c r="I33" s="770">
        <v>120</v>
      </c>
      <c r="J33" s="780">
        <v>8.7083333333333339</v>
      </c>
      <c r="K33" s="781">
        <v>3.7</v>
      </c>
      <c r="L33" s="781">
        <v>0.9</v>
      </c>
      <c r="M33" s="781">
        <v>3.7</v>
      </c>
      <c r="N33" s="781">
        <v>0.8</v>
      </c>
      <c r="O33" s="781">
        <v>0</v>
      </c>
      <c r="P33" s="782">
        <v>0.2</v>
      </c>
      <c r="R33" s="759"/>
      <c r="W33" s="757"/>
      <c r="X33" s="758"/>
      <c r="Z33" s="759"/>
      <c r="AN33" s="759"/>
      <c r="AO33" s="759"/>
      <c r="AP33" s="759"/>
      <c r="AQ33" s="759"/>
    </row>
    <row r="34" spans="2:43" s="756" customFormat="1" ht="9" customHeight="1">
      <c r="B34" s="767" t="s">
        <v>415</v>
      </c>
      <c r="C34" s="801">
        <v>0.62</v>
      </c>
      <c r="D34" s="769">
        <v>134.00833333333333</v>
      </c>
      <c r="E34" s="770">
        <v>139.9</v>
      </c>
      <c r="F34" s="770">
        <v>141.80000000000001</v>
      </c>
      <c r="G34" s="770">
        <v>143.1</v>
      </c>
      <c r="H34" s="770">
        <v>143.9</v>
      </c>
      <c r="I34" s="770">
        <v>143.80000000000001</v>
      </c>
      <c r="J34" s="780">
        <v>18.791666666666668</v>
      </c>
      <c r="K34" s="781">
        <v>10.199999999999999</v>
      </c>
      <c r="L34" s="781">
        <v>10.1</v>
      </c>
      <c r="M34" s="781">
        <v>10.199999999999999</v>
      </c>
      <c r="N34" s="781">
        <v>9.1999999999999993</v>
      </c>
      <c r="O34" s="781">
        <v>7.1</v>
      </c>
      <c r="P34" s="782">
        <v>-0.1</v>
      </c>
      <c r="R34" s="759"/>
      <c r="W34" s="757"/>
      <c r="X34" s="758"/>
      <c r="Z34" s="759"/>
      <c r="AN34" s="759"/>
      <c r="AO34" s="759"/>
      <c r="AP34" s="759"/>
      <c r="AQ34" s="759"/>
    </row>
    <row r="35" spans="2:43" s="756" customFormat="1" ht="9" customHeight="1">
      <c r="B35" s="767" t="s">
        <v>416</v>
      </c>
      <c r="C35" s="801">
        <v>1.67</v>
      </c>
      <c r="D35" s="769">
        <v>151.30833333333334</v>
      </c>
      <c r="E35" s="770">
        <v>151.80000000000001</v>
      </c>
      <c r="F35" s="770">
        <v>152.1</v>
      </c>
      <c r="G35" s="770">
        <v>151.80000000000001</v>
      </c>
      <c r="H35" s="770">
        <v>150.80000000000001</v>
      </c>
      <c r="I35" s="770">
        <v>150.9</v>
      </c>
      <c r="J35" s="780">
        <v>21.533333333333335</v>
      </c>
      <c r="K35" s="781">
        <v>2.6</v>
      </c>
      <c r="L35" s="781">
        <v>1.5</v>
      </c>
      <c r="M35" s="781">
        <v>2.6</v>
      </c>
      <c r="N35" s="781">
        <v>-0.3</v>
      </c>
      <c r="O35" s="781">
        <v>-0.6</v>
      </c>
      <c r="P35" s="782">
        <v>0.1</v>
      </c>
      <c r="R35" s="759"/>
      <c r="W35" s="757"/>
      <c r="X35" s="758"/>
      <c r="Z35" s="759"/>
      <c r="AN35" s="759"/>
      <c r="AO35" s="759"/>
      <c r="AP35" s="759"/>
      <c r="AQ35" s="759"/>
    </row>
    <row r="36" spans="2:43" s="756" customFormat="1" ht="9" customHeight="1">
      <c r="B36" s="767" t="s">
        <v>417</v>
      </c>
      <c r="C36" s="801">
        <v>1.4</v>
      </c>
      <c r="D36" s="769">
        <v>131.34166666666667</v>
      </c>
      <c r="E36" s="770">
        <v>135.9</v>
      </c>
      <c r="F36" s="770">
        <v>141</v>
      </c>
      <c r="G36" s="770">
        <v>143.69999999999999</v>
      </c>
      <c r="H36" s="770">
        <v>147.80000000000001</v>
      </c>
      <c r="I36" s="770">
        <v>164.5</v>
      </c>
      <c r="J36" s="780">
        <v>14.225</v>
      </c>
      <c r="K36" s="781">
        <v>13.4</v>
      </c>
      <c r="L36" s="781">
        <v>16.600000000000001</v>
      </c>
      <c r="M36" s="781">
        <v>13.4</v>
      </c>
      <c r="N36" s="781">
        <v>16.100000000000001</v>
      </c>
      <c r="O36" s="781">
        <v>12.5</v>
      </c>
      <c r="P36" s="782">
        <v>11.3</v>
      </c>
      <c r="R36" s="759"/>
      <c r="W36" s="757"/>
      <c r="X36" s="758"/>
      <c r="Z36" s="759"/>
      <c r="AN36" s="759"/>
      <c r="AO36" s="759"/>
      <c r="AP36" s="759"/>
      <c r="AQ36" s="759"/>
    </row>
    <row r="37" spans="2:43" s="756" customFormat="1" ht="9" customHeight="1">
      <c r="B37" s="767" t="s">
        <v>418</v>
      </c>
      <c r="C37" s="801">
        <v>0.99</v>
      </c>
      <c r="D37" s="769">
        <v>146.26666666666665</v>
      </c>
      <c r="E37" s="770">
        <v>148.69999999999999</v>
      </c>
      <c r="F37" s="770">
        <v>148.6</v>
      </c>
      <c r="G37" s="770">
        <v>150.30000000000001</v>
      </c>
      <c r="H37" s="770">
        <v>145.9</v>
      </c>
      <c r="I37" s="770">
        <v>146</v>
      </c>
      <c r="J37" s="780">
        <v>26.150000000000002</v>
      </c>
      <c r="K37" s="781">
        <v>6.3</v>
      </c>
      <c r="L37" s="781">
        <v>1.4</v>
      </c>
      <c r="M37" s="781">
        <v>6.3</v>
      </c>
      <c r="N37" s="781">
        <v>-0.2</v>
      </c>
      <c r="O37" s="781">
        <v>-0.9</v>
      </c>
      <c r="P37" s="782">
        <v>0.1</v>
      </c>
      <c r="R37" s="759"/>
      <c r="W37" s="757"/>
      <c r="X37" s="758"/>
      <c r="Z37" s="759"/>
      <c r="AN37" s="759"/>
      <c r="AO37" s="759"/>
      <c r="AP37" s="759"/>
      <c r="AQ37" s="759"/>
    </row>
    <row r="38" spans="2:43" s="756" customFormat="1" ht="9" customHeight="1">
      <c r="B38" s="767" t="s">
        <v>419</v>
      </c>
      <c r="C38" s="801">
        <v>0.35</v>
      </c>
      <c r="D38" s="769">
        <v>180.58333333333334</v>
      </c>
      <c r="E38" s="770">
        <v>181.9</v>
      </c>
      <c r="F38" s="770">
        <v>181.2</v>
      </c>
      <c r="G38" s="770">
        <v>182.4</v>
      </c>
      <c r="H38" s="770">
        <v>180.5</v>
      </c>
      <c r="I38" s="770">
        <v>182</v>
      </c>
      <c r="J38" s="780">
        <v>56.966666666666661</v>
      </c>
      <c r="K38" s="781">
        <v>1.5</v>
      </c>
      <c r="L38" s="781">
        <v>0.6</v>
      </c>
      <c r="M38" s="781">
        <v>1.5</v>
      </c>
      <c r="N38" s="781">
        <v>-0.1</v>
      </c>
      <c r="O38" s="781">
        <v>0.2</v>
      </c>
      <c r="P38" s="782">
        <v>0.8</v>
      </c>
      <c r="R38" s="759"/>
      <c r="W38" s="757"/>
      <c r="X38" s="758"/>
      <c r="Z38" s="759"/>
      <c r="AN38" s="759"/>
      <c r="AO38" s="759"/>
      <c r="AP38" s="759"/>
      <c r="AQ38" s="759"/>
    </row>
    <row r="39" spans="2:43" s="759" customFormat="1" ht="9" customHeight="1">
      <c r="B39" s="767" t="s">
        <v>420</v>
      </c>
      <c r="C39" s="801">
        <v>1.39</v>
      </c>
      <c r="D39" s="769">
        <v>128.45833333333331</v>
      </c>
      <c r="E39" s="770">
        <v>128.6</v>
      </c>
      <c r="F39" s="770">
        <v>128.4</v>
      </c>
      <c r="G39" s="770">
        <v>128.5</v>
      </c>
      <c r="H39" s="770">
        <v>130.19999999999999</v>
      </c>
      <c r="I39" s="770">
        <v>129.4</v>
      </c>
      <c r="J39" s="780">
        <v>14.208333333333334</v>
      </c>
      <c r="K39" s="781">
        <v>0.6</v>
      </c>
      <c r="L39" s="781">
        <v>0.2</v>
      </c>
      <c r="M39" s="781">
        <v>0.6</v>
      </c>
      <c r="N39" s="781">
        <v>0.9</v>
      </c>
      <c r="O39" s="781">
        <v>-0.6</v>
      </c>
      <c r="P39" s="782">
        <v>-0.6</v>
      </c>
      <c r="W39" s="806"/>
      <c r="X39" s="807"/>
    </row>
    <row r="40" spans="2:43" s="756" customFormat="1" ht="9" customHeight="1">
      <c r="B40" s="767" t="s">
        <v>421</v>
      </c>
      <c r="C40" s="801">
        <v>2.91</v>
      </c>
      <c r="D40" s="769">
        <v>126.44999999999999</v>
      </c>
      <c r="E40" s="770">
        <v>133.5</v>
      </c>
      <c r="F40" s="770">
        <v>136</v>
      </c>
      <c r="G40" s="770">
        <v>139.69999999999999</v>
      </c>
      <c r="H40" s="770">
        <v>140.30000000000001</v>
      </c>
      <c r="I40" s="770">
        <v>142.30000000000001</v>
      </c>
      <c r="J40" s="780">
        <v>14.908333333333333</v>
      </c>
      <c r="K40" s="781">
        <v>12.8</v>
      </c>
      <c r="L40" s="781">
        <v>10.5</v>
      </c>
      <c r="M40" s="781">
        <v>12.8</v>
      </c>
      <c r="N40" s="781">
        <v>10.9</v>
      </c>
      <c r="O40" s="781">
        <v>10.7</v>
      </c>
      <c r="P40" s="782">
        <v>1.4</v>
      </c>
      <c r="R40" s="759"/>
      <c r="W40" s="757"/>
      <c r="X40" s="758"/>
      <c r="Z40" s="759"/>
      <c r="AN40" s="759"/>
      <c r="AO40" s="759"/>
      <c r="AP40" s="759"/>
      <c r="AQ40" s="759"/>
    </row>
    <row r="41" spans="2:43" s="756" customFormat="1" ht="9" customHeight="1">
      <c r="B41" s="767" t="s">
        <v>170</v>
      </c>
      <c r="C41" s="801">
        <v>2.06</v>
      </c>
      <c r="D41" s="769">
        <v>119.83333333333333</v>
      </c>
      <c r="E41" s="770">
        <v>125.8</v>
      </c>
      <c r="F41" s="770">
        <v>127.1</v>
      </c>
      <c r="G41" s="770">
        <v>129.19999999999999</v>
      </c>
      <c r="H41" s="770">
        <v>127.5</v>
      </c>
      <c r="I41" s="770">
        <v>128</v>
      </c>
      <c r="J41" s="780">
        <v>12.525</v>
      </c>
      <c r="K41" s="781">
        <v>11.9</v>
      </c>
      <c r="L41" s="781">
        <v>11.6</v>
      </c>
      <c r="M41" s="781">
        <v>11.9</v>
      </c>
      <c r="N41" s="781">
        <v>8.4</v>
      </c>
      <c r="O41" s="781">
        <v>6.1</v>
      </c>
      <c r="P41" s="782">
        <v>0.4</v>
      </c>
      <c r="R41" s="759"/>
      <c r="W41" s="757"/>
      <c r="X41" s="758"/>
      <c r="Z41" s="759"/>
      <c r="AN41" s="759"/>
      <c r="AO41" s="759"/>
      <c r="AP41" s="759"/>
      <c r="AQ41" s="759"/>
    </row>
    <row r="42" spans="2:43" s="756" customFormat="1" ht="9" customHeight="1">
      <c r="B42" s="767" t="s">
        <v>422</v>
      </c>
      <c r="C42" s="801">
        <v>1.1599999999999999</v>
      </c>
      <c r="D42" s="769">
        <v>123.63333333333334</v>
      </c>
      <c r="E42" s="770">
        <v>131.1</v>
      </c>
      <c r="F42" s="770">
        <v>131.1</v>
      </c>
      <c r="G42" s="770">
        <v>131.30000000000001</v>
      </c>
      <c r="H42" s="770">
        <v>129.4</v>
      </c>
      <c r="I42" s="770">
        <v>132.80000000000001</v>
      </c>
      <c r="J42" s="780">
        <v>13.533333333333333</v>
      </c>
      <c r="K42" s="781">
        <v>15.9</v>
      </c>
      <c r="L42" s="781">
        <v>13.2</v>
      </c>
      <c r="M42" s="781">
        <v>15.9</v>
      </c>
      <c r="N42" s="781">
        <v>4.9000000000000004</v>
      </c>
      <c r="O42" s="781">
        <v>4.8</v>
      </c>
      <c r="P42" s="782">
        <v>2.6</v>
      </c>
      <c r="R42" s="759"/>
      <c r="W42" s="757"/>
      <c r="X42" s="758"/>
      <c r="Z42" s="759"/>
      <c r="AN42" s="759"/>
      <c r="AO42" s="759"/>
      <c r="AP42" s="759"/>
      <c r="AQ42" s="759"/>
    </row>
    <row r="43" spans="2:43" s="756" customFormat="1" ht="8.25">
      <c r="B43" s="804" t="s">
        <v>423</v>
      </c>
      <c r="C43" s="801">
        <v>3.28</v>
      </c>
      <c r="D43" s="769">
        <v>122.52500000000002</v>
      </c>
      <c r="E43" s="770">
        <v>121.3</v>
      </c>
      <c r="F43" s="770">
        <v>121.8</v>
      </c>
      <c r="G43" s="770">
        <v>122.1</v>
      </c>
      <c r="H43" s="770">
        <v>119.8</v>
      </c>
      <c r="I43" s="770">
        <v>119.7</v>
      </c>
      <c r="J43" s="780">
        <v>4.2250000000000005</v>
      </c>
      <c r="K43" s="781">
        <v>-1.9</v>
      </c>
      <c r="L43" s="781">
        <v>-0.7</v>
      </c>
      <c r="M43" s="781">
        <v>-1.9</v>
      </c>
      <c r="N43" s="781">
        <v>-0.4</v>
      </c>
      <c r="O43" s="781">
        <v>-2.1</v>
      </c>
      <c r="P43" s="782">
        <v>-0.1</v>
      </c>
      <c r="R43" s="759"/>
      <c r="W43" s="757"/>
      <c r="X43" s="758"/>
      <c r="Z43" s="759"/>
      <c r="AN43" s="759"/>
      <c r="AO43" s="759"/>
      <c r="AP43" s="759"/>
      <c r="AQ43" s="759"/>
    </row>
    <row r="44" spans="2:43" s="756" customFormat="1" ht="9" customHeight="1">
      <c r="B44" s="767" t="s">
        <v>424</v>
      </c>
      <c r="C44" s="801">
        <v>0.15</v>
      </c>
      <c r="D44" s="769">
        <v>127.77500000000002</v>
      </c>
      <c r="E44" s="770">
        <v>136.1</v>
      </c>
      <c r="F44" s="770">
        <v>137.9</v>
      </c>
      <c r="G44" s="770">
        <v>139.19999999999999</v>
      </c>
      <c r="H44" s="770">
        <v>141</v>
      </c>
      <c r="I44" s="770">
        <v>141.80000000000001</v>
      </c>
      <c r="J44" s="808">
        <v>18.724999999999998</v>
      </c>
      <c r="K44" s="781">
        <v>12.4</v>
      </c>
      <c r="L44" s="781">
        <v>13.3</v>
      </c>
      <c r="M44" s="781">
        <v>12.4</v>
      </c>
      <c r="N44" s="781">
        <v>10.8</v>
      </c>
      <c r="O44" s="781">
        <v>11</v>
      </c>
      <c r="P44" s="782">
        <v>0.6</v>
      </c>
      <c r="Q44" s="759"/>
      <c r="R44" s="759"/>
      <c r="W44" s="757"/>
      <c r="X44" s="758"/>
      <c r="Z44" s="759"/>
      <c r="AN44" s="759"/>
      <c r="AO44" s="759"/>
      <c r="AP44" s="759"/>
      <c r="AQ44" s="759"/>
    </row>
    <row r="45" spans="2:43" s="756" customFormat="1" ht="9" customHeight="1">
      <c r="B45" s="767" t="s">
        <v>425</v>
      </c>
      <c r="C45" s="801">
        <v>3.68</v>
      </c>
      <c r="D45" s="769">
        <v>120.94999999999999</v>
      </c>
      <c r="E45" s="770">
        <v>124.2</v>
      </c>
      <c r="F45" s="770">
        <v>126.8</v>
      </c>
      <c r="G45" s="770">
        <v>127.8</v>
      </c>
      <c r="H45" s="770">
        <v>128.4</v>
      </c>
      <c r="I45" s="770">
        <v>128.69999999999999</v>
      </c>
      <c r="J45" s="780">
        <v>10.516666666666667</v>
      </c>
      <c r="K45" s="781">
        <v>7.6</v>
      </c>
      <c r="L45" s="781">
        <v>8.6</v>
      </c>
      <c r="M45" s="781">
        <v>7.6</v>
      </c>
      <c r="N45" s="781">
        <v>4.5</v>
      </c>
      <c r="O45" s="781">
        <v>4.5</v>
      </c>
      <c r="P45" s="782">
        <v>0.2</v>
      </c>
      <c r="Q45" s="759"/>
      <c r="R45" s="759"/>
      <c r="W45" s="757"/>
      <c r="X45" s="758"/>
      <c r="Z45" s="759"/>
      <c r="AN45" s="759"/>
      <c r="AO45" s="759"/>
      <c r="AP45" s="759"/>
      <c r="AQ45" s="759"/>
    </row>
    <row r="46" spans="2:43" s="756" customFormat="1" ht="9" customHeight="1">
      <c r="B46" s="809" t="s">
        <v>426</v>
      </c>
      <c r="C46" s="801">
        <v>2.5099999999999998</v>
      </c>
      <c r="D46" s="769">
        <v>125.89166666666667</v>
      </c>
      <c r="E46" s="770">
        <v>138.6</v>
      </c>
      <c r="F46" s="770">
        <v>139</v>
      </c>
      <c r="G46" s="770">
        <v>141.1</v>
      </c>
      <c r="H46" s="770">
        <v>142.4</v>
      </c>
      <c r="I46" s="770">
        <v>142.4</v>
      </c>
      <c r="J46" s="780">
        <v>19.924999999999997</v>
      </c>
      <c r="K46" s="781">
        <v>18.100000000000001</v>
      </c>
      <c r="L46" s="781">
        <v>14.8</v>
      </c>
      <c r="M46" s="781">
        <v>18.100000000000001</v>
      </c>
      <c r="N46" s="781"/>
      <c r="O46" s="781"/>
      <c r="P46" s="782"/>
      <c r="Q46" s="759"/>
      <c r="R46" s="759"/>
      <c r="W46" s="757"/>
      <c r="X46" s="758"/>
      <c r="Z46" s="759"/>
      <c r="AN46" s="759"/>
      <c r="AO46" s="759"/>
      <c r="AP46" s="759"/>
      <c r="AQ46" s="759"/>
    </row>
    <row r="47" spans="2:43" s="735" customFormat="1" ht="12" customHeight="1">
      <c r="B47" s="810" t="s">
        <v>427</v>
      </c>
      <c r="C47" s="811">
        <v>0.14000000000000001</v>
      </c>
      <c r="D47" s="812">
        <v>132.15833333333333</v>
      </c>
      <c r="E47" s="813">
        <v>137.6</v>
      </c>
      <c r="F47" s="813">
        <v>138.30000000000001</v>
      </c>
      <c r="G47" s="813">
        <v>139.30000000000001</v>
      </c>
      <c r="H47" s="813">
        <v>138.5</v>
      </c>
      <c r="I47" s="813">
        <v>138.1</v>
      </c>
      <c r="J47" s="814">
        <v>17.025000000000002</v>
      </c>
      <c r="K47" s="815">
        <v>8.3000000000000007</v>
      </c>
      <c r="L47" s="815">
        <v>7.5</v>
      </c>
      <c r="M47" s="815">
        <v>8.3000000000000007</v>
      </c>
      <c r="N47" s="815">
        <v>6.2</v>
      </c>
      <c r="O47" s="815">
        <v>4.8</v>
      </c>
      <c r="P47" s="816">
        <v>-0.3</v>
      </c>
      <c r="Q47" s="817"/>
      <c r="R47" s="817"/>
      <c r="W47" s="747"/>
      <c r="X47" s="818"/>
      <c r="Z47" s="817"/>
      <c r="AN47" s="817"/>
      <c r="AO47" s="817"/>
      <c r="AP47" s="817"/>
      <c r="AQ47" s="817"/>
    </row>
    <row r="48" spans="2:43" s="735" customFormat="1" ht="9" customHeight="1">
      <c r="B48" s="819" t="s">
        <v>428</v>
      </c>
      <c r="C48" s="820">
        <v>22.16</v>
      </c>
      <c r="D48" s="769">
        <v>127.54166666666669</v>
      </c>
      <c r="E48" s="770">
        <v>129</v>
      </c>
      <c r="F48" s="770">
        <v>128.9</v>
      </c>
      <c r="G48" s="770">
        <v>128.9</v>
      </c>
      <c r="H48" s="770">
        <v>128.80000000000001</v>
      </c>
      <c r="I48" s="770">
        <v>128.9</v>
      </c>
      <c r="J48" s="821">
        <v>8.7416666666666671</v>
      </c>
      <c r="K48" s="781">
        <v>2.9</v>
      </c>
      <c r="L48" s="781">
        <v>2.6</v>
      </c>
      <c r="M48" s="781">
        <v>2.9</v>
      </c>
      <c r="N48" s="781">
        <v>1.3</v>
      </c>
      <c r="O48" s="781">
        <v>0.9</v>
      </c>
      <c r="P48" s="782">
        <v>0.1</v>
      </c>
      <c r="Q48" s="817"/>
      <c r="R48" s="817"/>
      <c r="W48" s="747"/>
      <c r="X48" s="818"/>
      <c r="Z48" s="817"/>
      <c r="AN48" s="817"/>
      <c r="AO48" s="817"/>
      <c r="AP48" s="817"/>
      <c r="AQ48" s="817"/>
    </row>
    <row r="49" spans="2:43" s="756" customFormat="1" ht="9" customHeight="1">
      <c r="B49" s="822" t="s">
        <v>429</v>
      </c>
      <c r="C49" s="823">
        <v>2.83</v>
      </c>
      <c r="D49" s="769">
        <v>129.67500000000001</v>
      </c>
      <c r="E49" s="770">
        <v>133</v>
      </c>
      <c r="F49" s="770">
        <v>133.30000000000001</v>
      </c>
      <c r="G49" s="770">
        <v>133.30000000000001</v>
      </c>
      <c r="H49" s="770">
        <v>132.19999999999999</v>
      </c>
      <c r="I49" s="770">
        <v>133.4</v>
      </c>
      <c r="J49" s="780">
        <v>5.7666666666666657</v>
      </c>
      <c r="K49" s="781">
        <v>2.5</v>
      </c>
      <c r="L49" s="781">
        <v>3.9</v>
      </c>
      <c r="M49" s="781">
        <v>2.5</v>
      </c>
      <c r="N49" s="781">
        <v>1.9</v>
      </c>
      <c r="O49" s="781">
        <v>1.7</v>
      </c>
      <c r="P49" s="782">
        <v>0.9</v>
      </c>
      <c r="R49" s="759"/>
      <c r="W49" s="757"/>
      <c r="X49" s="758"/>
      <c r="Z49" s="759"/>
      <c r="AN49" s="759"/>
      <c r="AO49" s="759"/>
      <c r="AP49" s="759"/>
      <c r="AQ49" s="759"/>
    </row>
    <row r="50" spans="2:43" s="756" customFormat="1" ht="9" customHeight="1">
      <c r="B50" s="804" t="s">
        <v>430</v>
      </c>
      <c r="C50" s="801">
        <v>2.82</v>
      </c>
      <c r="D50" s="769">
        <v>127.93333333333335</v>
      </c>
      <c r="E50" s="770">
        <v>128.30000000000001</v>
      </c>
      <c r="F50" s="770">
        <v>128.19999999999999</v>
      </c>
      <c r="G50" s="770">
        <v>129</v>
      </c>
      <c r="H50" s="770">
        <v>129.6</v>
      </c>
      <c r="I50" s="770">
        <v>129.6</v>
      </c>
      <c r="J50" s="780">
        <v>7.416666666666667</v>
      </c>
      <c r="K50" s="781">
        <v>2.5</v>
      </c>
      <c r="L50" s="781">
        <v>1.7</v>
      </c>
      <c r="M50" s="781">
        <v>2.5</v>
      </c>
      <c r="N50" s="781">
        <v>2.4</v>
      </c>
      <c r="O50" s="781">
        <v>1.7</v>
      </c>
      <c r="P50" s="782">
        <v>0</v>
      </c>
      <c r="R50" s="759"/>
      <c r="W50" s="757"/>
      <c r="X50" s="758"/>
      <c r="Z50" s="759"/>
      <c r="AN50" s="759"/>
      <c r="AO50" s="759"/>
      <c r="AP50" s="759"/>
      <c r="AQ50" s="759"/>
    </row>
    <row r="51" spans="2:43" s="756" customFormat="1" ht="9" customHeight="1">
      <c r="B51" s="804" t="s">
        <v>431</v>
      </c>
      <c r="C51" s="824">
        <v>0.24</v>
      </c>
      <c r="D51" s="769">
        <v>128.91666666666666</v>
      </c>
      <c r="E51" s="770">
        <v>127.9</v>
      </c>
      <c r="F51" s="770">
        <v>126.3</v>
      </c>
      <c r="G51" s="770">
        <v>126.8</v>
      </c>
      <c r="H51" s="770">
        <v>125.1</v>
      </c>
      <c r="I51" s="770">
        <v>124.6</v>
      </c>
      <c r="J51" s="780">
        <v>8.2583333333333329</v>
      </c>
      <c r="K51" s="781">
        <v>-2.5</v>
      </c>
      <c r="L51" s="781">
        <v>-3.5</v>
      </c>
      <c r="M51" s="781">
        <v>-2.5</v>
      </c>
      <c r="N51" s="781">
        <v>-2.6</v>
      </c>
      <c r="O51" s="781">
        <v>-3</v>
      </c>
      <c r="P51" s="782">
        <v>-0.4</v>
      </c>
      <c r="R51" s="759"/>
      <c r="W51" s="757"/>
      <c r="X51" s="758"/>
      <c r="Z51" s="759"/>
      <c r="AN51" s="759"/>
      <c r="AO51" s="759"/>
      <c r="AP51" s="759"/>
      <c r="AQ51" s="759"/>
    </row>
    <row r="52" spans="2:43" s="756" customFormat="1" ht="9" customHeight="1">
      <c r="B52" s="825" t="s">
        <v>432</v>
      </c>
      <c r="C52" s="824">
        <v>2.44</v>
      </c>
      <c r="D52" s="769">
        <v>142.48333333333332</v>
      </c>
      <c r="E52" s="770">
        <v>140.19999999999999</v>
      </c>
      <c r="F52" s="770">
        <v>140.6</v>
      </c>
      <c r="G52" s="770">
        <v>140.6</v>
      </c>
      <c r="H52" s="770">
        <v>140</v>
      </c>
      <c r="I52" s="770">
        <v>140.6</v>
      </c>
      <c r="J52" s="780">
        <v>11.691666666666663</v>
      </c>
      <c r="K52" s="781">
        <v>-2.4</v>
      </c>
      <c r="L52" s="781">
        <v>-1.1000000000000001</v>
      </c>
      <c r="M52" s="781">
        <v>-2.4</v>
      </c>
      <c r="N52" s="781">
        <v>-2.1</v>
      </c>
      <c r="O52" s="781">
        <v>-2.1</v>
      </c>
      <c r="P52" s="782">
        <v>0.4</v>
      </c>
      <c r="R52" s="759"/>
      <c r="W52" s="757"/>
      <c r="X52" s="758"/>
      <c r="Z52" s="759"/>
      <c r="AN52" s="759"/>
      <c r="AO52" s="759"/>
      <c r="AP52" s="759"/>
      <c r="AQ52" s="759"/>
    </row>
    <row r="53" spans="2:43" s="756" customFormat="1" ht="9" customHeight="1">
      <c r="B53" s="804" t="s">
        <v>433</v>
      </c>
      <c r="C53" s="824">
        <v>11.22</v>
      </c>
      <c r="D53" s="769">
        <v>122.60000000000001</v>
      </c>
      <c r="E53" s="770">
        <v>124.4</v>
      </c>
      <c r="F53" s="770">
        <v>124.1</v>
      </c>
      <c r="G53" s="770">
        <v>123.9</v>
      </c>
      <c r="H53" s="770">
        <v>124</v>
      </c>
      <c r="I53" s="770">
        <v>123.8</v>
      </c>
      <c r="J53" s="780">
        <v>8.6749999999999989</v>
      </c>
      <c r="K53" s="781">
        <v>4</v>
      </c>
      <c r="L53" s="781">
        <v>3</v>
      </c>
      <c r="M53" s="781">
        <v>4</v>
      </c>
      <c r="N53" s="781">
        <v>1.4</v>
      </c>
      <c r="O53" s="781">
        <v>1</v>
      </c>
      <c r="P53" s="782">
        <v>-0.2</v>
      </c>
      <c r="R53" s="759"/>
      <c r="W53" s="757"/>
      <c r="X53" s="758"/>
      <c r="Z53" s="759"/>
      <c r="AN53" s="759"/>
      <c r="AO53" s="759"/>
      <c r="AP53" s="759"/>
      <c r="AQ53" s="759"/>
    </row>
    <row r="54" spans="2:43" s="756" customFormat="1" ht="9" customHeight="1">
      <c r="B54" s="804" t="s">
        <v>434</v>
      </c>
      <c r="C54" s="824">
        <v>2.2999999999999998</v>
      </c>
      <c r="D54" s="769">
        <v>133.72499999999999</v>
      </c>
      <c r="E54" s="770">
        <v>136.6</v>
      </c>
      <c r="F54" s="770">
        <v>135.9</v>
      </c>
      <c r="G54" s="770">
        <v>136.5</v>
      </c>
      <c r="H54" s="770">
        <v>136.80000000000001</v>
      </c>
      <c r="I54" s="770">
        <v>136.19999999999999</v>
      </c>
      <c r="J54" s="780">
        <v>11.35</v>
      </c>
      <c r="K54" s="781">
        <v>5.2</v>
      </c>
      <c r="L54" s="781">
        <v>4.5</v>
      </c>
      <c r="M54" s="781">
        <v>5.2</v>
      </c>
      <c r="N54" s="781">
        <v>3.2</v>
      </c>
      <c r="O54" s="781">
        <v>2</v>
      </c>
      <c r="P54" s="782">
        <v>-0.4</v>
      </c>
      <c r="R54" s="759"/>
      <c r="W54" s="757"/>
      <c r="X54" s="758"/>
      <c r="Z54" s="759"/>
      <c r="AN54" s="759"/>
      <c r="AO54" s="759"/>
      <c r="AP54" s="759"/>
      <c r="AQ54" s="759"/>
    </row>
    <row r="55" spans="2:43" s="756" customFormat="1" ht="9" customHeight="1">
      <c r="B55" s="767" t="s">
        <v>435</v>
      </c>
      <c r="C55" s="801">
        <v>0.22</v>
      </c>
      <c r="D55" s="769">
        <v>119.41666666666664</v>
      </c>
      <c r="E55" s="770">
        <v>123.7</v>
      </c>
      <c r="F55" s="770">
        <v>124.2</v>
      </c>
      <c r="G55" s="770">
        <v>123.9</v>
      </c>
      <c r="H55" s="770">
        <v>123.7</v>
      </c>
      <c r="I55" s="770">
        <v>123.3</v>
      </c>
      <c r="J55" s="780">
        <v>12.766666666666667</v>
      </c>
      <c r="K55" s="781">
        <v>6.2</v>
      </c>
      <c r="L55" s="781">
        <v>5.7</v>
      </c>
      <c r="M55" s="781">
        <v>6.2</v>
      </c>
      <c r="N55" s="781">
        <v>3.3</v>
      </c>
      <c r="O55" s="781">
        <v>4</v>
      </c>
      <c r="P55" s="782">
        <v>-0.3</v>
      </c>
      <c r="R55" s="759"/>
      <c r="W55" s="757"/>
      <c r="X55" s="758"/>
      <c r="Z55" s="759"/>
      <c r="AN55" s="759"/>
      <c r="AO55" s="759"/>
      <c r="AP55" s="759"/>
      <c r="AQ55" s="759"/>
    </row>
    <row r="56" spans="2:43" s="756" customFormat="1" ht="9" customHeight="1">
      <c r="B56" s="767" t="s">
        <v>436</v>
      </c>
      <c r="C56" s="801">
        <v>1.45</v>
      </c>
      <c r="D56" s="769">
        <v>132.46666666666667</v>
      </c>
      <c r="E56" s="770">
        <v>131</v>
      </c>
      <c r="F56" s="770">
        <v>131.19999999999999</v>
      </c>
      <c r="G56" s="770">
        <v>130.4</v>
      </c>
      <c r="H56" s="770">
        <v>129.6</v>
      </c>
      <c r="I56" s="770">
        <v>129.69999999999999</v>
      </c>
      <c r="J56" s="780">
        <v>16.291666666666668</v>
      </c>
      <c r="K56" s="781">
        <v>-0.8</v>
      </c>
      <c r="L56" s="781">
        <v>-1.6</v>
      </c>
      <c r="M56" s="781">
        <v>-0.8</v>
      </c>
      <c r="N56" s="781">
        <v>-4.5</v>
      </c>
      <c r="O56" s="781">
        <v>-4.9000000000000004</v>
      </c>
      <c r="P56" s="782">
        <v>0.1</v>
      </c>
      <c r="R56" s="759"/>
      <c r="W56" s="757"/>
      <c r="X56" s="758"/>
      <c r="Z56" s="759"/>
      <c r="AN56" s="759"/>
      <c r="AO56" s="759"/>
      <c r="AP56" s="759"/>
      <c r="AQ56" s="759"/>
    </row>
    <row r="57" spans="2:43" s="756" customFormat="1" ht="9" customHeight="1">
      <c r="B57" s="767" t="s">
        <v>437</v>
      </c>
      <c r="C57" s="801">
        <v>1.71</v>
      </c>
      <c r="D57" s="769">
        <v>133.04166666666669</v>
      </c>
      <c r="E57" s="770">
        <v>134.69999999999999</v>
      </c>
      <c r="F57" s="770">
        <v>135</v>
      </c>
      <c r="G57" s="770">
        <v>134</v>
      </c>
      <c r="H57" s="770">
        <v>135.6</v>
      </c>
      <c r="I57" s="770">
        <v>135.30000000000001</v>
      </c>
      <c r="J57" s="780">
        <v>16.841666666666665</v>
      </c>
      <c r="K57" s="781">
        <v>3.1</v>
      </c>
      <c r="L57" s="781">
        <v>2.5</v>
      </c>
      <c r="M57" s="781">
        <v>3.1</v>
      </c>
      <c r="N57" s="781">
        <v>1</v>
      </c>
      <c r="O57" s="781">
        <v>-0.6</v>
      </c>
      <c r="P57" s="782">
        <v>-0.2</v>
      </c>
      <c r="R57" s="759"/>
      <c r="W57" s="757"/>
      <c r="X57" s="758"/>
      <c r="Z57" s="759"/>
      <c r="AN57" s="759"/>
      <c r="AO57" s="759"/>
      <c r="AP57" s="759"/>
      <c r="AQ57" s="759"/>
    </row>
    <row r="58" spans="2:43" s="756" customFormat="1" ht="9" customHeight="1">
      <c r="B58" s="767" t="s">
        <v>438</v>
      </c>
      <c r="C58" s="801">
        <v>17.64</v>
      </c>
      <c r="D58" s="769">
        <v>143.70833333333334</v>
      </c>
      <c r="E58" s="770">
        <v>140.4</v>
      </c>
      <c r="F58" s="770">
        <v>140.4</v>
      </c>
      <c r="G58" s="770">
        <v>140.5</v>
      </c>
      <c r="H58" s="770">
        <v>139.9</v>
      </c>
      <c r="I58" s="770">
        <v>140.19999999999999</v>
      </c>
      <c r="J58" s="780">
        <v>17.183333333333334</v>
      </c>
      <c r="K58" s="781">
        <v>-4.4000000000000004</v>
      </c>
      <c r="L58" s="781">
        <v>-4.7</v>
      </c>
      <c r="M58" s="781">
        <v>-4.4000000000000004</v>
      </c>
      <c r="N58" s="781">
        <v>-4.4000000000000004</v>
      </c>
      <c r="O58" s="781">
        <v>-2.6</v>
      </c>
      <c r="P58" s="782">
        <v>0.2</v>
      </c>
      <c r="R58" s="759"/>
      <c r="W58" s="757"/>
      <c r="X58" s="758"/>
      <c r="Z58" s="759"/>
      <c r="AN58" s="759"/>
      <c r="AO58" s="759"/>
      <c r="AP58" s="759"/>
      <c r="AQ58" s="759"/>
    </row>
    <row r="59" spans="2:43" s="756" customFormat="1" ht="9" customHeight="1">
      <c r="B59" s="767" t="s">
        <v>439</v>
      </c>
      <c r="C59" s="801">
        <v>2.66</v>
      </c>
      <c r="D59" s="769">
        <v>139.16666666666669</v>
      </c>
      <c r="E59" s="770">
        <v>131.6</v>
      </c>
      <c r="F59" s="770">
        <v>132.30000000000001</v>
      </c>
      <c r="G59" s="770">
        <v>131.9</v>
      </c>
      <c r="H59" s="770">
        <v>131.69999999999999</v>
      </c>
      <c r="I59" s="770">
        <v>132</v>
      </c>
      <c r="J59" s="780">
        <v>12.024999999999999</v>
      </c>
      <c r="K59" s="781">
        <v>-9.9</v>
      </c>
      <c r="L59" s="781">
        <v>-9.4</v>
      </c>
      <c r="M59" s="781">
        <v>-9.9</v>
      </c>
      <c r="N59" s="781">
        <v>-9.9</v>
      </c>
      <c r="O59" s="781">
        <v>-5.6</v>
      </c>
      <c r="P59" s="782">
        <v>0.2</v>
      </c>
      <c r="R59" s="759"/>
      <c r="W59" s="757"/>
      <c r="X59" s="758"/>
      <c r="Z59" s="759"/>
      <c r="AN59" s="759"/>
      <c r="AO59" s="759"/>
      <c r="AP59" s="759"/>
      <c r="AQ59" s="759"/>
    </row>
    <row r="60" spans="2:43" s="756" customFormat="1" ht="9" customHeight="1">
      <c r="B60" s="767" t="s">
        <v>440</v>
      </c>
      <c r="C60" s="801">
        <v>0.22</v>
      </c>
      <c r="D60" s="769">
        <v>159.93333333333337</v>
      </c>
      <c r="E60" s="770">
        <v>159.1</v>
      </c>
      <c r="F60" s="770">
        <v>159.19999999999999</v>
      </c>
      <c r="G60" s="770">
        <v>158.19999999999999</v>
      </c>
      <c r="H60" s="770">
        <v>159.19999999999999</v>
      </c>
      <c r="I60" s="770">
        <v>157.1</v>
      </c>
      <c r="J60" s="780">
        <v>26.841666666666665</v>
      </c>
      <c r="K60" s="781">
        <v>-1</v>
      </c>
      <c r="L60" s="781">
        <v>-0.7</v>
      </c>
      <c r="M60" s="781">
        <v>-1</v>
      </c>
      <c r="N60" s="781">
        <v>-3.3</v>
      </c>
      <c r="O60" s="781">
        <v>-3.2</v>
      </c>
      <c r="P60" s="782">
        <v>-1.3</v>
      </c>
      <c r="R60" s="759"/>
      <c r="W60" s="757"/>
      <c r="X60" s="758"/>
      <c r="Z60" s="759"/>
      <c r="AN60" s="759"/>
      <c r="AO60" s="759"/>
      <c r="AP60" s="759"/>
      <c r="AQ60" s="759"/>
    </row>
    <row r="61" spans="2:43" s="756" customFormat="1" ht="9" customHeight="1">
      <c r="B61" s="802" t="s">
        <v>441</v>
      </c>
      <c r="C61" s="801">
        <v>2.0499999999999998</v>
      </c>
      <c r="D61" s="769">
        <v>134.90833333333333</v>
      </c>
      <c r="E61" s="770">
        <v>135.19999999999999</v>
      </c>
      <c r="F61" s="770">
        <v>136.6</v>
      </c>
      <c r="G61" s="770">
        <v>135.4</v>
      </c>
      <c r="H61" s="770">
        <v>131.6</v>
      </c>
      <c r="I61" s="770">
        <v>134.6</v>
      </c>
      <c r="J61" s="780">
        <v>15.450000000000001</v>
      </c>
      <c r="K61" s="781">
        <v>0.4</v>
      </c>
      <c r="L61" s="781">
        <v>0.8</v>
      </c>
      <c r="M61" s="781">
        <v>0.4</v>
      </c>
      <c r="N61" s="781">
        <v>-3.2</v>
      </c>
      <c r="O61" s="781">
        <v>-1.5</v>
      </c>
      <c r="P61" s="782">
        <v>2.2999999999999998</v>
      </c>
      <c r="R61" s="759"/>
      <c r="W61" s="757"/>
      <c r="X61" s="758"/>
      <c r="Z61" s="759"/>
      <c r="AN61" s="759"/>
      <c r="AO61" s="759"/>
      <c r="AP61" s="759"/>
      <c r="AQ61" s="759"/>
    </row>
    <row r="62" spans="2:43" s="756" customFormat="1" ht="9" customHeight="1">
      <c r="B62" s="802" t="s">
        <v>442</v>
      </c>
      <c r="C62" s="801">
        <v>8.52</v>
      </c>
      <c r="D62" s="769">
        <v>149.11666666666667</v>
      </c>
      <c r="E62" s="770">
        <v>145.1</v>
      </c>
      <c r="F62" s="770">
        <v>144.5</v>
      </c>
      <c r="G62" s="770">
        <v>145</v>
      </c>
      <c r="H62" s="770">
        <v>144.9</v>
      </c>
      <c r="I62" s="770">
        <v>144.9</v>
      </c>
      <c r="J62" s="780">
        <v>21.624999999999996</v>
      </c>
      <c r="K62" s="781">
        <v>-5.3</v>
      </c>
      <c r="L62" s="781">
        <v>-6</v>
      </c>
      <c r="M62" s="781">
        <v>-5.3</v>
      </c>
      <c r="N62" s="781">
        <v>-4.0999999999999996</v>
      </c>
      <c r="O62" s="781">
        <v>-2.4</v>
      </c>
      <c r="P62" s="782">
        <v>0</v>
      </c>
      <c r="R62" s="759"/>
      <c r="W62" s="757"/>
      <c r="X62" s="758"/>
      <c r="Z62" s="759"/>
      <c r="AN62" s="759"/>
      <c r="AO62" s="759"/>
      <c r="AP62" s="759"/>
      <c r="AQ62" s="759"/>
    </row>
    <row r="63" spans="2:43" s="756" customFormat="1" ht="9" customHeight="1">
      <c r="B63" s="767" t="s">
        <v>443</v>
      </c>
      <c r="C63" s="801">
        <v>1.8</v>
      </c>
      <c r="D63" s="769">
        <v>120.30833333333334</v>
      </c>
      <c r="E63" s="770">
        <v>125.5</v>
      </c>
      <c r="F63" s="770">
        <v>125.6</v>
      </c>
      <c r="G63" s="770">
        <v>128.6</v>
      </c>
      <c r="H63" s="770">
        <v>129.80000000000001</v>
      </c>
      <c r="I63" s="770">
        <v>133.19999999999999</v>
      </c>
      <c r="J63" s="780">
        <v>-16.033333333333335</v>
      </c>
      <c r="K63" s="781">
        <v>-3.5</v>
      </c>
      <c r="L63" s="781">
        <v>3.9</v>
      </c>
      <c r="M63" s="781">
        <v>-3.5</v>
      </c>
      <c r="N63" s="781">
        <v>12.9</v>
      </c>
      <c r="O63" s="781">
        <v>16.8</v>
      </c>
      <c r="P63" s="782">
        <v>2.6</v>
      </c>
      <c r="R63" s="759"/>
      <c r="W63" s="757"/>
      <c r="X63" s="758"/>
      <c r="Z63" s="759"/>
      <c r="AN63" s="759"/>
      <c r="AO63" s="759"/>
      <c r="AP63" s="759"/>
      <c r="AQ63" s="759"/>
    </row>
    <row r="64" spans="2:43" s="756" customFormat="1" ht="9" customHeight="1">
      <c r="B64" s="767" t="s">
        <v>444</v>
      </c>
      <c r="C64" s="801">
        <v>2.15</v>
      </c>
      <c r="D64" s="769">
        <v>141.50833333333335</v>
      </c>
      <c r="E64" s="770">
        <v>138.1</v>
      </c>
      <c r="F64" s="770">
        <v>138</v>
      </c>
      <c r="G64" s="770">
        <v>138.5</v>
      </c>
      <c r="H64" s="770">
        <v>137.80000000000001</v>
      </c>
      <c r="I64" s="770">
        <v>137</v>
      </c>
      <c r="J64" s="780">
        <v>17.574999999999999</v>
      </c>
      <c r="K64" s="781">
        <v>-3.9</v>
      </c>
      <c r="L64" s="781">
        <v>-4.8</v>
      </c>
      <c r="M64" s="781">
        <v>-3.9</v>
      </c>
      <c r="N64" s="781">
        <v>-4.8</v>
      </c>
      <c r="O64" s="781">
        <v>-3.8</v>
      </c>
      <c r="P64" s="782">
        <v>-0.6</v>
      </c>
      <c r="R64" s="759"/>
      <c r="W64" s="757"/>
      <c r="X64" s="758"/>
      <c r="Z64" s="759"/>
      <c r="AN64" s="759"/>
      <c r="AO64" s="759"/>
      <c r="AP64" s="759"/>
      <c r="AQ64" s="759"/>
    </row>
    <row r="65" spans="2:45" s="756" customFormat="1" ht="9" customHeight="1">
      <c r="B65" s="767" t="s">
        <v>445</v>
      </c>
      <c r="C65" s="801">
        <v>2.04</v>
      </c>
      <c r="D65" s="769">
        <v>136.36666666666667</v>
      </c>
      <c r="E65" s="770">
        <v>138</v>
      </c>
      <c r="F65" s="770">
        <v>138.1</v>
      </c>
      <c r="G65" s="770">
        <v>138.4</v>
      </c>
      <c r="H65" s="770">
        <v>138.30000000000001</v>
      </c>
      <c r="I65" s="770">
        <v>138.5</v>
      </c>
      <c r="J65" s="780">
        <v>6.8666666666666663</v>
      </c>
      <c r="K65" s="781">
        <v>2.4</v>
      </c>
      <c r="L65" s="781">
        <v>1.9</v>
      </c>
      <c r="M65" s="781">
        <v>2.4</v>
      </c>
      <c r="N65" s="781">
        <v>1.2</v>
      </c>
      <c r="O65" s="781">
        <v>1.7</v>
      </c>
      <c r="P65" s="782">
        <v>0.1</v>
      </c>
      <c r="R65" s="759"/>
      <c r="W65" s="757"/>
      <c r="X65" s="758"/>
      <c r="Z65" s="759"/>
      <c r="AN65" s="759"/>
      <c r="AO65" s="759"/>
      <c r="AP65" s="759"/>
      <c r="AQ65" s="759"/>
    </row>
    <row r="66" spans="2:45" s="756" customFormat="1" ht="9" customHeight="1">
      <c r="B66" s="767" t="s">
        <v>446</v>
      </c>
      <c r="C66" s="801">
        <v>0.5</v>
      </c>
      <c r="D66" s="769">
        <v>162.94166666666666</v>
      </c>
      <c r="E66" s="770">
        <v>156.9</v>
      </c>
      <c r="F66" s="770">
        <v>155.1</v>
      </c>
      <c r="G66" s="770">
        <v>155.80000000000001</v>
      </c>
      <c r="H66" s="770">
        <v>151.5</v>
      </c>
      <c r="I66" s="770">
        <v>156.69999999999999</v>
      </c>
      <c r="J66" s="780">
        <v>22.733333333333334</v>
      </c>
      <c r="K66" s="781">
        <v>-6.5</v>
      </c>
      <c r="L66" s="781">
        <v>-7.6</v>
      </c>
      <c r="M66" s="781">
        <v>-6.5</v>
      </c>
      <c r="N66" s="781">
        <v>-9.8000000000000007</v>
      </c>
      <c r="O66" s="781">
        <v>-4.3</v>
      </c>
      <c r="P66" s="782">
        <v>3.4</v>
      </c>
      <c r="R66" s="759"/>
      <c r="W66" s="757"/>
      <c r="X66" s="758"/>
      <c r="Z66" s="759"/>
      <c r="AN66" s="759"/>
      <c r="AO66" s="759"/>
      <c r="AP66" s="759"/>
      <c r="AQ66" s="759"/>
    </row>
    <row r="67" spans="2:45" s="756" customFormat="1" ht="12" customHeight="1">
      <c r="B67" s="826" t="s">
        <v>447</v>
      </c>
      <c r="C67" s="827">
        <v>0.46</v>
      </c>
      <c r="D67" s="828">
        <v>186.95833333333334</v>
      </c>
      <c r="E67" s="813">
        <v>166.4</v>
      </c>
      <c r="F67" s="813">
        <v>165.6</v>
      </c>
      <c r="G67" s="813">
        <v>162.69999999999999</v>
      </c>
      <c r="H67" s="813">
        <v>163.4</v>
      </c>
      <c r="I67" s="813">
        <v>163.80000000000001</v>
      </c>
      <c r="J67" s="814">
        <v>7.9083333333333314</v>
      </c>
      <c r="K67" s="815">
        <v>-21</v>
      </c>
      <c r="L67" s="815">
        <v>-21.7</v>
      </c>
      <c r="M67" s="815">
        <v>-21</v>
      </c>
      <c r="N67" s="815">
        <v>-13</v>
      </c>
      <c r="O67" s="815">
        <v>-11.1</v>
      </c>
      <c r="P67" s="816">
        <v>0.2</v>
      </c>
      <c r="R67" s="759"/>
      <c r="W67" s="757"/>
      <c r="X67" s="758"/>
      <c r="Z67" s="759"/>
      <c r="AN67" s="759"/>
      <c r="AO67" s="759"/>
      <c r="AP67" s="759"/>
      <c r="AQ67" s="759"/>
    </row>
    <row r="68" spans="2:45" s="756" customFormat="1" ht="12" customHeight="1">
      <c r="B68" s="790" t="s">
        <v>448</v>
      </c>
      <c r="C68" s="791"/>
      <c r="D68" s="829"/>
      <c r="E68" s="830"/>
      <c r="F68" s="830"/>
      <c r="G68" s="830"/>
      <c r="H68" s="830"/>
      <c r="I68" s="830"/>
      <c r="K68" s="781"/>
      <c r="L68" s="781"/>
      <c r="M68" s="781"/>
      <c r="N68" s="781"/>
      <c r="O68" s="781"/>
      <c r="P68" s="782"/>
      <c r="R68" s="759"/>
      <c r="W68" s="757"/>
      <c r="X68" s="758"/>
      <c r="Z68" s="759"/>
      <c r="AN68" s="759"/>
      <c r="AO68" s="759"/>
      <c r="AP68" s="759"/>
      <c r="AQ68" s="759"/>
    </row>
    <row r="69" spans="2:45" s="756" customFormat="1" ht="9" customHeight="1">
      <c r="B69" s="767" t="s">
        <v>449</v>
      </c>
      <c r="C69" s="801">
        <v>47.2</v>
      </c>
      <c r="D69" s="769">
        <v>119.45</v>
      </c>
      <c r="E69" s="770">
        <v>124.2</v>
      </c>
      <c r="F69" s="770">
        <v>125.1</v>
      </c>
      <c r="G69" s="770">
        <v>125.9</v>
      </c>
      <c r="H69" s="770">
        <v>126.7</v>
      </c>
      <c r="I69" s="770">
        <v>127.7</v>
      </c>
      <c r="J69" s="780">
        <v>8.1916666666666647</v>
      </c>
      <c r="K69" s="781">
        <v>6.2</v>
      </c>
      <c r="L69" s="781">
        <v>6.4</v>
      </c>
      <c r="M69" s="781">
        <v>6.2</v>
      </c>
      <c r="N69" s="781">
        <v>6.3</v>
      </c>
      <c r="O69" s="781">
        <v>6.5</v>
      </c>
      <c r="P69" s="782">
        <v>0.8</v>
      </c>
      <c r="R69" s="759"/>
      <c r="W69" s="757"/>
      <c r="X69" s="758"/>
      <c r="Z69" s="759"/>
      <c r="AN69" s="759"/>
      <c r="AO69" s="759"/>
      <c r="AP69" s="759"/>
      <c r="AQ69" s="759"/>
    </row>
    <row r="70" spans="2:45" s="756" customFormat="1" ht="9" customHeight="1">
      <c r="B70" s="802" t="s">
        <v>450</v>
      </c>
      <c r="C70" s="801">
        <v>36.950000000000003</v>
      </c>
      <c r="D70" s="769">
        <v>119.79166666666667</v>
      </c>
      <c r="E70" s="770">
        <v>125.8</v>
      </c>
      <c r="F70" s="770">
        <v>126.5</v>
      </c>
      <c r="G70" s="770">
        <v>127</v>
      </c>
      <c r="H70" s="770">
        <v>127.4</v>
      </c>
      <c r="I70" s="770">
        <v>127.8</v>
      </c>
      <c r="J70" s="780">
        <v>8.3666666666666654</v>
      </c>
      <c r="K70" s="781">
        <v>6.8</v>
      </c>
      <c r="L70" s="781">
        <v>6.9</v>
      </c>
      <c r="M70" s="781">
        <v>6.8</v>
      </c>
      <c r="N70" s="781">
        <v>6.9</v>
      </c>
      <c r="O70" s="781">
        <v>6.8</v>
      </c>
      <c r="P70" s="782">
        <v>0.3</v>
      </c>
      <c r="R70" s="759"/>
      <c r="W70" s="757"/>
      <c r="X70" s="758"/>
      <c r="Z70" s="759"/>
      <c r="AN70" s="759"/>
      <c r="AO70" s="759"/>
      <c r="AP70" s="759"/>
      <c r="AQ70" s="759"/>
    </row>
    <row r="71" spans="2:45" s="756" customFormat="1" ht="9" customHeight="1">
      <c r="B71" s="802" t="s">
        <v>451</v>
      </c>
      <c r="C71" s="801">
        <v>32.950000000000003</v>
      </c>
      <c r="D71" s="769">
        <v>120.40000000000002</v>
      </c>
      <c r="E71" s="770">
        <v>126.4</v>
      </c>
      <c r="F71" s="770">
        <v>127.1</v>
      </c>
      <c r="G71" s="770">
        <v>127.6</v>
      </c>
      <c r="H71" s="770">
        <v>128.1</v>
      </c>
      <c r="I71" s="770">
        <v>128.5</v>
      </c>
      <c r="J71" s="780">
        <v>8.4583333333333339</v>
      </c>
      <c r="K71" s="781">
        <v>6.8</v>
      </c>
      <c r="L71" s="781">
        <v>6.9</v>
      </c>
      <c r="M71" s="781">
        <v>6.8</v>
      </c>
      <c r="N71" s="781">
        <v>6.9</v>
      </c>
      <c r="O71" s="781">
        <v>6.8</v>
      </c>
      <c r="P71" s="782">
        <v>0.3</v>
      </c>
      <c r="R71" s="759"/>
      <c r="W71" s="757"/>
      <c r="X71" s="758"/>
      <c r="Z71" s="759"/>
      <c r="AN71" s="759"/>
      <c r="AO71" s="759"/>
      <c r="AP71" s="759"/>
      <c r="AQ71" s="759"/>
    </row>
    <row r="72" spans="2:45" s="756" customFormat="1" ht="9" customHeight="1">
      <c r="B72" s="767" t="s">
        <v>452</v>
      </c>
      <c r="C72" s="801">
        <v>4</v>
      </c>
      <c r="D72" s="769">
        <v>114.57499999999999</v>
      </c>
      <c r="E72" s="770">
        <v>120.9</v>
      </c>
      <c r="F72" s="770">
        <v>121.2</v>
      </c>
      <c r="G72" s="770">
        <v>121.9</v>
      </c>
      <c r="H72" s="770">
        <v>122.3</v>
      </c>
      <c r="I72" s="770">
        <v>122.4</v>
      </c>
      <c r="J72" s="780">
        <v>7.2416666666666645</v>
      </c>
      <c r="K72" s="781">
        <v>7.2</v>
      </c>
      <c r="L72" s="781">
        <v>7.2</v>
      </c>
      <c r="M72" s="781">
        <v>7.2</v>
      </c>
      <c r="N72" s="781">
        <v>7.2</v>
      </c>
      <c r="O72" s="781">
        <v>7.1</v>
      </c>
      <c r="P72" s="782">
        <v>0.1</v>
      </c>
      <c r="R72" s="759"/>
      <c r="W72" s="757"/>
      <c r="X72" s="758"/>
      <c r="Z72" s="759"/>
      <c r="AN72" s="759"/>
      <c r="AO72" s="759"/>
      <c r="AP72" s="759"/>
      <c r="AQ72" s="759"/>
    </row>
    <row r="73" spans="2:45" s="756" customFormat="1" ht="3" customHeight="1">
      <c r="B73" s="831"/>
      <c r="C73" s="832"/>
      <c r="D73" s="833"/>
      <c r="E73" s="834"/>
      <c r="F73" s="834"/>
      <c r="G73" s="834"/>
      <c r="H73" s="834"/>
      <c r="I73" s="834"/>
      <c r="J73" s="835"/>
      <c r="K73" s="836"/>
      <c r="L73" s="836"/>
      <c r="M73" s="836"/>
      <c r="N73" s="836"/>
      <c r="O73" s="836"/>
      <c r="P73" s="837"/>
      <c r="Q73" s="759"/>
      <c r="R73" s="759"/>
      <c r="W73" s="757"/>
      <c r="X73" s="758"/>
      <c r="Z73" s="759"/>
      <c r="AN73" s="759"/>
      <c r="AO73" s="759"/>
      <c r="AP73" s="759"/>
      <c r="AQ73" s="759"/>
    </row>
    <row r="74" spans="2:45" s="756" customFormat="1" ht="12.75" customHeight="1">
      <c r="B74" s="838"/>
      <c r="C74" s="839"/>
      <c r="D74" s="770"/>
      <c r="E74" s="770"/>
      <c r="F74" s="770"/>
      <c r="G74" s="770"/>
      <c r="H74" s="770"/>
      <c r="I74" s="770"/>
      <c r="J74" s="840"/>
      <c r="K74" s="840"/>
      <c r="L74" s="840"/>
      <c r="M74" s="840"/>
      <c r="N74" s="840"/>
      <c r="O74" s="840"/>
      <c r="P74" s="841" t="s">
        <v>453</v>
      </c>
      <c r="Q74" s="759"/>
      <c r="R74" s="759"/>
      <c r="T74" s="841"/>
      <c r="U74" s="841"/>
      <c r="V74" s="841"/>
      <c r="W74" s="842"/>
      <c r="X74" s="842"/>
      <c r="Z74" s="759"/>
      <c r="AN74" s="759"/>
      <c r="AO74" s="759"/>
      <c r="AP74" s="759"/>
      <c r="AQ74" s="759"/>
      <c r="AR74" s="759"/>
      <c r="AS74" s="759"/>
    </row>
    <row r="75" spans="2:45" s="756" customFormat="1" ht="9" customHeight="1">
      <c r="B75" s="2518" t="s">
        <v>1019</v>
      </c>
      <c r="C75" s="839"/>
      <c r="D75" s="770"/>
      <c r="E75" s="770"/>
      <c r="F75" s="770"/>
      <c r="G75" s="770"/>
      <c r="H75" s="770"/>
      <c r="I75" s="770"/>
      <c r="J75" s="840"/>
      <c r="K75" s="840"/>
      <c r="L75" s="840"/>
      <c r="M75" s="840"/>
      <c r="N75" s="840"/>
      <c r="O75" s="840"/>
      <c r="P75" s="840"/>
      <c r="Q75" s="759"/>
      <c r="R75" s="759"/>
      <c r="W75" s="757"/>
      <c r="X75" s="758"/>
      <c r="Z75" s="759"/>
      <c r="AN75" s="759"/>
      <c r="AO75" s="759"/>
      <c r="AP75" s="759"/>
      <c r="AQ75" s="759"/>
    </row>
    <row r="76" spans="2:45" s="756" customFormat="1" ht="9" customHeight="1">
      <c r="B76" s="838"/>
      <c r="C76" s="839"/>
      <c r="D76" s="770"/>
      <c r="E76" s="770"/>
      <c r="F76" s="770"/>
      <c r="G76" s="770"/>
      <c r="H76" s="770"/>
      <c r="I76" s="770"/>
      <c r="J76" s="840"/>
      <c r="K76" s="840"/>
      <c r="L76" s="840"/>
      <c r="M76" s="840"/>
      <c r="N76" s="840"/>
      <c r="O76" s="840"/>
      <c r="P76" s="840"/>
      <c r="Q76" s="759"/>
      <c r="R76" s="759"/>
      <c r="W76" s="757"/>
      <c r="X76" s="758"/>
      <c r="Z76" s="759"/>
      <c r="AN76" s="759"/>
      <c r="AO76" s="759"/>
      <c r="AP76" s="759"/>
      <c r="AQ76" s="759"/>
    </row>
    <row r="77" spans="2:45" s="762" customFormat="1" ht="9" customHeight="1">
      <c r="B77" s="843"/>
      <c r="C77" s="843"/>
      <c r="D77" s="843"/>
      <c r="E77" s="843"/>
      <c r="F77" s="843"/>
      <c r="G77" s="843"/>
      <c r="H77" s="843"/>
      <c r="I77" s="843"/>
      <c r="J77" s="843"/>
      <c r="K77" s="843"/>
      <c r="L77" s="843"/>
      <c r="M77" s="843"/>
      <c r="N77" s="843"/>
      <c r="O77" s="843"/>
      <c r="W77" s="842"/>
      <c r="X77" s="844"/>
    </row>
    <row r="78" spans="2:45" s="849" customFormat="1" ht="9" customHeight="1">
      <c r="B78" s="797"/>
      <c r="C78" s="845"/>
      <c r="D78" s="797"/>
      <c r="E78" s="797"/>
      <c r="F78" s="846"/>
      <c r="G78" s="846"/>
      <c r="H78" s="846"/>
      <c r="I78" s="846"/>
      <c r="J78" s="846"/>
      <c r="K78" s="846"/>
      <c r="L78" s="846"/>
      <c r="M78" s="846"/>
      <c r="N78" s="846"/>
      <c r="O78" s="846"/>
      <c r="P78" s="797"/>
      <c r="Q78" s="797"/>
      <c r="R78" s="797"/>
      <c r="S78" s="797"/>
      <c r="T78" s="797"/>
      <c r="U78" s="797"/>
      <c r="V78" s="846"/>
      <c r="W78" s="842"/>
      <c r="X78" s="847"/>
      <c r="Y78" s="797"/>
      <c r="Z78" s="846"/>
      <c r="AA78" s="846"/>
      <c r="AB78" s="846"/>
      <c r="AC78" s="846"/>
      <c r="AD78" s="846"/>
      <c r="AE78" s="846"/>
      <c r="AF78" s="846"/>
      <c r="AG78" s="846"/>
      <c r="AH78" s="846"/>
      <c r="AI78" s="797"/>
      <c r="AJ78" s="797"/>
      <c r="AK78" s="797"/>
      <c r="AL78" s="797"/>
      <c r="AM78" s="797"/>
      <c r="AN78" s="797"/>
      <c r="AO78" s="846"/>
      <c r="AP78" s="846"/>
      <c r="AQ78" s="846"/>
      <c r="AR78" s="848"/>
    </row>
    <row r="79" spans="2:45" s="849" customFormat="1" ht="9" customHeight="1">
      <c r="B79" s="797"/>
      <c r="C79" s="845"/>
      <c r="D79" s="850"/>
      <c r="E79" s="851"/>
      <c r="F79" s="851"/>
      <c r="G79" s="850"/>
      <c r="H79" s="850"/>
      <c r="I79" s="850"/>
      <c r="J79" s="850"/>
      <c r="K79" s="850"/>
      <c r="L79" s="850"/>
      <c r="M79" s="850"/>
      <c r="N79" s="850"/>
      <c r="O79" s="850"/>
      <c r="P79" s="852"/>
      <c r="Q79" s="852"/>
      <c r="R79" s="853"/>
      <c r="S79" s="851"/>
      <c r="T79" s="850"/>
      <c r="U79" s="850"/>
      <c r="V79" s="850"/>
      <c r="W79" s="854"/>
      <c r="X79" s="855"/>
      <c r="Y79" s="797"/>
      <c r="Z79" s="852"/>
      <c r="AA79" s="848"/>
      <c r="AB79" s="848"/>
      <c r="AC79" s="848"/>
      <c r="AD79" s="848"/>
      <c r="AE79" s="848"/>
      <c r="AF79" s="848"/>
      <c r="AG79" s="848"/>
      <c r="AH79" s="848"/>
      <c r="AI79" s="848"/>
      <c r="AJ79" s="848"/>
      <c r="AK79" s="848"/>
      <c r="AL79" s="852"/>
      <c r="AM79" s="848"/>
      <c r="AN79" s="848"/>
      <c r="AO79" s="848"/>
      <c r="AP79" s="848"/>
      <c r="AQ79" s="848"/>
      <c r="AR79" s="848"/>
    </row>
    <row r="80" spans="2:45" s="849" customFormat="1" ht="9" customHeight="1">
      <c r="B80" s="797"/>
      <c r="C80" s="845"/>
      <c r="D80" s="850"/>
      <c r="E80" s="851"/>
      <c r="F80" s="851"/>
      <c r="G80" s="850"/>
      <c r="H80" s="850"/>
      <c r="I80" s="850"/>
      <c r="J80" s="850"/>
      <c r="K80" s="850"/>
      <c r="L80" s="850"/>
      <c r="M80" s="850"/>
      <c r="N80" s="850"/>
      <c r="O80" s="850"/>
      <c r="P80" s="848"/>
      <c r="Q80" s="848"/>
      <c r="R80" s="856"/>
      <c r="S80" s="851"/>
      <c r="T80" s="850"/>
      <c r="U80" s="850"/>
      <c r="V80" s="848"/>
      <c r="W80" s="857"/>
      <c r="X80" s="858"/>
      <c r="Y80" s="852"/>
      <c r="Z80" s="852"/>
      <c r="AA80" s="852"/>
      <c r="AB80" s="852"/>
      <c r="AC80" s="852"/>
      <c r="AD80" s="852"/>
      <c r="AE80" s="852"/>
      <c r="AF80" s="852"/>
      <c r="AG80" s="852"/>
      <c r="AH80" s="852"/>
      <c r="AI80" s="852"/>
      <c r="AJ80" s="852"/>
      <c r="AK80" s="852"/>
      <c r="AL80" s="852"/>
      <c r="AM80" s="852"/>
      <c r="AN80" s="852"/>
      <c r="AO80" s="852"/>
      <c r="AP80" s="852"/>
      <c r="AQ80" s="852"/>
      <c r="AR80" s="852"/>
    </row>
    <row r="81" spans="2:44" s="849" customFormat="1" ht="9" customHeight="1">
      <c r="B81" s="797"/>
      <c r="C81" s="845"/>
      <c r="D81" s="850"/>
      <c r="E81" s="851"/>
      <c r="F81" s="851"/>
      <c r="G81" s="850"/>
      <c r="H81" s="850"/>
      <c r="I81" s="850"/>
      <c r="J81" s="850"/>
      <c r="K81" s="850"/>
      <c r="L81" s="850"/>
      <c r="M81" s="850"/>
      <c r="N81" s="850"/>
      <c r="O81" s="850"/>
      <c r="P81" s="848"/>
      <c r="Q81" s="848"/>
      <c r="R81" s="856"/>
      <c r="S81" s="851"/>
      <c r="T81" s="850"/>
      <c r="U81" s="850"/>
      <c r="V81" s="848"/>
      <c r="W81" s="857"/>
      <c r="X81" s="858"/>
      <c r="Y81" s="859"/>
      <c r="Z81" s="848"/>
      <c r="AA81" s="848"/>
      <c r="AB81" s="848"/>
      <c r="AC81" s="848"/>
      <c r="AD81" s="848"/>
      <c r="AE81" s="848"/>
      <c r="AF81" s="848"/>
      <c r="AG81" s="848"/>
      <c r="AH81" s="848"/>
      <c r="AI81" s="848"/>
      <c r="AJ81" s="848"/>
      <c r="AK81" s="848"/>
      <c r="AL81" s="848"/>
      <c r="AM81" s="848"/>
      <c r="AN81" s="848"/>
      <c r="AO81" s="848"/>
      <c r="AP81" s="848"/>
      <c r="AQ81" s="848"/>
      <c r="AR81" s="859"/>
    </row>
    <row r="82" spans="2:44" s="849" customFormat="1" ht="9" customHeight="1">
      <c r="B82" s="797"/>
      <c r="C82" s="845"/>
      <c r="D82" s="850"/>
      <c r="E82" s="851"/>
      <c r="F82" s="851"/>
      <c r="G82" s="850"/>
      <c r="H82" s="850"/>
      <c r="I82" s="850"/>
      <c r="J82" s="850"/>
      <c r="K82" s="850"/>
      <c r="L82" s="850"/>
      <c r="M82" s="850"/>
      <c r="N82" s="850"/>
      <c r="O82" s="850"/>
      <c r="P82" s="848"/>
      <c r="Q82" s="848"/>
      <c r="R82" s="856"/>
      <c r="S82" s="851"/>
      <c r="T82" s="850"/>
      <c r="U82" s="850"/>
      <c r="V82" s="848"/>
      <c r="W82" s="857"/>
      <c r="X82" s="858"/>
      <c r="Y82" s="848"/>
      <c r="Z82" s="848"/>
      <c r="AA82" s="848"/>
      <c r="AB82" s="848"/>
      <c r="AC82" s="848"/>
      <c r="AD82" s="848"/>
      <c r="AE82" s="848"/>
      <c r="AF82" s="848"/>
      <c r="AG82" s="848"/>
      <c r="AH82" s="848"/>
      <c r="AI82" s="848"/>
      <c r="AJ82" s="848"/>
      <c r="AK82" s="848"/>
      <c r="AL82" s="848"/>
      <c r="AM82" s="848"/>
      <c r="AN82" s="848"/>
      <c r="AO82" s="848"/>
      <c r="AP82" s="848"/>
      <c r="AQ82" s="848"/>
      <c r="AR82" s="859"/>
    </row>
    <row r="83" spans="2:44" s="849" customFormat="1" ht="9" customHeight="1">
      <c r="B83" s="797"/>
      <c r="C83" s="845"/>
      <c r="D83" s="850"/>
      <c r="E83" s="851"/>
      <c r="F83" s="851"/>
      <c r="G83" s="850"/>
      <c r="H83" s="850"/>
      <c r="I83" s="850"/>
      <c r="J83" s="850"/>
      <c r="K83" s="850"/>
      <c r="L83" s="850"/>
      <c r="M83" s="850"/>
      <c r="N83" s="850"/>
      <c r="O83" s="850"/>
      <c r="P83" s="848"/>
      <c r="Q83" s="848"/>
      <c r="R83" s="856"/>
      <c r="S83" s="851"/>
      <c r="T83" s="850"/>
      <c r="U83" s="850"/>
      <c r="V83" s="848"/>
      <c r="W83" s="857"/>
      <c r="X83" s="858"/>
      <c r="Y83" s="848"/>
      <c r="Z83" s="848"/>
      <c r="AA83" s="848"/>
      <c r="AB83" s="848"/>
      <c r="AC83" s="848"/>
      <c r="AD83" s="848"/>
      <c r="AE83" s="848"/>
      <c r="AF83" s="848"/>
      <c r="AG83" s="848"/>
      <c r="AH83" s="848"/>
      <c r="AI83" s="848"/>
      <c r="AJ83" s="848"/>
      <c r="AK83" s="848"/>
      <c r="AL83" s="848"/>
      <c r="AM83" s="848"/>
      <c r="AN83" s="848"/>
      <c r="AO83" s="848"/>
      <c r="AP83" s="848"/>
      <c r="AQ83" s="848"/>
      <c r="AR83" s="859"/>
    </row>
    <row r="84" spans="2:44" s="762" customFormat="1" ht="9" customHeight="1">
      <c r="B84" s="838"/>
      <c r="C84" s="860"/>
      <c r="D84" s="770"/>
      <c r="E84" s="770"/>
      <c r="F84" s="770"/>
      <c r="G84" s="770"/>
      <c r="H84" s="770"/>
      <c r="I84" s="770"/>
      <c r="J84" s="770"/>
      <c r="K84" s="770"/>
      <c r="L84" s="770"/>
      <c r="M84" s="770"/>
      <c r="N84" s="770"/>
      <c r="O84" s="770"/>
      <c r="P84" s="770"/>
      <c r="Q84" s="770"/>
      <c r="R84" s="770"/>
      <c r="S84" s="770"/>
      <c r="T84" s="770"/>
      <c r="U84" s="770"/>
      <c r="V84" s="770"/>
      <c r="W84" s="842"/>
      <c r="X84" s="842"/>
      <c r="Y84" s="781"/>
      <c r="Z84" s="781"/>
      <c r="AA84" s="781"/>
      <c r="AB84" s="781"/>
      <c r="AC84" s="781"/>
      <c r="AD84" s="781"/>
      <c r="AE84" s="781"/>
      <c r="AF84" s="781"/>
      <c r="AG84" s="781"/>
      <c r="AH84" s="781"/>
      <c r="AI84" s="781"/>
      <c r="AJ84" s="781"/>
      <c r="AK84" s="781"/>
      <c r="AL84" s="781"/>
      <c r="AM84" s="781"/>
      <c r="AN84" s="781"/>
      <c r="AO84" s="781"/>
      <c r="AP84" s="781"/>
      <c r="AQ84" s="781"/>
      <c r="AR84" s="781"/>
    </row>
    <row r="85" spans="2:44" s="762" customFormat="1" ht="9" customHeight="1">
      <c r="B85" s="861"/>
      <c r="C85" s="862"/>
      <c r="D85" s="770"/>
      <c r="E85" s="770"/>
      <c r="F85" s="770"/>
      <c r="G85" s="770"/>
      <c r="H85" s="770"/>
      <c r="I85" s="770"/>
      <c r="J85" s="770"/>
      <c r="K85" s="770"/>
      <c r="L85" s="770"/>
      <c r="M85" s="770"/>
      <c r="N85" s="770"/>
      <c r="O85" s="770"/>
      <c r="P85" s="770"/>
      <c r="Q85" s="770"/>
      <c r="R85" s="770"/>
      <c r="S85" s="770"/>
      <c r="T85" s="770"/>
      <c r="U85" s="770"/>
      <c r="V85" s="770"/>
      <c r="W85" s="842"/>
      <c r="X85" s="842"/>
      <c r="Y85" s="781"/>
      <c r="Z85" s="781"/>
      <c r="AA85" s="781"/>
      <c r="AB85" s="781"/>
      <c r="AC85" s="781"/>
      <c r="AD85" s="781"/>
      <c r="AE85" s="781"/>
      <c r="AF85" s="781"/>
      <c r="AG85" s="781"/>
      <c r="AH85" s="781"/>
      <c r="AI85" s="781"/>
      <c r="AJ85" s="781"/>
      <c r="AK85" s="781"/>
      <c r="AL85" s="781"/>
      <c r="AM85" s="781"/>
      <c r="AN85" s="781"/>
      <c r="AO85" s="781"/>
      <c r="AP85" s="781"/>
      <c r="AQ85" s="781"/>
      <c r="AR85" s="781"/>
    </row>
    <row r="86" spans="2:44" s="762" customFormat="1" ht="9" customHeight="1">
      <c r="B86" s="863"/>
      <c r="C86" s="862"/>
      <c r="D86" s="793"/>
      <c r="E86" s="793"/>
      <c r="F86" s="770"/>
      <c r="G86" s="793"/>
      <c r="H86" s="793"/>
      <c r="I86" s="793"/>
      <c r="J86" s="793"/>
      <c r="K86" s="793"/>
      <c r="L86" s="793"/>
      <c r="M86" s="793"/>
      <c r="N86" s="793"/>
      <c r="O86" s="793"/>
      <c r="P86" s="770"/>
      <c r="Q86" s="770"/>
      <c r="R86" s="770"/>
      <c r="S86" s="770"/>
      <c r="T86" s="770"/>
      <c r="U86" s="770"/>
      <c r="V86" s="770"/>
      <c r="W86" s="842"/>
      <c r="X86" s="842"/>
      <c r="Y86" s="864"/>
      <c r="Z86" s="781"/>
      <c r="AA86" s="781"/>
      <c r="AB86" s="781"/>
      <c r="AC86" s="781"/>
      <c r="AD86" s="781"/>
      <c r="AE86" s="781"/>
      <c r="AF86" s="781"/>
      <c r="AG86" s="781"/>
      <c r="AH86" s="781"/>
      <c r="AI86" s="864"/>
      <c r="AJ86" s="864"/>
      <c r="AK86" s="864"/>
      <c r="AL86" s="864"/>
      <c r="AM86" s="864"/>
      <c r="AN86" s="864"/>
      <c r="AO86" s="864"/>
      <c r="AP86" s="864"/>
      <c r="AQ86" s="864"/>
      <c r="AR86" s="864"/>
    </row>
    <row r="87" spans="2:44" s="762" customFormat="1" ht="9" customHeight="1">
      <c r="B87" s="861"/>
      <c r="C87" s="865"/>
      <c r="D87" s="770"/>
      <c r="E87" s="770"/>
      <c r="F87" s="793"/>
      <c r="G87" s="770"/>
      <c r="H87" s="770"/>
      <c r="I87" s="770"/>
      <c r="J87" s="770"/>
      <c r="K87" s="770"/>
      <c r="L87" s="770"/>
      <c r="M87" s="770"/>
      <c r="N87" s="770"/>
      <c r="O87" s="770"/>
      <c r="P87" s="770"/>
      <c r="Q87" s="770"/>
      <c r="R87" s="770"/>
      <c r="S87" s="770"/>
      <c r="T87" s="770"/>
      <c r="U87" s="770"/>
      <c r="V87" s="770"/>
      <c r="W87" s="842"/>
      <c r="X87" s="842"/>
      <c r="Y87" s="781"/>
      <c r="Z87" s="781"/>
      <c r="AA87" s="781"/>
      <c r="AB87" s="781"/>
      <c r="AC87" s="781"/>
      <c r="AD87" s="781"/>
      <c r="AE87" s="781"/>
      <c r="AF87" s="781"/>
      <c r="AG87" s="781"/>
      <c r="AH87" s="781"/>
      <c r="AI87" s="781"/>
      <c r="AJ87" s="781"/>
      <c r="AK87" s="781"/>
      <c r="AL87" s="781"/>
      <c r="AM87" s="781"/>
      <c r="AN87" s="781"/>
      <c r="AO87" s="781"/>
      <c r="AP87" s="781"/>
      <c r="AQ87" s="781"/>
      <c r="AR87" s="781"/>
    </row>
    <row r="88" spans="2:44" s="762" customFormat="1" ht="9" customHeight="1">
      <c r="B88" s="838"/>
      <c r="C88" s="862"/>
      <c r="D88" s="770"/>
      <c r="E88" s="770"/>
      <c r="F88" s="770"/>
      <c r="G88" s="770"/>
      <c r="H88" s="770"/>
      <c r="I88" s="770"/>
      <c r="J88" s="770"/>
      <c r="K88" s="770"/>
      <c r="L88" s="770"/>
      <c r="M88" s="770"/>
      <c r="N88" s="770"/>
      <c r="O88" s="770"/>
      <c r="P88" s="770"/>
      <c r="Q88" s="770"/>
      <c r="R88" s="770"/>
      <c r="S88" s="770"/>
      <c r="T88" s="770"/>
      <c r="U88" s="770"/>
      <c r="V88" s="770"/>
      <c r="W88" s="842"/>
      <c r="X88" s="842"/>
      <c r="Y88" s="781"/>
      <c r="Z88" s="781"/>
      <c r="AA88" s="781"/>
      <c r="AB88" s="781"/>
      <c r="AC88" s="781"/>
      <c r="AD88" s="781"/>
      <c r="AE88" s="781"/>
      <c r="AF88" s="781"/>
      <c r="AG88" s="781"/>
      <c r="AH88" s="781"/>
      <c r="AI88" s="781"/>
      <c r="AJ88" s="781"/>
      <c r="AK88" s="781"/>
      <c r="AL88" s="781"/>
      <c r="AM88" s="781"/>
      <c r="AN88" s="781"/>
      <c r="AO88" s="781"/>
      <c r="AP88" s="781"/>
      <c r="AQ88" s="781"/>
      <c r="AR88" s="781"/>
    </row>
    <row r="89" spans="2:44" s="762" customFormat="1" ht="9" customHeight="1">
      <c r="B89" s="866"/>
      <c r="C89" s="867"/>
      <c r="D89" s="770"/>
      <c r="E89" s="770"/>
      <c r="F89" s="770"/>
      <c r="G89" s="770"/>
      <c r="H89" s="770"/>
      <c r="I89" s="770"/>
      <c r="J89" s="770"/>
      <c r="K89" s="770"/>
      <c r="L89" s="770"/>
      <c r="M89" s="770"/>
      <c r="N89" s="770"/>
      <c r="O89" s="770"/>
      <c r="P89" s="770"/>
      <c r="Q89" s="770"/>
      <c r="R89" s="770"/>
      <c r="S89" s="770"/>
      <c r="T89" s="770"/>
      <c r="U89" s="770"/>
      <c r="V89" s="770"/>
      <c r="W89" s="842"/>
      <c r="X89" s="842"/>
      <c r="Y89" s="781"/>
      <c r="Z89" s="781"/>
      <c r="AA89" s="781"/>
      <c r="AB89" s="781"/>
      <c r="AC89" s="781"/>
      <c r="AD89" s="781"/>
      <c r="AE89" s="781"/>
      <c r="AF89" s="781"/>
      <c r="AG89" s="781"/>
      <c r="AH89" s="781"/>
      <c r="AI89" s="781"/>
      <c r="AJ89" s="781"/>
      <c r="AK89" s="781"/>
      <c r="AL89" s="781"/>
      <c r="AM89" s="781"/>
      <c r="AN89" s="781"/>
      <c r="AO89" s="781"/>
      <c r="AP89" s="781"/>
      <c r="AQ89" s="781"/>
      <c r="AR89" s="781"/>
    </row>
    <row r="90" spans="2:44" s="762" customFormat="1" ht="9" customHeight="1">
      <c r="B90" s="866"/>
      <c r="C90" s="867"/>
      <c r="D90" s="770"/>
      <c r="E90" s="770"/>
      <c r="F90" s="770"/>
      <c r="G90" s="770"/>
      <c r="H90" s="770"/>
      <c r="I90" s="770"/>
      <c r="J90" s="770"/>
      <c r="K90" s="770"/>
      <c r="L90" s="770"/>
      <c r="M90" s="770"/>
      <c r="N90" s="770"/>
      <c r="O90" s="770"/>
      <c r="P90" s="770"/>
      <c r="Q90" s="770"/>
      <c r="R90" s="770"/>
      <c r="S90" s="770"/>
      <c r="T90" s="770"/>
      <c r="U90" s="770"/>
      <c r="V90" s="770"/>
      <c r="W90" s="842"/>
      <c r="X90" s="842"/>
      <c r="Y90" s="781"/>
      <c r="Z90" s="781"/>
      <c r="AA90" s="781"/>
      <c r="AB90" s="781"/>
      <c r="AC90" s="781"/>
      <c r="AD90" s="781"/>
      <c r="AE90" s="781"/>
      <c r="AF90" s="781"/>
      <c r="AG90" s="781"/>
      <c r="AH90" s="781"/>
      <c r="AI90" s="781"/>
      <c r="AJ90" s="781"/>
      <c r="AK90" s="781"/>
      <c r="AL90" s="781"/>
      <c r="AM90" s="781"/>
      <c r="AN90" s="781"/>
      <c r="AO90" s="781"/>
      <c r="AP90" s="781"/>
      <c r="AQ90" s="781"/>
      <c r="AR90" s="781"/>
    </row>
    <row r="91" spans="2:44" s="762" customFormat="1" ht="9" customHeight="1">
      <c r="B91" s="866"/>
      <c r="C91" s="867"/>
      <c r="D91" s="770"/>
      <c r="E91" s="770"/>
      <c r="F91" s="770"/>
      <c r="G91" s="770"/>
      <c r="H91" s="770"/>
      <c r="I91" s="770"/>
      <c r="J91" s="770"/>
      <c r="K91" s="770"/>
      <c r="L91" s="770"/>
      <c r="M91" s="770"/>
      <c r="N91" s="770"/>
      <c r="O91" s="770"/>
      <c r="P91" s="770"/>
      <c r="Q91" s="770"/>
      <c r="R91" s="770"/>
      <c r="S91" s="770"/>
      <c r="T91" s="770"/>
      <c r="U91" s="770"/>
      <c r="V91" s="770"/>
      <c r="W91" s="842"/>
      <c r="X91" s="842"/>
      <c r="Y91" s="781"/>
      <c r="Z91" s="781"/>
      <c r="AA91" s="781"/>
      <c r="AB91" s="781"/>
      <c r="AC91" s="781"/>
      <c r="AD91" s="781"/>
      <c r="AE91" s="781"/>
      <c r="AF91" s="781"/>
      <c r="AG91" s="781"/>
      <c r="AH91" s="781"/>
      <c r="AI91" s="781"/>
      <c r="AJ91" s="781"/>
      <c r="AK91" s="781"/>
      <c r="AL91" s="781"/>
      <c r="AM91" s="781"/>
      <c r="AN91" s="781"/>
      <c r="AO91" s="781"/>
      <c r="AP91" s="781"/>
      <c r="AQ91" s="781"/>
      <c r="AR91" s="781"/>
    </row>
    <row r="92" spans="2:44" s="762" customFormat="1" ht="9" customHeight="1">
      <c r="B92" s="866"/>
      <c r="C92" s="867"/>
      <c r="D92" s="770"/>
      <c r="E92" s="770"/>
      <c r="F92" s="770"/>
      <c r="G92" s="770"/>
      <c r="H92" s="770"/>
      <c r="I92" s="770"/>
      <c r="J92" s="770"/>
      <c r="K92" s="770"/>
      <c r="L92" s="770"/>
      <c r="M92" s="770"/>
      <c r="N92" s="770"/>
      <c r="O92" s="770"/>
      <c r="P92" s="770"/>
      <c r="Q92" s="770"/>
      <c r="R92" s="770"/>
      <c r="S92" s="770"/>
      <c r="T92" s="770"/>
      <c r="U92" s="770"/>
      <c r="V92" s="770"/>
      <c r="W92" s="842"/>
      <c r="X92" s="842"/>
      <c r="Y92" s="781"/>
      <c r="Z92" s="781"/>
      <c r="AA92" s="781"/>
      <c r="AB92" s="781"/>
      <c r="AC92" s="781"/>
      <c r="AD92" s="781"/>
      <c r="AE92" s="781"/>
      <c r="AF92" s="781"/>
      <c r="AG92" s="781"/>
      <c r="AH92" s="781"/>
      <c r="AI92" s="781"/>
      <c r="AJ92" s="781"/>
      <c r="AK92" s="781"/>
      <c r="AL92" s="781"/>
      <c r="AM92" s="781"/>
      <c r="AN92" s="781"/>
      <c r="AO92" s="781"/>
      <c r="AP92" s="781"/>
      <c r="AQ92" s="781"/>
      <c r="AR92" s="781"/>
    </row>
    <row r="93" spans="2:44" s="762" customFormat="1" ht="9" customHeight="1">
      <c r="B93" s="866"/>
      <c r="C93" s="867"/>
      <c r="D93" s="770"/>
      <c r="E93" s="770"/>
      <c r="F93" s="770"/>
      <c r="G93" s="770"/>
      <c r="H93" s="770"/>
      <c r="I93" s="770"/>
      <c r="J93" s="770"/>
      <c r="K93" s="770"/>
      <c r="L93" s="770"/>
      <c r="M93" s="770"/>
      <c r="N93" s="770"/>
      <c r="O93" s="770"/>
      <c r="P93" s="770"/>
      <c r="Q93" s="770"/>
      <c r="R93" s="770"/>
      <c r="S93" s="770"/>
      <c r="T93" s="770"/>
      <c r="U93" s="770"/>
      <c r="V93" s="770"/>
      <c r="W93" s="842"/>
      <c r="X93" s="842"/>
      <c r="Y93" s="781"/>
      <c r="Z93" s="781"/>
      <c r="AA93" s="781"/>
      <c r="AB93" s="781"/>
      <c r="AC93" s="781"/>
      <c r="AD93" s="781"/>
      <c r="AE93" s="781"/>
      <c r="AF93" s="781"/>
      <c r="AG93" s="781"/>
      <c r="AH93" s="781"/>
      <c r="AI93" s="781"/>
      <c r="AJ93" s="781"/>
      <c r="AK93" s="781"/>
      <c r="AL93" s="781"/>
      <c r="AM93" s="781"/>
      <c r="AN93" s="781"/>
      <c r="AO93" s="781"/>
      <c r="AP93" s="781"/>
      <c r="AQ93" s="781"/>
      <c r="AR93" s="781"/>
    </row>
    <row r="94" spans="2:44" s="762" customFormat="1" ht="9" customHeight="1">
      <c r="B94" s="866"/>
      <c r="C94" s="867"/>
      <c r="D94" s="770"/>
      <c r="E94" s="770"/>
      <c r="F94" s="770"/>
      <c r="G94" s="770"/>
      <c r="H94" s="770"/>
      <c r="I94" s="770"/>
      <c r="J94" s="770"/>
      <c r="K94" s="770"/>
      <c r="L94" s="770"/>
      <c r="M94" s="770"/>
      <c r="N94" s="770"/>
      <c r="O94" s="770"/>
      <c r="P94" s="770"/>
      <c r="Q94" s="770"/>
      <c r="R94" s="770"/>
      <c r="S94" s="770"/>
      <c r="T94" s="770"/>
      <c r="U94" s="770"/>
      <c r="V94" s="770"/>
      <c r="W94" s="842"/>
      <c r="X94" s="842"/>
      <c r="Y94" s="781"/>
      <c r="Z94" s="781"/>
      <c r="AA94" s="781"/>
      <c r="AB94" s="781"/>
      <c r="AC94" s="781"/>
      <c r="AD94" s="781"/>
      <c r="AE94" s="781"/>
      <c r="AF94" s="781"/>
      <c r="AG94" s="781"/>
      <c r="AH94" s="781"/>
      <c r="AI94" s="781"/>
      <c r="AJ94" s="781"/>
      <c r="AK94" s="781"/>
      <c r="AL94" s="781"/>
      <c r="AM94" s="781"/>
      <c r="AN94" s="781"/>
      <c r="AO94" s="781"/>
      <c r="AP94" s="781"/>
      <c r="AQ94" s="781"/>
      <c r="AR94" s="781"/>
    </row>
    <row r="95" spans="2:44" s="762" customFormat="1" ht="9" customHeight="1">
      <c r="B95" s="866"/>
      <c r="C95" s="867"/>
      <c r="D95" s="770"/>
      <c r="E95" s="770"/>
      <c r="F95" s="770"/>
      <c r="G95" s="770"/>
      <c r="H95" s="770"/>
      <c r="I95" s="770"/>
      <c r="J95" s="770"/>
      <c r="K95" s="770"/>
      <c r="L95" s="770"/>
      <c r="M95" s="770"/>
      <c r="N95" s="770"/>
      <c r="O95" s="770"/>
      <c r="P95" s="770"/>
      <c r="Q95" s="770"/>
      <c r="R95" s="770"/>
      <c r="S95" s="770"/>
      <c r="T95" s="770"/>
      <c r="U95" s="770"/>
      <c r="V95" s="770"/>
      <c r="W95" s="842"/>
      <c r="X95" s="842"/>
      <c r="Y95" s="781"/>
      <c r="Z95" s="781"/>
      <c r="AA95" s="781"/>
      <c r="AB95" s="781"/>
      <c r="AC95" s="781"/>
      <c r="AD95" s="781"/>
      <c r="AE95" s="781"/>
      <c r="AF95" s="781"/>
      <c r="AG95" s="781"/>
      <c r="AH95" s="781"/>
      <c r="AI95" s="781"/>
      <c r="AJ95" s="781"/>
      <c r="AK95" s="781"/>
      <c r="AL95" s="781"/>
      <c r="AM95" s="781"/>
      <c r="AN95" s="781"/>
      <c r="AO95" s="781"/>
      <c r="AP95" s="781"/>
      <c r="AQ95" s="781"/>
      <c r="AR95" s="781"/>
    </row>
    <row r="96" spans="2:44" s="762" customFormat="1" ht="9" customHeight="1">
      <c r="B96" s="866"/>
      <c r="C96" s="867"/>
      <c r="D96" s="770"/>
      <c r="E96" s="770"/>
      <c r="F96" s="770"/>
      <c r="G96" s="770"/>
      <c r="H96" s="770"/>
      <c r="I96" s="770"/>
      <c r="J96" s="770"/>
      <c r="K96" s="770"/>
      <c r="L96" s="770"/>
      <c r="M96" s="770"/>
      <c r="N96" s="770"/>
      <c r="O96" s="770"/>
      <c r="P96" s="770"/>
      <c r="Q96" s="770"/>
      <c r="R96" s="770"/>
      <c r="S96" s="770"/>
      <c r="T96" s="770"/>
      <c r="U96" s="770"/>
      <c r="V96" s="770"/>
      <c r="W96" s="842"/>
      <c r="X96" s="842"/>
      <c r="Y96" s="781"/>
      <c r="Z96" s="781"/>
      <c r="AA96" s="781"/>
      <c r="AB96" s="781"/>
      <c r="AC96" s="781"/>
      <c r="AD96" s="781"/>
      <c r="AE96" s="781"/>
      <c r="AF96" s="781"/>
      <c r="AG96" s="781"/>
      <c r="AH96" s="781"/>
      <c r="AI96" s="781"/>
      <c r="AJ96" s="781"/>
      <c r="AK96" s="781"/>
      <c r="AL96" s="781"/>
      <c r="AM96" s="781"/>
      <c r="AN96" s="781"/>
      <c r="AO96" s="781"/>
      <c r="AP96" s="781"/>
      <c r="AQ96" s="781"/>
      <c r="AR96" s="781"/>
    </row>
    <row r="97" spans="2:44" s="762" customFormat="1" ht="9" customHeight="1">
      <c r="B97" s="866"/>
      <c r="C97" s="867"/>
      <c r="D97" s="770"/>
      <c r="E97" s="770"/>
      <c r="F97" s="770"/>
      <c r="G97" s="770"/>
      <c r="H97" s="770"/>
      <c r="I97" s="770"/>
      <c r="J97" s="770"/>
      <c r="K97" s="770"/>
      <c r="L97" s="770"/>
      <c r="M97" s="770"/>
      <c r="N97" s="770"/>
      <c r="O97" s="770"/>
      <c r="P97" s="770"/>
      <c r="Q97" s="770"/>
      <c r="R97" s="770"/>
      <c r="S97" s="770"/>
      <c r="T97" s="770"/>
      <c r="U97" s="770"/>
      <c r="V97" s="770"/>
      <c r="W97" s="842"/>
      <c r="X97" s="842"/>
      <c r="Y97" s="781"/>
      <c r="Z97" s="781"/>
      <c r="AA97" s="781"/>
      <c r="AB97" s="781"/>
      <c r="AC97" s="781"/>
      <c r="AD97" s="781"/>
      <c r="AE97" s="781"/>
      <c r="AF97" s="781"/>
      <c r="AG97" s="781"/>
      <c r="AH97" s="781"/>
      <c r="AI97" s="781"/>
      <c r="AJ97" s="781"/>
      <c r="AK97" s="781"/>
      <c r="AL97" s="781"/>
      <c r="AM97" s="781"/>
      <c r="AN97" s="781"/>
      <c r="AO97" s="781"/>
      <c r="AP97" s="781"/>
      <c r="AQ97" s="781"/>
      <c r="AR97" s="781"/>
    </row>
    <row r="98" spans="2:44" s="762" customFormat="1" ht="9" customHeight="1">
      <c r="B98" s="866"/>
      <c r="C98" s="867"/>
      <c r="D98" s="770"/>
      <c r="E98" s="770"/>
      <c r="F98" s="770"/>
      <c r="G98" s="770"/>
      <c r="H98" s="770"/>
      <c r="I98" s="770"/>
      <c r="J98" s="770"/>
      <c r="K98" s="770"/>
      <c r="L98" s="770"/>
      <c r="M98" s="770"/>
      <c r="N98" s="770"/>
      <c r="O98" s="770"/>
      <c r="P98" s="770"/>
      <c r="Q98" s="770"/>
      <c r="R98" s="770"/>
      <c r="S98" s="770"/>
      <c r="T98" s="770"/>
      <c r="U98" s="770"/>
      <c r="V98" s="770"/>
      <c r="W98" s="842"/>
      <c r="X98" s="842"/>
      <c r="Y98" s="781"/>
      <c r="Z98" s="781"/>
      <c r="AA98" s="781"/>
      <c r="AB98" s="781"/>
      <c r="AC98" s="781"/>
      <c r="AD98" s="781"/>
      <c r="AE98" s="781"/>
      <c r="AF98" s="781"/>
      <c r="AG98" s="781"/>
      <c r="AH98" s="781"/>
      <c r="AI98" s="781"/>
      <c r="AJ98" s="781"/>
      <c r="AK98" s="781"/>
      <c r="AL98" s="781"/>
      <c r="AM98" s="781"/>
      <c r="AN98" s="781"/>
      <c r="AO98" s="781"/>
      <c r="AP98" s="781"/>
      <c r="AQ98" s="781"/>
      <c r="AR98" s="781"/>
    </row>
    <row r="99" spans="2:44" s="762" customFormat="1" ht="9" customHeight="1">
      <c r="B99" s="838"/>
      <c r="C99" s="862"/>
      <c r="D99" s="770"/>
      <c r="E99" s="770"/>
      <c r="F99" s="770"/>
      <c r="G99" s="770"/>
      <c r="H99" s="770"/>
      <c r="I99" s="770"/>
      <c r="J99" s="770"/>
      <c r="K99" s="770"/>
      <c r="L99" s="770"/>
      <c r="M99" s="770"/>
      <c r="N99" s="770"/>
      <c r="O99" s="770"/>
      <c r="P99" s="770"/>
      <c r="Q99" s="770"/>
      <c r="R99" s="770"/>
      <c r="S99" s="770"/>
      <c r="T99" s="770"/>
      <c r="U99" s="770"/>
      <c r="V99" s="770"/>
      <c r="W99" s="842"/>
      <c r="X99" s="842"/>
      <c r="Y99" s="781"/>
      <c r="Z99" s="781"/>
      <c r="AA99" s="781"/>
      <c r="AB99" s="781"/>
      <c r="AC99" s="781"/>
      <c r="AD99" s="781"/>
      <c r="AE99" s="781"/>
      <c r="AF99" s="781"/>
      <c r="AG99" s="781"/>
      <c r="AH99" s="781"/>
      <c r="AI99" s="781"/>
      <c r="AJ99" s="781"/>
      <c r="AK99" s="781"/>
      <c r="AL99" s="781"/>
      <c r="AM99" s="781"/>
      <c r="AN99" s="781"/>
      <c r="AO99" s="781"/>
      <c r="AP99" s="781"/>
      <c r="AQ99" s="781"/>
      <c r="AR99" s="781"/>
    </row>
    <row r="100" spans="2:44" s="762" customFormat="1" ht="9" customHeight="1">
      <c r="B100" s="866"/>
      <c r="C100" s="867"/>
      <c r="D100" s="770"/>
      <c r="E100" s="770"/>
      <c r="F100" s="770"/>
      <c r="G100" s="770"/>
      <c r="H100" s="770"/>
      <c r="I100" s="770"/>
      <c r="J100" s="770"/>
      <c r="K100" s="770"/>
      <c r="L100" s="770"/>
      <c r="M100" s="770"/>
      <c r="N100" s="770"/>
      <c r="O100" s="770"/>
      <c r="P100" s="770"/>
      <c r="Q100" s="770"/>
      <c r="R100" s="770"/>
      <c r="S100" s="770"/>
      <c r="T100" s="770"/>
      <c r="U100" s="770"/>
      <c r="V100" s="770"/>
      <c r="W100" s="842"/>
      <c r="X100" s="842"/>
      <c r="Y100" s="781"/>
      <c r="Z100" s="781"/>
      <c r="AA100" s="781"/>
      <c r="AB100" s="781"/>
      <c r="AC100" s="781"/>
      <c r="AD100" s="781"/>
      <c r="AE100" s="781"/>
      <c r="AF100" s="781"/>
      <c r="AG100" s="781"/>
      <c r="AH100" s="781"/>
      <c r="AI100" s="781"/>
      <c r="AJ100" s="781"/>
      <c r="AK100" s="781"/>
      <c r="AL100" s="781"/>
      <c r="AM100" s="781"/>
      <c r="AN100" s="781"/>
      <c r="AO100" s="781"/>
      <c r="AP100" s="781"/>
      <c r="AQ100" s="781"/>
      <c r="AR100" s="781"/>
    </row>
    <row r="101" spans="2:44" s="762" customFormat="1" ht="9" customHeight="1">
      <c r="B101" s="866"/>
      <c r="C101" s="867"/>
      <c r="D101" s="770"/>
      <c r="E101" s="770"/>
      <c r="F101" s="770"/>
      <c r="G101" s="770"/>
      <c r="H101" s="770"/>
      <c r="I101" s="770"/>
      <c r="J101" s="770"/>
      <c r="K101" s="770"/>
      <c r="L101" s="770"/>
      <c r="M101" s="770"/>
      <c r="N101" s="770"/>
      <c r="O101" s="770"/>
      <c r="P101" s="770"/>
      <c r="Q101" s="770"/>
      <c r="R101" s="770"/>
      <c r="S101" s="770"/>
      <c r="T101" s="770"/>
      <c r="U101" s="770"/>
      <c r="V101" s="770"/>
      <c r="W101" s="842"/>
      <c r="X101" s="842"/>
      <c r="Y101" s="781"/>
      <c r="Z101" s="781"/>
      <c r="AA101" s="781"/>
      <c r="AB101" s="781"/>
      <c r="AC101" s="781"/>
      <c r="AD101" s="781"/>
      <c r="AE101" s="781"/>
      <c r="AF101" s="781"/>
      <c r="AG101" s="781"/>
      <c r="AH101" s="781"/>
      <c r="AI101" s="781"/>
      <c r="AJ101" s="781"/>
      <c r="AK101" s="781"/>
      <c r="AL101" s="781"/>
      <c r="AM101" s="781"/>
      <c r="AN101" s="781"/>
      <c r="AO101" s="781"/>
      <c r="AP101" s="781"/>
      <c r="AQ101" s="781"/>
      <c r="AR101" s="781"/>
    </row>
    <row r="102" spans="2:44" s="762" customFormat="1" ht="9" customHeight="1">
      <c r="B102" s="866"/>
      <c r="C102" s="867"/>
      <c r="D102" s="770"/>
      <c r="E102" s="770"/>
      <c r="F102" s="770"/>
      <c r="G102" s="770"/>
      <c r="H102" s="770"/>
      <c r="I102" s="770"/>
      <c r="J102" s="770"/>
      <c r="K102" s="770"/>
      <c r="L102" s="770"/>
      <c r="M102" s="770"/>
      <c r="N102" s="770"/>
      <c r="O102" s="770"/>
      <c r="P102" s="770"/>
      <c r="Q102" s="770"/>
      <c r="R102" s="770"/>
      <c r="S102" s="770"/>
      <c r="T102" s="770"/>
      <c r="U102" s="770"/>
      <c r="V102" s="770"/>
      <c r="W102" s="842"/>
      <c r="X102" s="842"/>
      <c r="Y102" s="781"/>
      <c r="Z102" s="781"/>
      <c r="AA102" s="781"/>
      <c r="AB102" s="781"/>
      <c r="AC102" s="781"/>
      <c r="AD102" s="781"/>
      <c r="AE102" s="781"/>
      <c r="AF102" s="781"/>
      <c r="AG102" s="781"/>
      <c r="AH102" s="781"/>
      <c r="AI102" s="781"/>
      <c r="AJ102" s="781"/>
      <c r="AK102" s="781"/>
      <c r="AL102" s="781"/>
      <c r="AM102" s="781"/>
      <c r="AN102" s="781"/>
      <c r="AO102" s="781"/>
      <c r="AP102" s="781"/>
      <c r="AQ102" s="781"/>
      <c r="AR102" s="781"/>
    </row>
    <row r="103" spans="2:44" s="762" customFormat="1" ht="9" customHeight="1">
      <c r="B103" s="868"/>
      <c r="C103" s="862"/>
      <c r="D103" s="770"/>
      <c r="E103" s="770"/>
      <c r="F103" s="770"/>
      <c r="G103" s="770"/>
      <c r="H103" s="770"/>
      <c r="I103" s="770"/>
      <c r="J103" s="770"/>
      <c r="K103" s="770"/>
      <c r="L103" s="770"/>
      <c r="M103" s="770"/>
      <c r="N103" s="770"/>
      <c r="O103" s="770"/>
      <c r="P103" s="770"/>
      <c r="Q103" s="770"/>
      <c r="R103" s="770"/>
      <c r="S103" s="770"/>
      <c r="T103" s="770"/>
      <c r="U103" s="770"/>
      <c r="V103" s="770"/>
      <c r="W103" s="842"/>
      <c r="X103" s="842"/>
      <c r="Y103" s="781"/>
      <c r="Z103" s="781"/>
      <c r="AA103" s="781"/>
      <c r="AB103" s="781"/>
      <c r="AC103" s="781"/>
      <c r="AD103" s="781"/>
      <c r="AE103" s="781"/>
      <c r="AF103" s="781"/>
      <c r="AG103" s="781"/>
      <c r="AH103" s="781"/>
      <c r="AI103" s="781"/>
      <c r="AJ103" s="781"/>
      <c r="AK103" s="781"/>
      <c r="AL103" s="781"/>
      <c r="AM103" s="781"/>
      <c r="AN103" s="781"/>
      <c r="AO103" s="781"/>
      <c r="AP103" s="781"/>
      <c r="AQ103" s="781"/>
      <c r="AR103" s="781"/>
    </row>
    <row r="104" spans="2:44" s="762" customFormat="1" ht="9" customHeight="1">
      <c r="B104" s="838"/>
      <c r="C104" s="862"/>
      <c r="D104" s="770"/>
      <c r="E104" s="770"/>
      <c r="F104" s="770"/>
      <c r="G104" s="770"/>
      <c r="H104" s="770"/>
      <c r="I104" s="770"/>
      <c r="J104" s="770"/>
      <c r="K104" s="770"/>
      <c r="L104" s="770"/>
      <c r="M104" s="770"/>
      <c r="N104" s="770"/>
      <c r="O104" s="770"/>
      <c r="P104" s="770"/>
      <c r="Q104" s="770"/>
      <c r="R104" s="770"/>
      <c r="S104" s="770"/>
      <c r="T104" s="770"/>
      <c r="U104" s="770"/>
      <c r="V104" s="770"/>
      <c r="W104" s="842"/>
      <c r="X104" s="842"/>
      <c r="Y104" s="781"/>
      <c r="Z104" s="781"/>
      <c r="AA104" s="781"/>
      <c r="AB104" s="781"/>
      <c r="AC104" s="781"/>
      <c r="AD104" s="781"/>
      <c r="AE104" s="781"/>
      <c r="AF104" s="781"/>
      <c r="AG104" s="781"/>
      <c r="AH104" s="781"/>
      <c r="AI104" s="781"/>
      <c r="AJ104" s="781"/>
      <c r="AK104" s="781"/>
      <c r="AL104" s="781"/>
      <c r="AM104" s="781"/>
      <c r="AN104" s="781"/>
      <c r="AO104" s="781"/>
      <c r="AP104" s="781"/>
      <c r="AQ104" s="781"/>
      <c r="AR104" s="781"/>
    </row>
    <row r="105" spans="2:44" s="762" customFormat="1" ht="9" customHeight="1">
      <c r="B105" s="838"/>
      <c r="C105" s="862"/>
      <c r="D105" s="770"/>
      <c r="E105" s="770"/>
      <c r="F105" s="770"/>
      <c r="G105" s="770"/>
      <c r="H105" s="770"/>
      <c r="I105" s="770"/>
      <c r="J105" s="770"/>
      <c r="K105" s="770"/>
      <c r="L105" s="770"/>
      <c r="M105" s="770"/>
      <c r="N105" s="770"/>
      <c r="O105" s="770"/>
      <c r="P105" s="770"/>
      <c r="Q105" s="770"/>
      <c r="R105" s="770"/>
      <c r="S105" s="770"/>
      <c r="T105" s="770"/>
      <c r="U105" s="770"/>
      <c r="V105" s="770"/>
      <c r="W105" s="842"/>
      <c r="X105" s="842"/>
      <c r="Y105" s="781"/>
      <c r="Z105" s="781"/>
      <c r="AA105" s="781"/>
      <c r="AB105" s="781"/>
      <c r="AC105" s="781"/>
      <c r="AD105" s="781"/>
      <c r="AE105" s="781"/>
      <c r="AF105" s="781"/>
      <c r="AG105" s="781"/>
      <c r="AH105" s="781"/>
      <c r="AI105" s="781"/>
      <c r="AJ105" s="781"/>
      <c r="AK105" s="781"/>
      <c r="AL105" s="781"/>
      <c r="AM105" s="781"/>
      <c r="AN105" s="781"/>
      <c r="AO105" s="781"/>
      <c r="AP105" s="781"/>
      <c r="AQ105" s="781"/>
      <c r="AR105" s="781"/>
    </row>
    <row r="106" spans="2:44" s="762" customFormat="1" ht="9" customHeight="1">
      <c r="B106" s="838"/>
      <c r="C106" s="862"/>
      <c r="D106" s="770"/>
      <c r="E106" s="770"/>
      <c r="F106" s="770"/>
      <c r="G106" s="770"/>
      <c r="H106" s="770"/>
      <c r="I106" s="770"/>
      <c r="J106" s="770"/>
      <c r="K106" s="770"/>
      <c r="L106" s="770"/>
      <c r="M106" s="770"/>
      <c r="N106" s="770"/>
      <c r="O106" s="770"/>
      <c r="P106" s="770"/>
      <c r="Q106" s="770"/>
      <c r="R106" s="770"/>
      <c r="S106" s="770"/>
      <c r="T106" s="770"/>
      <c r="U106" s="770"/>
      <c r="V106" s="770"/>
      <c r="W106" s="842"/>
      <c r="X106" s="842"/>
      <c r="Y106" s="781"/>
      <c r="Z106" s="781"/>
      <c r="AA106" s="781"/>
      <c r="AB106" s="781"/>
      <c r="AC106" s="781"/>
      <c r="AD106" s="781"/>
      <c r="AE106" s="781"/>
      <c r="AF106" s="781"/>
      <c r="AG106" s="781"/>
      <c r="AH106" s="781"/>
      <c r="AI106" s="781"/>
      <c r="AJ106" s="781"/>
      <c r="AK106" s="781"/>
      <c r="AL106" s="781"/>
      <c r="AM106" s="781"/>
      <c r="AN106" s="781"/>
      <c r="AO106" s="781"/>
      <c r="AP106" s="781"/>
      <c r="AQ106" s="781"/>
      <c r="AR106" s="781"/>
    </row>
    <row r="107" spans="2:44" s="762" customFormat="1" ht="9" customHeight="1">
      <c r="B107" s="838"/>
      <c r="C107" s="862"/>
      <c r="D107" s="770"/>
      <c r="E107" s="770"/>
      <c r="F107" s="770"/>
      <c r="G107" s="770"/>
      <c r="H107" s="770"/>
      <c r="I107" s="770"/>
      <c r="J107" s="770"/>
      <c r="K107" s="770"/>
      <c r="L107" s="770"/>
      <c r="M107" s="770"/>
      <c r="N107" s="770"/>
      <c r="O107" s="770"/>
      <c r="P107" s="770"/>
      <c r="Q107" s="770"/>
      <c r="R107" s="770"/>
      <c r="S107" s="770"/>
      <c r="T107" s="770"/>
      <c r="U107" s="770"/>
      <c r="V107" s="770"/>
      <c r="W107" s="842"/>
      <c r="X107" s="842"/>
      <c r="Y107" s="781"/>
      <c r="Z107" s="781"/>
      <c r="AA107" s="781"/>
      <c r="AB107" s="781"/>
      <c r="AC107" s="781"/>
      <c r="AD107" s="781"/>
      <c r="AE107" s="781"/>
      <c r="AF107" s="781"/>
      <c r="AG107" s="781"/>
      <c r="AH107" s="781"/>
      <c r="AI107" s="781"/>
      <c r="AJ107" s="781"/>
      <c r="AK107" s="781"/>
      <c r="AL107" s="781"/>
      <c r="AM107" s="781"/>
      <c r="AN107" s="781"/>
      <c r="AO107" s="781"/>
      <c r="AP107" s="781"/>
      <c r="AQ107" s="781"/>
      <c r="AR107" s="781"/>
    </row>
    <row r="108" spans="2:44" s="762" customFormat="1" ht="9" customHeight="1">
      <c r="B108" s="838"/>
      <c r="C108" s="862"/>
      <c r="D108" s="770"/>
      <c r="E108" s="770"/>
      <c r="F108" s="770"/>
      <c r="G108" s="770"/>
      <c r="H108" s="770"/>
      <c r="I108" s="770"/>
      <c r="J108" s="770"/>
      <c r="K108" s="770"/>
      <c r="L108" s="770"/>
      <c r="M108" s="770"/>
      <c r="N108" s="770"/>
      <c r="O108" s="770"/>
      <c r="P108" s="770"/>
      <c r="Q108" s="770"/>
      <c r="R108" s="770"/>
      <c r="S108" s="770"/>
      <c r="T108" s="770"/>
      <c r="U108" s="770"/>
      <c r="V108" s="770"/>
      <c r="W108" s="842"/>
      <c r="X108" s="842"/>
      <c r="Y108" s="781"/>
      <c r="Z108" s="781"/>
      <c r="AA108" s="781"/>
      <c r="AB108" s="781"/>
      <c r="AC108" s="781"/>
      <c r="AD108" s="781"/>
      <c r="AE108" s="781"/>
      <c r="AF108" s="781"/>
      <c r="AG108" s="781"/>
      <c r="AH108" s="781"/>
      <c r="AI108" s="781"/>
      <c r="AJ108" s="781"/>
      <c r="AK108" s="781"/>
      <c r="AL108" s="781"/>
      <c r="AM108" s="781"/>
      <c r="AN108" s="781"/>
      <c r="AO108" s="781"/>
      <c r="AP108" s="781"/>
      <c r="AQ108" s="781"/>
      <c r="AR108" s="781"/>
    </row>
    <row r="109" spans="2:44" s="762" customFormat="1" ht="9" customHeight="1">
      <c r="B109" s="838"/>
      <c r="C109" s="862"/>
      <c r="D109" s="770"/>
      <c r="E109" s="770"/>
      <c r="F109" s="770"/>
      <c r="G109" s="770"/>
      <c r="H109" s="770"/>
      <c r="I109" s="770"/>
      <c r="J109" s="770"/>
      <c r="K109" s="770"/>
      <c r="L109" s="770"/>
      <c r="M109" s="770"/>
      <c r="N109" s="770"/>
      <c r="O109" s="770"/>
      <c r="P109" s="770"/>
      <c r="Q109" s="770"/>
      <c r="R109" s="770"/>
      <c r="S109" s="770"/>
      <c r="T109" s="770"/>
      <c r="V109" s="770"/>
      <c r="W109" s="842"/>
      <c r="X109" s="842"/>
      <c r="Y109" s="869"/>
      <c r="Z109" s="781"/>
      <c r="AA109" s="781"/>
      <c r="AB109" s="781"/>
      <c r="AC109" s="781"/>
      <c r="AD109" s="781"/>
      <c r="AE109" s="781"/>
      <c r="AF109" s="781"/>
      <c r="AG109" s="781"/>
      <c r="AH109" s="781"/>
      <c r="AI109" s="781"/>
      <c r="AJ109" s="781"/>
      <c r="AK109" s="781"/>
      <c r="AL109" s="781"/>
      <c r="AM109" s="781"/>
      <c r="AN109" s="781"/>
      <c r="AO109" s="781"/>
      <c r="AP109" s="781"/>
      <c r="AQ109" s="781"/>
      <c r="AR109" s="781"/>
    </row>
    <row r="110" spans="2:44" s="762" customFormat="1" ht="9" customHeight="1">
      <c r="B110" s="838"/>
      <c r="C110" s="862"/>
      <c r="D110" s="770"/>
      <c r="E110" s="770"/>
      <c r="F110" s="770"/>
      <c r="G110" s="770"/>
      <c r="H110" s="770"/>
      <c r="I110" s="770"/>
      <c r="J110" s="770"/>
      <c r="K110" s="770"/>
      <c r="L110" s="770"/>
      <c r="M110" s="770"/>
      <c r="N110" s="770"/>
      <c r="O110" s="770"/>
      <c r="P110" s="770"/>
      <c r="Q110" s="770"/>
      <c r="R110" s="770"/>
      <c r="S110" s="770"/>
      <c r="T110" s="770"/>
      <c r="U110" s="770"/>
      <c r="V110" s="770"/>
      <c r="W110" s="842"/>
      <c r="X110" s="842"/>
      <c r="Y110" s="781"/>
      <c r="Z110" s="781"/>
      <c r="AA110" s="781"/>
      <c r="AB110" s="781"/>
      <c r="AC110" s="781"/>
      <c r="AD110" s="781"/>
      <c r="AE110" s="781"/>
      <c r="AF110" s="781"/>
      <c r="AG110" s="781"/>
      <c r="AH110" s="781"/>
      <c r="AI110" s="781"/>
      <c r="AJ110" s="781"/>
      <c r="AK110" s="781"/>
      <c r="AL110" s="781"/>
      <c r="AM110" s="781"/>
      <c r="AN110" s="781"/>
      <c r="AO110" s="781"/>
      <c r="AP110" s="781"/>
      <c r="AQ110" s="781"/>
      <c r="AR110" s="781"/>
    </row>
    <row r="111" spans="2:44" s="762" customFormat="1" ht="9" customHeight="1">
      <c r="B111" s="838"/>
      <c r="C111" s="862"/>
      <c r="D111" s="770"/>
      <c r="E111" s="770"/>
      <c r="F111" s="770"/>
      <c r="G111" s="770"/>
      <c r="H111" s="770"/>
      <c r="I111" s="770"/>
      <c r="J111" s="770"/>
      <c r="K111" s="770"/>
      <c r="L111" s="770"/>
      <c r="M111" s="770"/>
      <c r="N111" s="770"/>
      <c r="O111" s="770"/>
      <c r="P111" s="770"/>
      <c r="Q111" s="770"/>
      <c r="R111" s="770"/>
      <c r="S111" s="770"/>
      <c r="T111" s="770"/>
      <c r="U111" s="770"/>
      <c r="V111" s="770"/>
      <c r="W111" s="842"/>
      <c r="X111" s="842"/>
      <c r="Y111" s="781"/>
      <c r="Z111" s="781"/>
      <c r="AA111" s="781"/>
      <c r="AB111" s="781"/>
      <c r="AC111" s="781"/>
      <c r="AD111" s="781"/>
      <c r="AE111" s="781"/>
      <c r="AF111" s="781"/>
      <c r="AG111" s="781"/>
      <c r="AH111" s="781"/>
      <c r="AI111" s="781"/>
      <c r="AJ111" s="781"/>
      <c r="AK111" s="781"/>
      <c r="AL111" s="781"/>
      <c r="AM111" s="781"/>
      <c r="AN111" s="781"/>
      <c r="AO111" s="781"/>
      <c r="AP111" s="781"/>
      <c r="AQ111" s="781"/>
      <c r="AR111" s="781"/>
    </row>
    <row r="112" spans="2:44" s="849" customFormat="1" ht="9" customHeight="1">
      <c r="B112" s="838"/>
      <c r="C112" s="862"/>
      <c r="D112" s="770"/>
      <c r="E112" s="770"/>
      <c r="F112" s="770"/>
      <c r="G112" s="770"/>
      <c r="H112" s="770"/>
      <c r="I112" s="770"/>
      <c r="J112" s="770"/>
      <c r="K112" s="770"/>
      <c r="L112" s="770"/>
      <c r="M112" s="770"/>
      <c r="N112" s="770"/>
      <c r="O112" s="770"/>
      <c r="P112" s="770"/>
      <c r="Q112" s="770"/>
      <c r="R112" s="770"/>
      <c r="S112" s="770"/>
      <c r="T112" s="770"/>
      <c r="U112" s="770"/>
      <c r="V112" s="770"/>
      <c r="W112" s="842"/>
      <c r="X112" s="842"/>
      <c r="Y112" s="781"/>
      <c r="Z112" s="781"/>
      <c r="AA112" s="781"/>
      <c r="AB112" s="781"/>
      <c r="AC112" s="781"/>
      <c r="AD112" s="781"/>
      <c r="AE112" s="781"/>
      <c r="AF112" s="781"/>
      <c r="AG112" s="781"/>
      <c r="AH112" s="781"/>
      <c r="AI112" s="781"/>
      <c r="AJ112" s="781"/>
      <c r="AK112" s="781"/>
      <c r="AL112" s="781"/>
      <c r="AM112" s="781"/>
      <c r="AN112" s="781"/>
      <c r="AO112" s="781"/>
      <c r="AP112" s="781"/>
      <c r="AQ112" s="781"/>
      <c r="AR112" s="781"/>
    </row>
    <row r="113" spans="2:45" s="870" customFormat="1" ht="9" customHeight="1">
      <c r="B113" s="838"/>
      <c r="C113" s="862"/>
      <c r="D113" s="770"/>
      <c r="E113" s="770"/>
      <c r="F113" s="770"/>
      <c r="G113" s="770"/>
      <c r="H113" s="770"/>
      <c r="I113" s="770"/>
      <c r="J113" s="770"/>
      <c r="K113" s="770"/>
      <c r="L113" s="770"/>
      <c r="M113" s="770"/>
      <c r="N113" s="770"/>
      <c r="O113" s="770"/>
      <c r="P113" s="770"/>
      <c r="Q113" s="770"/>
      <c r="R113" s="770"/>
      <c r="S113" s="770"/>
      <c r="T113" s="770"/>
      <c r="U113" s="770"/>
      <c r="V113" s="770"/>
      <c r="W113" s="842"/>
      <c r="X113" s="842"/>
      <c r="Y113" s="781"/>
      <c r="Z113" s="781"/>
      <c r="AA113" s="781"/>
      <c r="AB113" s="781"/>
      <c r="AC113" s="781"/>
      <c r="AD113" s="781"/>
      <c r="AE113" s="781"/>
      <c r="AF113" s="781"/>
      <c r="AG113" s="781"/>
      <c r="AH113" s="781"/>
      <c r="AI113" s="781"/>
      <c r="AJ113" s="781"/>
      <c r="AK113" s="781"/>
      <c r="AL113" s="781"/>
      <c r="AM113" s="781"/>
      <c r="AN113" s="781"/>
      <c r="AO113" s="781"/>
      <c r="AP113" s="781"/>
      <c r="AQ113" s="781"/>
      <c r="AR113" s="781"/>
    </row>
    <row r="114" spans="2:45" s="873" customFormat="1" ht="9" customHeight="1">
      <c r="B114" s="871"/>
      <c r="C114" s="862"/>
      <c r="D114" s="770"/>
      <c r="E114" s="770"/>
      <c r="F114" s="770"/>
      <c r="G114" s="770"/>
      <c r="H114" s="770"/>
      <c r="I114" s="770"/>
      <c r="J114" s="770"/>
      <c r="K114" s="770"/>
      <c r="L114" s="770"/>
      <c r="M114" s="770"/>
      <c r="N114" s="770"/>
      <c r="O114" s="770"/>
      <c r="P114" s="770"/>
      <c r="Q114" s="770"/>
      <c r="R114" s="770"/>
      <c r="S114" s="770"/>
      <c r="T114" s="770"/>
      <c r="U114" s="770"/>
      <c r="V114" s="770"/>
      <c r="W114" s="842"/>
      <c r="X114" s="842"/>
      <c r="Y114" s="781"/>
      <c r="Z114" s="781"/>
      <c r="AA114" s="781"/>
      <c r="AB114" s="781"/>
      <c r="AC114" s="781"/>
      <c r="AD114" s="781"/>
      <c r="AE114" s="781"/>
      <c r="AF114" s="781"/>
      <c r="AG114" s="781"/>
      <c r="AH114" s="781"/>
      <c r="AI114" s="781"/>
      <c r="AJ114" s="781"/>
      <c r="AK114" s="781"/>
      <c r="AL114" s="781"/>
      <c r="AM114" s="781"/>
      <c r="AN114" s="781"/>
      <c r="AO114" s="781"/>
      <c r="AP114" s="781"/>
      <c r="AQ114" s="781"/>
      <c r="AR114" s="781"/>
      <c r="AS114" s="872"/>
    </row>
    <row r="115" spans="2:45" s="873" customFormat="1" ht="9" customHeight="1">
      <c r="B115" s="838"/>
      <c r="C115" s="862"/>
      <c r="D115" s="770"/>
      <c r="E115" s="770"/>
      <c r="F115" s="770"/>
      <c r="G115" s="770"/>
      <c r="H115" s="770"/>
      <c r="I115" s="770"/>
      <c r="J115" s="770"/>
      <c r="K115" s="770"/>
      <c r="L115" s="770"/>
      <c r="M115" s="770"/>
      <c r="N115" s="770"/>
      <c r="O115" s="770"/>
      <c r="P115" s="770"/>
      <c r="Q115" s="770"/>
      <c r="R115" s="770"/>
      <c r="S115" s="770"/>
      <c r="T115" s="770"/>
      <c r="U115" s="770"/>
      <c r="V115" s="770"/>
      <c r="W115" s="842"/>
      <c r="X115" s="842"/>
      <c r="Y115" s="781"/>
      <c r="Z115" s="781"/>
      <c r="AA115" s="781"/>
      <c r="AB115" s="781"/>
      <c r="AC115" s="781"/>
      <c r="AD115" s="781"/>
      <c r="AE115" s="781"/>
      <c r="AF115" s="781"/>
      <c r="AG115" s="781"/>
      <c r="AH115" s="781"/>
      <c r="AI115" s="781"/>
      <c r="AJ115" s="781"/>
      <c r="AK115" s="781"/>
      <c r="AL115" s="781"/>
      <c r="AM115" s="781"/>
      <c r="AN115" s="781"/>
      <c r="AO115" s="781"/>
      <c r="AP115" s="781"/>
      <c r="AQ115" s="781"/>
      <c r="AR115" s="781"/>
      <c r="AS115" s="872"/>
    </row>
    <row r="116" spans="2:45" s="873" customFormat="1" ht="9" customHeight="1">
      <c r="B116" s="762"/>
      <c r="C116" s="862"/>
      <c r="D116" s="770"/>
      <c r="E116" s="770"/>
      <c r="F116" s="770"/>
      <c r="G116" s="770"/>
      <c r="H116" s="770"/>
      <c r="I116" s="770"/>
      <c r="J116" s="770"/>
      <c r="K116" s="770"/>
      <c r="L116" s="770"/>
      <c r="M116" s="770"/>
      <c r="N116" s="770"/>
      <c r="O116" s="770"/>
      <c r="P116" s="770"/>
      <c r="Q116" s="770"/>
      <c r="R116" s="770"/>
      <c r="S116" s="770"/>
      <c r="T116" s="770"/>
      <c r="U116" s="770"/>
      <c r="V116" s="770"/>
      <c r="W116" s="842"/>
      <c r="X116" s="842"/>
      <c r="Y116" s="781"/>
      <c r="Z116" s="781"/>
      <c r="AA116" s="781"/>
      <c r="AB116" s="781"/>
      <c r="AC116" s="781"/>
      <c r="AD116" s="781"/>
      <c r="AE116" s="781"/>
      <c r="AF116" s="781"/>
      <c r="AG116" s="781"/>
      <c r="AH116" s="781"/>
      <c r="AI116" s="781"/>
      <c r="AJ116" s="781"/>
      <c r="AK116" s="781"/>
      <c r="AL116" s="781"/>
      <c r="AM116" s="781"/>
      <c r="AN116" s="781"/>
      <c r="AO116" s="781"/>
      <c r="AP116" s="781"/>
      <c r="AQ116" s="781"/>
      <c r="AR116" s="781"/>
    </row>
    <row r="117" spans="2:45" s="873" customFormat="1" ht="9" customHeight="1">
      <c r="B117" s="868"/>
      <c r="C117" s="862"/>
      <c r="D117" s="770"/>
      <c r="E117" s="770"/>
      <c r="F117" s="770"/>
      <c r="G117" s="770"/>
      <c r="H117" s="770"/>
      <c r="I117" s="770"/>
      <c r="J117" s="770"/>
      <c r="K117" s="770"/>
      <c r="L117" s="770"/>
      <c r="M117" s="770"/>
      <c r="N117" s="770"/>
      <c r="O117" s="770"/>
      <c r="P117" s="770"/>
      <c r="Q117" s="770"/>
      <c r="R117" s="770"/>
      <c r="S117" s="770"/>
      <c r="T117" s="770"/>
      <c r="U117" s="770"/>
      <c r="V117" s="770"/>
      <c r="W117" s="842"/>
      <c r="X117" s="842"/>
      <c r="Y117" s="781"/>
      <c r="Z117" s="781"/>
      <c r="AA117" s="781"/>
      <c r="AB117" s="781"/>
      <c r="AC117" s="781"/>
      <c r="AD117" s="781"/>
      <c r="AE117" s="781"/>
      <c r="AF117" s="781"/>
      <c r="AG117" s="781"/>
      <c r="AH117" s="781"/>
      <c r="AI117" s="781"/>
      <c r="AJ117" s="781"/>
      <c r="AK117" s="781"/>
      <c r="AL117" s="781"/>
      <c r="AM117" s="781"/>
      <c r="AN117" s="781"/>
      <c r="AO117" s="781"/>
      <c r="AP117" s="781"/>
      <c r="AQ117" s="781"/>
      <c r="AR117" s="781"/>
    </row>
    <row r="118" spans="2:45" s="873" customFormat="1" ht="9" customHeight="1">
      <c r="B118" s="868"/>
      <c r="C118" s="862"/>
      <c r="D118" s="770"/>
      <c r="E118" s="770"/>
      <c r="F118" s="770"/>
      <c r="G118" s="770"/>
      <c r="H118" s="770"/>
      <c r="I118" s="770"/>
      <c r="J118" s="770"/>
      <c r="K118" s="770"/>
      <c r="L118" s="770"/>
      <c r="M118" s="770"/>
      <c r="N118" s="770"/>
      <c r="O118" s="770"/>
      <c r="P118" s="770"/>
      <c r="Q118" s="770"/>
      <c r="R118" s="770"/>
      <c r="S118" s="770"/>
      <c r="T118" s="770"/>
      <c r="U118" s="770"/>
      <c r="V118" s="770"/>
      <c r="W118" s="842"/>
      <c r="X118" s="842"/>
      <c r="Y118" s="781"/>
      <c r="Z118" s="781"/>
      <c r="AA118" s="781"/>
      <c r="AB118" s="781"/>
      <c r="AC118" s="781"/>
      <c r="AD118" s="781"/>
      <c r="AE118" s="781"/>
      <c r="AF118" s="781"/>
      <c r="AG118" s="781"/>
      <c r="AH118" s="781"/>
      <c r="AI118" s="781"/>
      <c r="AJ118" s="781"/>
      <c r="AK118" s="781"/>
      <c r="AL118" s="781"/>
      <c r="AM118" s="781"/>
      <c r="AN118" s="781"/>
      <c r="AO118" s="781"/>
      <c r="AP118" s="781"/>
      <c r="AQ118" s="781"/>
      <c r="AR118" s="781"/>
    </row>
    <row r="119" spans="2:45" s="873" customFormat="1" ht="9" customHeight="1">
      <c r="B119" s="868"/>
      <c r="C119" s="862"/>
      <c r="D119" s="770"/>
      <c r="E119" s="770"/>
      <c r="F119" s="770"/>
      <c r="G119" s="770"/>
      <c r="H119" s="770"/>
      <c r="I119" s="770"/>
      <c r="J119" s="770"/>
      <c r="K119" s="770"/>
      <c r="L119" s="770"/>
      <c r="M119" s="770"/>
      <c r="N119" s="770"/>
      <c r="O119" s="770"/>
      <c r="P119" s="770"/>
      <c r="Q119" s="770"/>
      <c r="R119" s="770"/>
      <c r="S119" s="770"/>
      <c r="T119" s="770"/>
      <c r="U119" s="770"/>
      <c r="V119" s="770"/>
      <c r="W119" s="842"/>
      <c r="X119" s="842"/>
      <c r="Y119" s="781"/>
      <c r="Z119" s="781"/>
      <c r="AA119" s="781"/>
      <c r="AB119" s="781"/>
      <c r="AC119" s="781"/>
      <c r="AD119" s="781"/>
      <c r="AE119" s="781"/>
      <c r="AF119" s="781"/>
      <c r="AG119" s="781"/>
      <c r="AH119" s="781"/>
      <c r="AI119" s="781"/>
      <c r="AJ119" s="781"/>
      <c r="AK119" s="781"/>
      <c r="AL119" s="781"/>
      <c r="AM119" s="781"/>
      <c r="AN119" s="781"/>
      <c r="AO119" s="781"/>
      <c r="AP119" s="781"/>
      <c r="AQ119" s="781"/>
      <c r="AR119" s="781"/>
    </row>
    <row r="120" spans="2:45" s="873" customFormat="1" ht="9" customHeight="1">
      <c r="B120" s="838"/>
      <c r="C120" s="862"/>
      <c r="D120" s="770"/>
      <c r="E120" s="770"/>
      <c r="F120" s="770"/>
      <c r="G120" s="770"/>
      <c r="H120" s="770"/>
      <c r="I120" s="770"/>
      <c r="J120" s="770"/>
      <c r="K120" s="770"/>
      <c r="L120" s="770"/>
      <c r="M120" s="770"/>
      <c r="N120" s="770"/>
      <c r="O120" s="770"/>
      <c r="P120" s="770"/>
      <c r="Q120" s="770"/>
      <c r="R120" s="770"/>
      <c r="S120" s="770"/>
      <c r="T120" s="770"/>
      <c r="U120" s="770"/>
      <c r="V120" s="770"/>
      <c r="W120" s="842"/>
      <c r="X120" s="842"/>
      <c r="Y120" s="781"/>
      <c r="Z120" s="781"/>
      <c r="AA120" s="781"/>
      <c r="AB120" s="781"/>
      <c r="AC120" s="781"/>
      <c r="AD120" s="781"/>
      <c r="AE120" s="781"/>
      <c r="AF120" s="781"/>
      <c r="AG120" s="781"/>
      <c r="AH120" s="781"/>
      <c r="AI120" s="781"/>
      <c r="AJ120" s="781"/>
      <c r="AK120" s="781"/>
      <c r="AL120" s="781"/>
      <c r="AM120" s="781"/>
      <c r="AN120" s="781"/>
      <c r="AO120" s="781"/>
      <c r="AP120" s="781"/>
      <c r="AQ120" s="781"/>
      <c r="AR120" s="781"/>
    </row>
    <row r="121" spans="2:45" s="873" customFormat="1" ht="9" customHeight="1">
      <c r="B121" s="838"/>
      <c r="C121" s="862"/>
      <c r="D121" s="770"/>
      <c r="E121" s="770"/>
      <c r="F121" s="770"/>
      <c r="G121" s="770"/>
      <c r="H121" s="770"/>
      <c r="I121" s="770"/>
      <c r="J121" s="770"/>
      <c r="K121" s="770"/>
      <c r="L121" s="770"/>
      <c r="M121" s="770"/>
      <c r="N121" s="770"/>
      <c r="O121" s="770"/>
      <c r="P121" s="770"/>
      <c r="Q121" s="770"/>
      <c r="R121" s="770"/>
      <c r="S121" s="770"/>
      <c r="T121" s="770"/>
      <c r="U121" s="770"/>
      <c r="V121" s="770"/>
      <c r="W121" s="842"/>
      <c r="X121" s="842"/>
      <c r="Y121" s="781"/>
      <c r="Z121" s="781"/>
      <c r="AA121" s="781"/>
      <c r="AB121" s="781"/>
      <c r="AC121" s="781"/>
      <c r="AD121" s="781"/>
      <c r="AE121" s="781"/>
      <c r="AF121" s="781"/>
      <c r="AG121" s="781"/>
      <c r="AH121" s="781"/>
      <c r="AI121" s="781"/>
      <c r="AJ121" s="781"/>
      <c r="AK121" s="781"/>
      <c r="AL121" s="781"/>
      <c r="AM121" s="781"/>
      <c r="AN121" s="781"/>
      <c r="AO121" s="781"/>
      <c r="AP121" s="781"/>
      <c r="AQ121" s="781"/>
      <c r="AR121" s="781"/>
    </row>
    <row r="122" spans="2:45" s="873" customFormat="1" ht="9" customHeight="1">
      <c r="B122" s="838"/>
      <c r="C122" s="862"/>
      <c r="D122" s="770"/>
      <c r="E122" s="770"/>
      <c r="F122" s="770"/>
      <c r="G122" s="770"/>
      <c r="H122" s="770"/>
      <c r="I122" s="770"/>
      <c r="J122" s="770"/>
      <c r="K122" s="770"/>
      <c r="L122" s="770"/>
      <c r="M122" s="770"/>
      <c r="N122" s="770"/>
      <c r="O122" s="770"/>
      <c r="P122" s="770"/>
      <c r="Q122" s="770"/>
      <c r="R122" s="770"/>
      <c r="S122" s="770"/>
      <c r="T122" s="770"/>
      <c r="U122" s="770"/>
      <c r="V122" s="770"/>
      <c r="W122" s="842"/>
      <c r="X122" s="842"/>
      <c r="Y122" s="781"/>
      <c r="Z122" s="781"/>
      <c r="AA122" s="781"/>
      <c r="AB122" s="781"/>
      <c r="AC122" s="781"/>
      <c r="AD122" s="781"/>
      <c r="AE122" s="781"/>
      <c r="AF122" s="781"/>
      <c r="AG122" s="781"/>
      <c r="AH122" s="781"/>
      <c r="AI122" s="781"/>
      <c r="AJ122" s="781"/>
      <c r="AK122" s="781"/>
      <c r="AL122" s="781"/>
      <c r="AM122" s="781"/>
      <c r="AN122" s="781"/>
      <c r="AO122" s="781"/>
      <c r="AP122" s="781"/>
      <c r="AQ122" s="781"/>
      <c r="AR122" s="781"/>
    </row>
    <row r="123" spans="2:45" s="873" customFormat="1" ht="9" customHeight="1">
      <c r="B123" s="838"/>
      <c r="C123" s="862"/>
      <c r="D123" s="770"/>
      <c r="E123" s="770"/>
      <c r="F123" s="770"/>
      <c r="G123" s="770"/>
      <c r="H123" s="770"/>
      <c r="I123" s="770"/>
      <c r="J123" s="770"/>
      <c r="K123" s="770"/>
      <c r="L123" s="770"/>
      <c r="M123" s="770"/>
      <c r="N123" s="770"/>
      <c r="O123" s="770"/>
      <c r="P123" s="770"/>
      <c r="Q123" s="770"/>
      <c r="R123" s="770"/>
      <c r="S123" s="770"/>
      <c r="T123" s="770"/>
      <c r="U123" s="770"/>
      <c r="V123" s="770"/>
      <c r="W123" s="842"/>
      <c r="X123" s="842"/>
      <c r="Y123" s="781"/>
      <c r="Z123" s="781"/>
      <c r="AA123" s="781"/>
      <c r="AB123" s="781"/>
      <c r="AC123" s="781"/>
      <c r="AD123" s="781"/>
      <c r="AE123" s="781"/>
      <c r="AF123" s="781"/>
      <c r="AG123" s="781"/>
      <c r="AH123" s="781"/>
      <c r="AI123" s="781"/>
      <c r="AJ123" s="781"/>
      <c r="AK123" s="781"/>
      <c r="AL123" s="781"/>
      <c r="AM123" s="781"/>
      <c r="AN123" s="781"/>
      <c r="AO123" s="781"/>
      <c r="AP123" s="781"/>
      <c r="AQ123" s="781"/>
      <c r="AR123" s="781"/>
    </row>
    <row r="124" spans="2:45" s="873" customFormat="1" ht="9" customHeight="1">
      <c r="B124" s="838"/>
      <c r="C124" s="862"/>
      <c r="D124" s="770"/>
      <c r="E124" s="770"/>
      <c r="F124" s="770"/>
      <c r="G124" s="770"/>
      <c r="H124" s="770"/>
      <c r="I124" s="770"/>
      <c r="J124" s="770"/>
      <c r="K124" s="770"/>
      <c r="L124" s="770"/>
      <c r="M124" s="770"/>
      <c r="N124" s="770"/>
      <c r="O124" s="770"/>
      <c r="P124" s="770"/>
      <c r="Q124" s="770"/>
      <c r="R124" s="770"/>
      <c r="S124" s="770"/>
      <c r="T124" s="770"/>
      <c r="U124" s="770"/>
      <c r="V124" s="770"/>
      <c r="W124" s="842"/>
      <c r="X124" s="842"/>
      <c r="Y124" s="781"/>
      <c r="Z124" s="781"/>
      <c r="AA124" s="781"/>
      <c r="AB124" s="781"/>
      <c r="AC124" s="781"/>
      <c r="AD124" s="781"/>
      <c r="AE124" s="781"/>
      <c r="AF124" s="781"/>
      <c r="AG124" s="781"/>
      <c r="AH124" s="781"/>
      <c r="AI124" s="781"/>
      <c r="AJ124" s="781"/>
      <c r="AK124" s="781"/>
      <c r="AL124" s="781"/>
      <c r="AM124" s="781"/>
      <c r="AN124" s="781"/>
      <c r="AO124" s="781"/>
      <c r="AP124" s="781"/>
      <c r="AQ124" s="781"/>
      <c r="AR124" s="781"/>
    </row>
    <row r="125" spans="2:45" s="873" customFormat="1" ht="9" customHeight="1">
      <c r="B125" s="838"/>
      <c r="C125" s="862"/>
      <c r="D125" s="770"/>
      <c r="E125" s="770"/>
      <c r="F125" s="770"/>
      <c r="G125" s="770"/>
      <c r="H125" s="770"/>
      <c r="I125" s="770"/>
      <c r="J125" s="770"/>
      <c r="K125" s="770"/>
      <c r="L125" s="770"/>
      <c r="M125" s="770"/>
      <c r="N125" s="770"/>
      <c r="O125" s="770"/>
      <c r="P125" s="770"/>
      <c r="Q125" s="770"/>
      <c r="R125" s="770"/>
      <c r="S125" s="770"/>
      <c r="T125" s="770"/>
      <c r="U125" s="770"/>
      <c r="V125" s="770"/>
      <c r="W125" s="842"/>
      <c r="X125" s="842"/>
      <c r="Y125" s="781"/>
      <c r="Z125" s="781"/>
      <c r="AA125" s="781"/>
      <c r="AB125" s="781"/>
      <c r="AC125" s="781"/>
      <c r="AD125" s="781"/>
      <c r="AE125" s="781"/>
      <c r="AF125" s="781"/>
      <c r="AG125" s="781"/>
      <c r="AH125" s="781"/>
      <c r="AI125" s="781"/>
      <c r="AJ125" s="781"/>
      <c r="AK125" s="781"/>
      <c r="AL125" s="781"/>
      <c r="AM125" s="781"/>
      <c r="AN125" s="781"/>
      <c r="AO125" s="781"/>
      <c r="AP125" s="781"/>
      <c r="AQ125" s="781"/>
      <c r="AR125" s="781"/>
    </row>
    <row r="126" spans="2:45" s="873" customFormat="1" ht="9" customHeight="1">
      <c r="B126" s="838"/>
      <c r="C126" s="862"/>
      <c r="D126" s="770"/>
      <c r="E126" s="770"/>
      <c r="F126" s="770"/>
      <c r="G126" s="770"/>
      <c r="H126" s="770"/>
      <c r="I126" s="770"/>
      <c r="J126" s="770"/>
      <c r="K126" s="770"/>
      <c r="L126" s="770"/>
      <c r="M126" s="770"/>
      <c r="N126" s="770"/>
      <c r="O126" s="770"/>
      <c r="P126" s="770"/>
      <c r="Q126" s="770"/>
      <c r="R126" s="770"/>
      <c r="S126" s="770"/>
      <c r="T126" s="770"/>
      <c r="U126" s="770"/>
      <c r="V126" s="770"/>
      <c r="W126" s="842"/>
      <c r="X126" s="842"/>
      <c r="Y126" s="781"/>
      <c r="Z126" s="781"/>
      <c r="AA126" s="781"/>
      <c r="AB126" s="781"/>
      <c r="AC126" s="781"/>
      <c r="AD126" s="781"/>
      <c r="AE126" s="781"/>
      <c r="AF126" s="781"/>
      <c r="AG126" s="781"/>
      <c r="AH126" s="781"/>
      <c r="AI126" s="781"/>
      <c r="AJ126" s="781"/>
      <c r="AK126" s="781"/>
      <c r="AL126" s="781"/>
      <c r="AM126" s="781"/>
      <c r="AN126" s="781"/>
      <c r="AO126" s="781"/>
      <c r="AP126" s="781"/>
      <c r="AQ126" s="781"/>
      <c r="AR126" s="781"/>
    </row>
    <row r="127" spans="2:45" s="873" customFormat="1" ht="9" customHeight="1">
      <c r="B127" s="838"/>
      <c r="C127" s="862"/>
      <c r="D127" s="770"/>
      <c r="E127" s="770"/>
      <c r="F127" s="770"/>
      <c r="G127" s="770"/>
      <c r="H127" s="770"/>
      <c r="I127" s="770"/>
      <c r="J127" s="770"/>
      <c r="K127" s="770"/>
      <c r="L127" s="770"/>
      <c r="M127" s="770"/>
      <c r="N127" s="770"/>
      <c r="O127" s="770"/>
      <c r="P127" s="770"/>
      <c r="Q127" s="770"/>
      <c r="R127" s="770"/>
      <c r="S127" s="770"/>
      <c r="T127" s="770"/>
      <c r="U127" s="770"/>
      <c r="V127" s="770"/>
      <c r="W127" s="842"/>
      <c r="X127" s="842"/>
      <c r="Y127" s="781"/>
      <c r="Z127" s="781"/>
      <c r="AA127" s="781"/>
      <c r="AB127" s="781"/>
      <c r="AC127" s="781"/>
      <c r="AD127" s="781"/>
      <c r="AE127" s="781"/>
      <c r="AF127" s="781"/>
      <c r="AG127" s="781"/>
      <c r="AH127" s="781"/>
      <c r="AI127" s="781"/>
      <c r="AJ127" s="781"/>
      <c r="AK127" s="781"/>
      <c r="AL127" s="781"/>
      <c r="AM127" s="781"/>
      <c r="AN127" s="781"/>
      <c r="AO127" s="781"/>
      <c r="AP127" s="781"/>
      <c r="AQ127" s="781"/>
      <c r="AR127" s="781"/>
    </row>
    <row r="128" spans="2:45" s="873" customFormat="1" ht="9" customHeight="1">
      <c r="B128" s="838"/>
      <c r="C128" s="862"/>
      <c r="D128" s="770"/>
      <c r="E128" s="770"/>
      <c r="F128" s="770"/>
      <c r="G128" s="770"/>
      <c r="H128" s="770"/>
      <c r="I128" s="770"/>
      <c r="J128" s="770"/>
      <c r="K128" s="770"/>
      <c r="L128" s="770"/>
      <c r="M128" s="770"/>
      <c r="N128" s="770"/>
      <c r="O128" s="770"/>
      <c r="P128" s="770"/>
      <c r="Q128" s="770"/>
      <c r="R128" s="770"/>
      <c r="S128" s="770"/>
      <c r="T128" s="770"/>
      <c r="U128" s="770"/>
      <c r="V128" s="770"/>
      <c r="W128" s="842"/>
      <c r="X128" s="842"/>
      <c r="Y128" s="781"/>
      <c r="Z128" s="781"/>
      <c r="AA128" s="781"/>
      <c r="AB128" s="781"/>
      <c r="AC128" s="781"/>
      <c r="AD128" s="781"/>
      <c r="AE128" s="781"/>
      <c r="AF128" s="781"/>
      <c r="AG128" s="781"/>
      <c r="AH128" s="781"/>
      <c r="AI128" s="781"/>
      <c r="AJ128" s="781"/>
      <c r="AK128" s="781"/>
      <c r="AL128" s="781"/>
      <c r="AM128" s="781"/>
      <c r="AN128" s="781"/>
      <c r="AO128" s="781"/>
      <c r="AP128" s="781"/>
      <c r="AQ128" s="781"/>
      <c r="AR128" s="781"/>
    </row>
    <row r="129" spans="2:44" s="873" customFormat="1" ht="9" customHeight="1">
      <c r="B129" s="838"/>
      <c r="C129" s="862"/>
      <c r="D129" s="770"/>
      <c r="E129" s="770"/>
      <c r="F129" s="770"/>
      <c r="G129" s="770"/>
      <c r="H129" s="770"/>
      <c r="I129" s="770"/>
      <c r="J129" s="770"/>
      <c r="K129" s="770"/>
      <c r="L129" s="770"/>
      <c r="M129" s="770"/>
      <c r="N129" s="770"/>
      <c r="O129" s="770"/>
      <c r="P129" s="770"/>
      <c r="Q129" s="770"/>
      <c r="R129" s="770"/>
      <c r="S129" s="770"/>
      <c r="T129" s="770"/>
      <c r="U129" s="770"/>
      <c r="V129" s="770"/>
      <c r="W129" s="842"/>
      <c r="X129" s="842"/>
      <c r="Y129" s="781"/>
      <c r="Z129" s="781"/>
      <c r="AA129" s="781"/>
      <c r="AB129" s="781"/>
      <c r="AC129" s="781"/>
      <c r="AD129" s="781"/>
      <c r="AE129" s="781"/>
      <c r="AF129" s="781"/>
      <c r="AG129" s="781"/>
      <c r="AH129" s="781"/>
      <c r="AI129" s="781"/>
      <c r="AJ129" s="781"/>
      <c r="AK129" s="781"/>
      <c r="AL129" s="781"/>
      <c r="AM129" s="781"/>
      <c r="AN129" s="781"/>
      <c r="AO129" s="781"/>
      <c r="AP129" s="781"/>
      <c r="AQ129" s="781"/>
      <c r="AR129" s="781"/>
    </row>
    <row r="130" spans="2:44" s="873" customFormat="1" ht="9" customHeight="1">
      <c r="B130" s="838"/>
      <c r="C130" s="862"/>
      <c r="D130" s="770"/>
      <c r="E130" s="770"/>
      <c r="F130" s="770"/>
      <c r="G130" s="770"/>
      <c r="H130" s="770"/>
      <c r="I130" s="770"/>
      <c r="J130" s="770"/>
      <c r="K130" s="770"/>
      <c r="L130" s="770"/>
      <c r="M130" s="770"/>
      <c r="N130" s="770"/>
      <c r="O130" s="770"/>
      <c r="P130" s="770"/>
      <c r="Q130" s="770"/>
      <c r="R130" s="770"/>
      <c r="S130" s="770"/>
      <c r="T130" s="770"/>
      <c r="U130" s="770"/>
      <c r="V130" s="770"/>
      <c r="W130" s="842"/>
      <c r="X130" s="842"/>
      <c r="Y130" s="781"/>
      <c r="Z130" s="781"/>
      <c r="AA130" s="781"/>
      <c r="AB130" s="781"/>
      <c r="AC130" s="781"/>
      <c r="AD130" s="781"/>
      <c r="AE130" s="781"/>
      <c r="AF130" s="781"/>
      <c r="AG130" s="781"/>
      <c r="AH130" s="781"/>
      <c r="AI130" s="781"/>
      <c r="AJ130" s="781"/>
      <c r="AK130" s="781"/>
      <c r="AL130" s="781"/>
      <c r="AM130" s="781"/>
      <c r="AN130" s="781"/>
      <c r="AO130" s="781"/>
      <c r="AP130" s="781"/>
      <c r="AQ130" s="781"/>
      <c r="AR130" s="781"/>
    </row>
    <row r="131" spans="2:44" s="873" customFormat="1" ht="9" customHeight="1">
      <c r="B131" s="838"/>
      <c r="C131" s="862"/>
      <c r="D131" s="770"/>
      <c r="E131" s="770"/>
      <c r="F131" s="770"/>
      <c r="G131" s="770"/>
      <c r="H131" s="770"/>
      <c r="I131" s="770"/>
      <c r="J131" s="770"/>
      <c r="K131" s="770"/>
      <c r="L131" s="770"/>
      <c r="M131" s="770"/>
      <c r="N131" s="770"/>
      <c r="O131" s="770"/>
      <c r="P131" s="770"/>
      <c r="Q131" s="770"/>
      <c r="R131" s="770"/>
      <c r="S131" s="770"/>
      <c r="T131" s="770"/>
      <c r="U131" s="770"/>
      <c r="V131" s="770"/>
      <c r="W131" s="842"/>
      <c r="X131" s="842"/>
      <c r="Y131" s="781"/>
      <c r="Z131" s="781"/>
      <c r="AA131" s="781"/>
      <c r="AB131" s="781"/>
      <c r="AC131" s="781"/>
      <c r="AD131" s="781"/>
      <c r="AE131" s="781"/>
      <c r="AF131" s="781"/>
      <c r="AG131" s="781"/>
      <c r="AH131" s="781"/>
      <c r="AI131" s="781"/>
      <c r="AJ131" s="781"/>
      <c r="AK131" s="781"/>
      <c r="AL131" s="781"/>
      <c r="AM131" s="781"/>
      <c r="AN131" s="781"/>
      <c r="AO131" s="781"/>
      <c r="AP131" s="781"/>
      <c r="AQ131" s="781"/>
      <c r="AR131" s="781"/>
    </row>
    <row r="132" spans="2:44" s="873" customFormat="1" ht="9" customHeight="1">
      <c r="B132" s="838"/>
      <c r="C132" s="862"/>
      <c r="D132" s="770"/>
      <c r="E132" s="770"/>
      <c r="F132" s="770"/>
      <c r="G132" s="770"/>
      <c r="H132" s="770"/>
      <c r="I132" s="770"/>
      <c r="J132" s="770"/>
      <c r="K132" s="770"/>
      <c r="L132" s="770"/>
      <c r="M132" s="770"/>
      <c r="N132" s="770"/>
      <c r="O132" s="770"/>
      <c r="P132" s="770"/>
      <c r="Q132" s="770"/>
      <c r="R132" s="770"/>
      <c r="S132" s="770"/>
      <c r="T132" s="770"/>
      <c r="U132" s="770"/>
      <c r="V132" s="770"/>
      <c r="W132" s="842"/>
      <c r="X132" s="842"/>
      <c r="Y132" s="781"/>
      <c r="Z132" s="781"/>
      <c r="AA132" s="781"/>
      <c r="AB132" s="781"/>
      <c r="AC132" s="781"/>
      <c r="AD132" s="781"/>
      <c r="AE132" s="781"/>
      <c r="AF132" s="781"/>
      <c r="AG132" s="781"/>
      <c r="AH132" s="781"/>
      <c r="AI132" s="781"/>
      <c r="AJ132" s="781"/>
      <c r="AK132" s="781"/>
      <c r="AL132" s="781"/>
      <c r="AM132" s="781"/>
      <c r="AN132" s="781"/>
      <c r="AO132" s="781"/>
      <c r="AP132" s="781"/>
      <c r="AQ132" s="781"/>
      <c r="AR132" s="781"/>
    </row>
    <row r="133" spans="2:44" s="873" customFormat="1" ht="9" customHeight="1">
      <c r="B133" s="838"/>
      <c r="C133" s="862"/>
      <c r="D133" s="770"/>
      <c r="E133" s="770"/>
      <c r="F133" s="770"/>
      <c r="G133" s="770"/>
      <c r="H133" s="770"/>
      <c r="I133" s="770"/>
      <c r="J133" s="770"/>
      <c r="K133" s="770"/>
      <c r="L133" s="770"/>
      <c r="M133" s="770"/>
      <c r="N133" s="770"/>
      <c r="O133" s="770"/>
      <c r="P133" s="770"/>
      <c r="Q133" s="770"/>
      <c r="R133" s="770"/>
      <c r="S133" s="770"/>
      <c r="T133" s="770"/>
      <c r="U133" s="770"/>
      <c r="V133" s="770"/>
      <c r="W133" s="842"/>
      <c r="X133" s="842"/>
      <c r="Y133" s="781"/>
      <c r="Z133" s="781"/>
      <c r="AA133" s="781"/>
      <c r="AB133" s="781"/>
      <c r="AC133" s="781"/>
      <c r="AD133" s="781"/>
      <c r="AE133" s="781"/>
      <c r="AF133" s="781"/>
      <c r="AG133" s="781"/>
      <c r="AH133" s="781"/>
      <c r="AI133" s="781"/>
      <c r="AJ133" s="781"/>
      <c r="AK133" s="781"/>
      <c r="AL133" s="781"/>
      <c r="AM133" s="781"/>
      <c r="AN133" s="781"/>
      <c r="AO133" s="781"/>
      <c r="AP133" s="781"/>
      <c r="AQ133" s="781"/>
      <c r="AR133" s="781"/>
    </row>
    <row r="134" spans="2:44" s="873" customFormat="1" ht="9" customHeight="1">
      <c r="B134" s="838"/>
      <c r="C134" s="862"/>
      <c r="D134" s="770"/>
      <c r="E134" s="770"/>
      <c r="F134" s="770"/>
      <c r="G134" s="770"/>
      <c r="H134" s="770"/>
      <c r="I134" s="770"/>
      <c r="J134" s="770"/>
      <c r="K134" s="770"/>
      <c r="L134" s="770"/>
      <c r="M134" s="770"/>
      <c r="N134" s="770"/>
      <c r="O134" s="770"/>
      <c r="P134" s="770"/>
      <c r="Q134" s="770"/>
      <c r="R134" s="770"/>
      <c r="S134" s="770"/>
      <c r="T134" s="770"/>
      <c r="U134" s="770"/>
      <c r="V134" s="770"/>
      <c r="W134" s="842"/>
      <c r="X134" s="842"/>
      <c r="Y134" s="781"/>
      <c r="Z134" s="781"/>
      <c r="AA134" s="781"/>
      <c r="AB134" s="781"/>
      <c r="AC134" s="781"/>
      <c r="AD134" s="781"/>
      <c r="AE134" s="781"/>
      <c r="AF134" s="781"/>
      <c r="AG134" s="781"/>
      <c r="AH134" s="781"/>
      <c r="AI134" s="781"/>
      <c r="AJ134" s="781"/>
      <c r="AK134" s="781"/>
      <c r="AL134" s="781"/>
      <c r="AM134" s="781"/>
      <c r="AN134" s="781"/>
      <c r="AO134" s="781"/>
      <c r="AP134" s="781"/>
      <c r="AQ134" s="781"/>
      <c r="AR134" s="781"/>
    </row>
    <row r="135" spans="2:44" s="873" customFormat="1" ht="9" customHeight="1">
      <c r="B135" s="838"/>
      <c r="C135" s="862"/>
      <c r="D135" s="770"/>
      <c r="E135" s="770"/>
      <c r="F135" s="770"/>
      <c r="G135" s="770"/>
      <c r="H135" s="770"/>
      <c r="I135" s="770"/>
      <c r="J135" s="770"/>
      <c r="K135" s="770"/>
      <c r="L135" s="770"/>
      <c r="M135" s="770"/>
      <c r="N135" s="770"/>
      <c r="O135" s="770"/>
      <c r="P135" s="770"/>
      <c r="Q135" s="770"/>
      <c r="R135" s="770"/>
      <c r="S135" s="770"/>
      <c r="T135" s="770"/>
      <c r="U135" s="770"/>
      <c r="V135" s="770"/>
      <c r="W135" s="842"/>
      <c r="X135" s="842"/>
      <c r="Y135" s="781"/>
      <c r="Z135" s="781"/>
      <c r="AA135" s="781"/>
      <c r="AB135" s="781"/>
      <c r="AC135" s="781"/>
      <c r="AD135" s="781"/>
      <c r="AE135" s="781"/>
      <c r="AF135" s="781"/>
      <c r="AG135" s="781"/>
      <c r="AH135" s="781"/>
      <c r="AI135" s="781"/>
      <c r="AJ135" s="781"/>
      <c r="AK135" s="781"/>
      <c r="AL135" s="781"/>
      <c r="AM135" s="781"/>
      <c r="AN135" s="781"/>
      <c r="AO135" s="781"/>
      <c r="AP135" s="781"/>
      <c r="AQ135" s="781"/>
      <c r="AR135" s="781"/>
    </row>
    <row r="136" spans="2:44" s="873" customFormat="1" ht="9" customHeight="1">
      <c r="B136" s="838"/>
      <c r="C136" s="862"/>
      <c r="D136" s="770"/>
      <c r="E136" s="770"/>
      <c r="F136" s="770"/>
      <c r="G136" s="770"/>
      <c r="H136" s="770"/>
      <c r="I136" s="770"/>
      <c r="J136" s="770"/>
      <c r="K136" s="770"/>
      <c r="L136" s="770"/>
      <c r="M136" s="770"/>
      <c r="N136" s="770"/>
      <c r="O136" s="770"/>
      <c r="P136" s="770"/>
      <c r="Q136" s="770"/>
      <c r="R136" s="770"/>
      <c r="S136" s="770"/>
      <c r="T136" s="770"/>
      <c r="U136" s="770"/>
      <c r="V136" s="770"/>
      <c r="W136" s="842"/>
      <c r="X136" s="842"/>
      <c r="Y136" s="781"/>
      <c r="Z136" s="781"/>
      <c r="AA136" s="781"/>
      <c r="AB136" s="781"/>
      <c r="AC136" s="781"/>
      <c r="AD136" s="781"/>
      <c r="AE136" s="781"/>
      <c r="AF136" s="781"/>
      <c r="AG136" s="781"/>
      <c r="AH136" s="781"/>
      <c r="AI136" s="781"/>
      <c r="AJ136" s="781"/>
      <c r="AK136" s="781"/>
      <c r="AL136" s="781"/>
      <c r="AM136" s="781"/>
      <c r="AN136" s="781"/>
      <c r="AO136" s="781"/>
      <c r="AP136" s="781"/>
      <c r="AQ136" s="781"/>
      <c r="AR136" s="781"/>
    </row>
    <row r="137" spans="2:44" s="873" customFormat="1" ht="9" customHeight="1">
      <c r="B137" s="838"/>
      <c r="C137" s="862"/>
      <c r="D137" s="770"/>
      <c r="E137" s="770"/>
      <c r="F137" s="770"/>
      <c r="G137" s="770"/>
      <c r="H137" s="770"/>
      <c r="I137" s="770"/>
      <c r="J137" s="770"/>
      <c r="K137" s="770"/>
      <c r="L137" s="770"/>
      <c r="M137" s="770"/>
      <c r="N137" s="770"/>
      <c r="O137" s="770"/>
      <c r="P137" s="770"/>
      <c r="Q137" s="770"/>
      <c r="R137" s="770"/>
      <c r="S137" s="770"/>
      <c r="T137" s="770"/>
      <c r="U137" s="770"/>
      <c r="V137" s="770"/>
      <c r="W137" s="842"/>
      <c r="X137" s="842"/>
      <c r="Y137" s="781"/>
      <c r="Z137" s="781"/>
      <c r="AA137" s="781"/>
      <c r="AB137" s="781"/>
      <c r="AC137" s="781"/>
      <c r="AD137" s="781"/>
      <c r="AE137" s="781"/>
      <c r="AF137" s="781"/>
      <c r="AG137" s="781"/>
      <c r="AH137" s="781"/>
      <c r="AI137" s="781"/>
      <c r="AJ137" s="781"/>
      <c r="AK137" s="781"/>
      <c r="AL137" s="781"/>
      <c r="AM137" s="781"/>
      <c r="AN137" s="781"/>
      <c r="AO137" s="781"/>
      <c r="AP137" s="781"/>
      <c r="AQ137" s="781"/>
      <c r="AR137" s="781"/>
    </row>
    <row r="138" spans="2:44" s="873" customFormat="1" ht="9" customHeight="1">
      <c r="B138" s="838"/>
      <c r="C138" s="862"/>
      <c r="D138" s="770"/>
      <c r="E138" s="770"/>
      <c r="F138" s="770"/>
      <c r="G138" s="770"/>
      <c r="H138" s="770"/>
      <c r="I138" s="770"/>
      <c r="J138" s="770"/>
      <c r="K138" s="770"/>
      <c r="L138" s="770"/>
      <c r="M138" s="770"/>
      <c r="N138" s="770"/>
      <c r="O138" s="770"/>
      <c r="P138" s="770"/>
      <c r="Q138" s="770"/>
      <c r="R138" s="770"/>
      <c r="S138" s="770"/>
      <c r="T138" s="770"/>
      <c r="U138" s="770"/>
      <c r="V138" s="770"/>
      <c r="W138" s="842"/>
      <c r="X138" s="842"/>
      <c r="Y138" s="781"/>
      <c r="Z138" s="781"/>
      <c r="AA138" s="781"/>
      <c r="AB138" s="781"/>
      <c r="AC138" s="781"/>
      <c r="AD138" s="781"/>
      <c r="AE138" s="781"/>
      <c r="AF138" s="781"/>
      <c r="AG138" s="781"/>
      <c r="AH138" s="781"/>
      <c r="AI138" s="781"/>
      <c r="AJ138" s="781"/>
      <c r="AK138" s="781"/>
      <c r="AL138" s="781"/>
      <c r="AM138" s="781"/>
      <c r="AN138" s="781"/>
      <c r="AO138" s="781"/>
      <c r="AP138" s="781"/>
      <c r="AQ138" s="781"/>
      <c r="AR138" s="781"/>
    </row>
    <row r="139" spans="2:44" s="873" customFormat="1" ht="9" customHeight="1">
      <c r="B139" s="838"/>
      <c r="C139" s="862"/>
      <c r="D139" s="770"/>
      <c r="E139" s="770"/>
      <c r="F139" s="770"/>
      <c r="G139" s="770"/>
      <c r="H139" s="770"/>
      <c r="I139" s="770"/>
      <c r="J139" s="770"/>
      <c r="K139" s="770"/>
      <c r="L139" s="770"/>
      <c r="M139" s="770"/>
      <c r="N139" s="770"/>
      <c r="O139" s="770"/>
      <c r="P139" s="770"/>
      <c r="Q139" s="770"/>
      <c r="R139" s="770"/>
      <c r="S139" s="770"/>
      <c r="T139" s="770"/>
      <c r="U139" s="770"/>
      <c r="V139" s="770"/>
      <c r="W139" s="842"/>
      <c r="X139" s="842"/>
      <c r="Y139" s="781"/>
      <c r="Z139" s="781"/>
      <c r="AA139" s="781"/>
      <c r="AB139" s="781"/>
      <c r="AC139" s="781"/>
      <c r="AD139" s="781"/>
      <c r="AE139" s="781"/>
      <c r="AF139" s="781"/>
      <c r="AG139" s="781"/>
      <c r="AH139" s="781"/>
      <c r="AI139" s="781"/>
      <c r="AJ139" s="781"/>
      <c r="AK139" s="781"/>
      <c r="AL139" s="781"/>
      <c r="AM139" s="781"/>
      <c r="AN139" s="781"/>
      <c r="AO139" s="781"/>
      <c r="AP139" s="781"/>
      <c r="AQ139" s="781"/>
      <c r="AR139" s="781"/>
    </row>
    <row r="140" spans="2:44" s="873" customFormat="1" ht="9" customHeight="1">
      <c r="B140" s="838"/>
      <c r="C140" s="862"/>
      <c r="D140" s="770"/>
      <c r="E140" s="770"/>
      <c r="F140" s="770"/>
      <c r="G140" s="770"/>
      <c r="H140" s="770"/>
      <c r="I140" s="770"/>
      <c r="J140" s="770"/>
      <c r="K140" s="770"/>
      <c r="L140" s="770"/>
      <c r="M140" s="770"/>
      <c r="N140" s="770"/>
      <c r="O140" s="770"/>
      <c r="P140" s="770"/>
      <c r="Q140" s="770"/>
      <c r="R140" s="770"/>
      <c r="S140" s="770"/>
      <c r="T140" s="770"/>
      <c r="U140" s="770"/>
      <c r="V140" s="770"/>
      <c r="W140" s="842"/>
      <c r="X140" s="842"/>
      <c r="Y140" s="781"/>
      <c r="Z140" s="781"/>
      <c r="AA140" s="781"/>
      <c r="AB140" s="781"/>
      <c r="AC140" s="781"/>
      <c r="AD140" s="781"/>
      <c r="AE140" s="781"/>
      <c r="AF140" s="781"/>
      <c r="AG140" s="781"/>
      <c r="AH140" s="781"/>
      <c r="AI140" s="781"/>
      <c r="AJ140" s="781"/>
      <c r="AK140" s="781"/>
      <c r="AL140" s="781"/>
      <c r="AM140" s="781"/>
      <c r="AN140" s="781"/>
      <c r="AO140" s="781"/>
      <c r="AP140" s="781"/>
      <c r="AQ140" s="781"/>
      <c r="AR140" s="781"/>
    </row>
    <row r="141" spans="2:44" s="873" customFormat="1" ht="9" customHeight="1">
      <c r="B141" s="838"/>
      <c r="C141" s="862"/>
      <c r="D141" s="770"/>
      <c r="E141" s="770"/>
      <c r="F141" s="770"/>
      <c r="G141" s="770"/>
      <c r="H141" s="770"/>
      <c r="I141" s="770"/>
      <c r="J141" s="770"/>
      <c r="K141" s="770"/>
      <c r="L141" s="770"/>
      <c r="M141" s="770"/>
      <c r="N141" s="770"/>
      <c r="O141" s="770"/>
      <c r="P141" s="770"/>
      <c r="Q141" s="770"/>
      <c r="R141" s="770"/>
      <c r="S141" s="770"/>
      <c r="T141" s="770"/>
      <c r="U141" s="770"/>
      <c r="V141" s="770"/>
      <c r="W141" s="842"/>
      <c r="X141" s="842"/>
      <c r="Y141" s="781"/>
      <c r="Z141" s="781"/>
      <c r="AA141" s="781"/>
      <c r="AB141" s="781"/>
      <c r="AC141" s="781"/>
      <c r="AD141" s="781"/>
      <c r="AE141" s="781"/>
      <c r="AF141" s="781"/>
      <c r="AG141" s="781"/>
      <c r="AH141" s="781"/>
      <c r="AI141" s="781"/>
      <c r="AJ141" s="781"/>
      <c r="AK141" s="781"/>
      <c r="AL141" s="781"/>
      <c r="AM141" s="781"/>
      <c r="AN141" s="781"/>
      <c r="AO141" s="781"/>
      <c r="AP141" s="781"/>
      <c r="AQ141" s="781"/>
      <c r="AR141" s="781"/>
    </row>
    <row r="142" spans="2:44" s="873" customFormat="1" ht="9" customHeight="1">
      <c r="B142" s="838"/>
      <c r="C142" s="862"/>
      <c r="D142" s="770"/>
      <c r="E142" s="770"/>
      <c r="F142" s="770"/>
      <c r="G142" s="770"/>
      <c r="H142" s="770"/>
      <c r="I142" s="770"/>
      <c r="J142" s="770"/>
      <c r="K142" s="770"/>
      <c r="L142" s="770"/>
      <c r="M142" s="770"/>
      <c r="N142" s="770"/>
      <c r="O142" s="770"/>
      <c r="P142" s="770"/>
      <c r="Q142" s="770"/>
      <c r="R142" s="770"/>
      <c r="S142" s="770"/>
      <c r="T142" s="770"/>
      <c r="U142" s="770"/>
      <c r="V142" s="770"/>
      <c r="W142" s="842"/>
      <c r="X142" s="842"/>
      <c r="Y142" s="781"/>
      <c r="Z142" s="781"/>
      <c r="AA142" s="781"/>
      <c r="AB142" s="781"/>
      <c r="AC142" s="781"/>
      <c r="AD142" s="781"/>
      <c r="AE142" s="781"/>
      <c r="AF142" s="781"/>
      <c r="AG142" s="781"/>
      <c r="AH142" s="781"/>
      <c r="AI142" s="781"/>
      <c r="AJ142" s="781"/>
      <c r="AK142" s="781"/>
      <c r="AL142" s="781"/>
      <c r="AM142" s="781"/>
      <c r="AN142" s="781"/>
      <c r="AO142" s="781"/>
      <c r="AP142" s="781"/>
      <c r="AQ142" s="781"/>
      <c r="AR142" s="781"/>
    </row>
    <row r="143" spans="2:44" s="873" customFormat="1" ht="9" customHeight="1">
      <c r="B143" s="838"/>
      <c r="C143" s="862"/>
      <c r="D143" s="770"/>
      <c r="E143" s="770"/>
      <c r="F143" s="770"/>
      <c r="G143" s="770"/>
      <c r="H143" s="770"/>
      <c r="I143" s="770"/>
      <c r="J143" s="770"/>
      <c r="K143" s="770"/>
      <c r="L143" s="770"/>
      <c r="M143" s="770"/>
      <c r="N143" s="770"/>
      <c r="O143" s="770"/>
      <c r="P143" s="770"/>
      <c r="Q143" s="770"/>
      <c r="R143" s="770"/>
      <c r="S143" s="770"/>
      <c r="T143" s="770"/>
      <c r="U143" s="770"/>
      <c r="V143" s="770"/>
      <c r="W143" s="842"/>
      <c r="X143" s="842"/>
      <c r="Y143" s="781"/>
      <c r="Z143" s="781"/>
      <c r="AA143" s="781"/>
      <c r="AB143" s="781"/>
      <c r="AC143" s="781"/>
      <c r="AD143" s="781"/>
      <c r="AE143" s="781"/>
      <c r="AF143" s="781"/>
      <c r="AG143" s="781"/>
      <c r="AH143" s="781"/>
      <c r="AI143" s="781"/>
      <c r="AJ143" s="781"/>
      <c r="AK143" s="781"/>
      <c r="AL143" s="781"/>
      <c r="AM143" s="781"/>
      <c r="AN143" s="781"/>
      <c r="AO143" s="781"/>
      <c r="AP143" s="781"/>
      <c r="AQ143" s="781"/>
      <c r="AR143" s="781"/>
    </row>
    <row r="144" spans="2:44" s="873" customFormat="1" ht="9" customHeight="1">
      <c r="B144" s="838"/>
      <c r="C144" s="862"/>
      <c r="D144" s="770"/>
      <c r="E144" s="770"/>
      <c r="F144" s="770"/>
      <c r="G144" s="770"/>
      <c r="H144" s="770"/>
      <c r="I144" s="770"/>
      <c r="J144" s="770"/>
      <c r="K144" s="770"/>
      <c r="L144" s="770"/>
      <c r="M144" s="770"/>
      <c r="N144" s="770"/>
      <c r="O144" s="770"/>
      <c r="P144" s="770"/>
      <c r="Q144" s="770"/>
      <c r="R144" s="770"/>
      <c r="S144" s="770"/>
      <c r="T144" s="770"/>
      <c r="U144" s="770"/>
      <c r="V144" s="770"/>
      <c r="W144" s="842"/>
      <c r="X144" s="842"/>
      <c r="Y144" s="781"/>
      <c r="Z144" s="781"/>
      <c r="AA144" s="781"/>
      <c r="AB144" s="781"/>
      <c r="AC144" s="781"/>
      <c r="AD144" s="781"/>
      <c r="AE144" s="781"/>
      <c r="AF144" s="781"/>
      <c r="AG144" s="781"/>
      <c r="AH144" s="781"/>
      <c r="AI144" s="781"/>
      <c r="AJ144" s="781"/>
      <c r="AK144" s="781"/>
      <c r="AL144" s="781"/>
      <c r="AM144" s="781"/>
      <c r="AN144" s="781"/>
      <c r="AO144" s="781"/>
      <c r="AP144" s="781"/>
      <c r="AQ144" s="781"/>
      <c r="AR144" s="781"/>
    </row>
    <row r="145" spans="2:44" s="873" customFormat="1" ht="9" customHeight="1">
      <c r="B145" s="838"/>
      <c r="C145" s="862"/>
      <c r="D145" s="770"/>
      <c r="E145" s="770"/>
      <c r="F145" s="770"/>
      <c r="G145" s="770"/>
      <c r="H145" s="770"/>
      <c r="I145" s="770"/>
      <c r="J145" s="770"/>
      <c r="K145" s="770"/>
      <c r="L145" s="770"/>
      <c r="M145" s="770"/>
      <c r="N145" s="770"/>
      <c r="O145" s="770"/>
      <c r="P145" s="770"/>
      <c r="Q145" s="770"/>
      <c r="R145" s="770"/>
      <c r="S145" s="770"/>
      <c r="T145" s="770"/>
      <c r="U145" s="770"/>
      <c r="V145" s="770"/>
      <c r="W145" s="842"/>
      <c r="X145" s="842"/>
      <c r="Y145" s="781"/>
      <c r="Z145" s="781"/>
      <c r="AA145" s="781"/>
      <c r="AB145" s="781"/>
      <c r="AC145" s="781"/>
      <c r="AD145" s="781"/>
      <c r="AE145" s="781"/>
      <c r="AF145" s="781"/>
      <c r="AG145" s="781"/>
      <c r="AH145" s="781"/>
      <c r="AI145" s="781"/>
      <c r="AJ145" s="781"/>
      <c r="AK145" s="781"/>
      <c r="AL145" s="781"/>
      <c r="AM145" s="781"/>
      <c r="AN145" s="781"/>
      <c r="AO145" s="781"/>
      <c r="AP145" s="781"/>
      <c r="AQ145" s="781"/>
      <c r="AR145" s="781"/>
    </row>
    <row r="146" spans="2:44" s="873" customFormat="1" ht="9" customHeight="1">
      <c r="B146" s="838"/>
      <c r="C146" s="862"/>
      <c r="D146" s="770"/>
      <c r="E146" s="770"/>
      <c r="F146" s="770"/>
      <c r="G146" s="770"/>
      <c r="H146" s="770"/>
      <c r="I146" s="770"/>
      <c r="J146" s="770"/>
      <c r="K146" s="770"/>
      <c r="L146" s="770"/>
      <c r="M146" s="770"/>
      <c r="N146" s="770"/>
      <c r="O146" s="770"/>
      <c r="P146" s="770"/>
      <c r="Q146" s="770"/>
      <c r="R146" s="770"/>
      <c r="S146" s="770"/>
      <c r="T146" s="770"/>
      <c r="U146" s="770"/>
      <c r="V146" s="770"/>
      <c r="W146" s="842"/>
      <c r="X146" s="842"/>
      <c r="Y146" s="781"/>
      <c r="Z146" s="781"/>
      <c r="AA146" s="781"/>
      <c r="AB146" s="781"/>
      <c r="AC146" s="781"/>
      <c r="AD146" s="781"/>
      <c r="AE146" s="781"/>
      <c r="AF146" s="781"/>
      <c r="AG146" s="781"/>
      <c r="AH146" s="781"/>
      <c r="AI146" s="781"/>
      <c r="AJ146" s="781"/>
      <c r="AK146" s="781"/>
      <c r="AL146" s="781"/>
      <c r="AM146" s="781"/>
      <c r="AN146" s="781"/>
      <c r="AO146" s="781"/>
      <c r="AP146" s="781"/>
      <c r="AQ146" s="781"/>
      <c r="AR146" s="781"/>
    </row>
    <row r="147" spans="2:44" s="873" customFormat="1" ht="9" customHeight="1">
      <c r="B147" s="871"/>
      <c r="C147" s="862"/>
      <c r="D147" s="770"/>
      <c r="E147" s="770"/>
      <c r="F147" s="770"/>
      <c r="G147" s="770"/>
      <c r="H147" s="770"/>
      <c r="I147" s="770"/>
      <c r="J147" s="770"/>
      <c r="K147" s="770"/>
      <c r="L147" s="770"/>
      <c r="M147" s="770"/>
      <c r="N147" s="770"/>
      <c r="O147" s="770"/>
      <c r="P147" s="770"/>
      <c r="Q147" s="770"/>
      <c r="R147" s="770"/>
      <c r="S147" s="770"/>
      <c r="T147" s="770"/>
      <c r="U147" s="770"/>
      <c r="V147" s="770"/>
      <c r="W147" s="842"/>
      <c r="X147" s="842"/>
      <c r="Y147" s="781"/>
      <c r="Z147" s="781"/>
      <c r="AA147" s="781"/>
      <c r="AB147" s="781"/>
      <c r="AC147" s="781"/>
      <c r="AD147" s="781"/>
      <c r="AE147" s="781"/>
      <c r="AF147" s="781"/>
      <c r="AG147" s="781"/>
      <c r="AH147" s="781"/>
      <c r="AI147" s="781"/>
      <c r="AJ147" s="781"/>
      <c r="AK147" s="781"/>
      <c r="AL147" s="781"/>
      <c r="AM147" s="781"/>
      <c r="AN147" s="781"/>
      <c r="AO147" s="781"/>
      <c r="AP147" s="781"/>
      <c r="AQ147" s="781"/>
      <c r="AR147" s="781"/>
    </row>
    <row r="148" spans="2:44" s="873" customFormat="1" ht="9" customHeight="1">
      <c r="B148" s="838"/>
      <c r="C148" s="862"/>
      <c r="D148" s="770"/>
      <c r="E148" s="770"/>
      <c r="F148" s="770"/>
      <c r="G148" s="770"/>
      <c r="H148" s="770"/>
      <c r="I148" s="770"/>
      <c r="J148" s="770"/>
      <c r="K148" s="770"/>
      <c r="L148" s="770"/>
      <c r="M148" s="770"/>
      <c r="N148" s="770"/>
      <c r="O148" s="770"/>
      <c r="P148" s="770"/>
      <c r="Q148" s="770"/>
      <c r="R148" s="770"/>
      <c r="S148" s="770"/>
      <c r="T148" s="770"/>
      <c r="U148" s="770"/>
      <c r="V148" s="770"/>
      <c r="W148" s="842"/>
      <c r="X148" s="842"/>
      <c r="Y148" s="781"/>
      <c r="Z148" s="781"/>
      <c r="AA148" s="781"/>
      <c r="AB148" s="781"/>
      <c r="AC148" s="781"/>
      <c r="AD148" s="781"/>
      <c r="AE148" s="781"/>
      <c r="AF148" s="781"/>
      <c r="AG148" s="781"/>
      <c r="AH148" s="781"/>
      <c r="AI148" s="781"/>
      <c r="AJ148" s="781"/>
      <c r="AK148" s="781"/>
      <c r="AL148" s="781"/>
      <c r="AM148" s="781"/>
      <c r="AN148" s="781"/>
      <c r="AO148" s="781"/>
      <c r="AP148" s="781"/>
      <c r="AQ148" s="781"/>
      <c r="AR148" s="781"/>
    </row>
    <row r="149" spans="2:44" s="873" customFormat="1" ht="9" customHeight="1">
      <c r="B149" s="838"/>
      <c r="C149" s="862"/>
      <c r="D149" s="770"/>
      <c r="E149" s="770"/>
      <c r="F149" s="770"/>
      <c r="G149" s="770"/>
      <c r="H149" s="770"/>
      <c r="I149" s="770"/>
      <c r="J149" s="770"/>
      <c r="K149" s="770"/>
      <c r="L149" s="770"/>
      <c r="M149" s="770"/>
      <c r="N149" s="770"/>
      <c r="O149" s="770"/>
      <c r="P149" s="770"/>
      <c r="Q149" s="770"/>
      <c r="R149" s="770"/>
      <c r="S149" s="770"/>
      <c r="T149" s="770"/>
      <c r="U149" s="770"/>
      <c r="V149" s="770"/>
      <c r="W149" s="842"/>
      <c r="X149" s="842"/>
      <c r="Y149" s="781"/>
      <c r="Z149" s="781"/>
      <c r="AA149" s="781"/>
      <c r="AB149" s="781"/>
      <c r="AC149" s="781"/>
      <c r="AD149" s="781"/>
      <c r="AE149" s="781"/>
      <c r="AF149" s="781"/>
      <c r="AG149" s="781"/>
      <c r="AH149" s="781"/>
      <c r="AI149" s="781"/>
      <c r="AJ149" s="781"/>
      <c r="AK149" s="781"/>
      <c r="AL149" s="781"/>
      <c r="AM149" s="781"/>
      <c r="AN149" s="781"/>
      <c r="AO149" s="781"/>
      <c r="AP149" s="781"/>
      <c r="AQ149" s="781"/>
      <c r="AR149" s="781"/>
    </row>
    <row r="150" spans="2:44" s="873" customFormat="1" ht="9" customHeight="1">
      <c r="B150" s="874"/>
      <c r="C150" s="862"/>
      <c r="D150" s="770"/>
      <c r="E150" s="770"/>
      <c r="F150" s="770"/>
      <c r="G150" s="770"/>
      <c r="H150" s="770"/>
      <c r="I150" s="770"/>
      <c r="J150" s="770"/>
      <c r="K150" s="770"/>
      <c r="L150" s="770"/>
      <c r="M150" s="770"/>
      <c r="N150" s="770"/>
      <c r="O150" s="770"/>
      <c r="P150" s="770"/>
      <c r="Q150" s="770"/>
      <c r="R150" s="770"/>
      <c r="S150" s="770"/>
      <c r="T150" s="770"/>
      <c r="U150" s="770"/>
      <c r="V150" s="770"/>
      <c r="W150" s="842"/>
      <c r="X150" s="842"/>
      <c r="Y150" s="781"/>
      <c r="Z150" s="781"/>
      <c r="AA150" s="781"/>
      <c r="AB150" s="781"/>
      <c r="AC150" s="781"/>
      <c r="AD150" s="781"/>
      <c r="AE150" s="781"/>
      <c r="AF150" s="781"/>
      <c r="AG150" s="781"/>
      <c r="AH150" s="781"/>
      <c r="AI150" s="781"/>
      <c r="AJ150" s="781"/>
      <c r="AK150" s="781"/>
      <c r="AL150" s="781"/>
      <c r="AM150" s="781"/>
      <c r="AN150" s="781"/>
      <c r="AO150" s="781"/>
      <c r="AP150" s="781"/>
      <c r="AQ150" s="781"/>
      <c r="AR150" s="781"/>
    </row>
    <row r="151" spans="2:44" s="873" customFormat="1" ht="9" customHeight="1">
      <c r="B151" s="874"/>
      <c r="C151" s="862"/>
      <c r="D151" s="770"/>
      <c r="E151" s="770"/>
      <c r="F151" s="770"/>
      <c r="G151" s="770"/>
      <c r="H151" s="770"/>
      <c r="I151" s="770"/>
      <c r="J151" s="770"/>
      <c r="K151" s="770"/>
      <c r="L151" s="770"/>
      <c r="M151" s="770"/>
      <c r="N151" s="770"/>
      <c r="O151" s="770"/>
      <c r="P151" s="770"/>
      <c r="Q151" s="770"/>
      <c r="R151" s="770"/>
      <c r="S151" s="770"/>
      <c r="T151" s="770"/>
      <c r="U151" s="770"/>
      <c r="V151" s="770"/>
      <c r="W151" s="842"/>
      <c r="X151" s="842"/>
      <c r="Y151" s="781"/>
      <c r="Z151" s="781"/>
      <c r="AA151" s="781"/>
      <c r="AB151" s="781"/>
      <c r="AC151" s="781"/>
      <c r="AD151" s="781"/>
      <c r="AE151" s="781"/>
      <c r="AF151" s="781"/>
      <c r="AG151" s="781"/>
      <c r="AH151" s="781"/>
      <c r="AI151" s="781"/>
      <c r="AJ151" s="781"/>
      <c r="AK151" s="781"/>
      <c r="AL151" s="781"/>
      <c r="AM151" s="781"/>
      <c r="AN151" s="781"/>
      <c r="AO151" s="781"/>
      <c r="AP151" s="781"/>
      <c r="AQ151" s="781"/>
      <c r="AR151" s="781"/>
    </row>
    <row r="152" spans="2:44" s="873" customFormat="1" ht="9" customHeight="1">
      <c r="B152" s="874"/>
      <c r="C152" s="862"/>
      <c r="D152" s="770"/>
      <c r="E152" s="770"/>
      <c r="F152" s="770"/>
      <c r="G152" s="770"/>
      <c r="H152" s="770"/>
      <c r="I152" s="770"/>
      <c r="J152" s="770"/>
      <c r="K152" s="770"/>
      <c r="L152" s="770"/>
      <c r="M152" s="770"/>
      <c r="N152" s="770"/>
      <c r="O152" s="770"/>
      <c r="P152" s="770"/>
      <c r="Q152" s="770"/>
      <c r="R152" s="770"/>
      <c r="S152" s="770"/>
      <c r="T152" s="770"/>
      <c r="U152" s="770"/>
      <c r="V152" s="770"/>
      <c r="W152" s="842"/>
      <c r="X152" s="842"/>
      <c r="Y152" s="781"/>
      <c r="Z152" s="781"/>
      <c r="AA152" s="781"/>
      <c r="AB152" s="781"/>
      <c r="AC152" s="781"/>
      <c r="AD152" s="781"/>
      <c r="AE152" s="781"/>
      <c r="AF152" s="781"/>
      <c r="AG152" s="781"/>
      <c r="AH152" s="781"/>
      <c r="AI152" s="781"/>
      <c r="AJ152" s="781"/>
      <c r="AK152" s="781"/>
      <c r="AL152" s="781"/>
      <c r="AM152" s="781"/>
      <c r="AN152" s="781"/>
      <c r="AO152" s="781"/>
      <c r="AP152" s="781"/>
      <c r="AQ152" s="781"/>
      <c r="AR152" s="781"/>
    </row>
    <row r="153" spans="2:44" s="873" customFormat="1" ht="9" customHeight="1">
      <c r="B153" s="874"/>
      <c r="C153" s="862"/>
      <c r="D153" s="770"/>
      <c r="E153" s="770"/>
      <c r="F153" s="770"/>
      <c r="G153" s="770"/>
      <c r="H153" s="770"/>
      <c r="I153" s="770"/>
      <c r="J153" s="770"/>
      <c r="K153" s="770"/>
      <c r="L153" s="770"/>
      <c r="M153" s="770"/>
      <c r="N153" s="770"/>
      <c r="O153" s="770"/>
      <c r="P153" s="770"/>
      <c r="Q153" s="770"/>
      <c r="R153" s="770"/>
      <c r="S153" s="770"/>
      <c r="T153" s="770"/>
      <c r="U153" s="770"/>
      <c r="V153" s="770"/>
      <c r="W153" s="842"/>
      <c r="X153" s="842"/>
      <c r="Y153" s="781"/>
      <c r="Z153" s="781"/>
      <c r="AA153" s="781"/>
      <c r="AB153" s="781"/>
      <c r="AC153" s="781"/>
      <c r="AD153" s="781"/>
      <c r="AE153" s="781"/>
      <c r="AF153" s="781"/>
      <c r="AG153" s="781"/>
      <c r="AH153" s="781"/>
      <c r="AI153" s="781"/>
      <c r="AJ153" s="781"/>
      <c r="AK153" s="781"/>
      <c r="AL153" s="781"/>
      <c r="AM153" s="781"/>
      <c r="AN153" s="781"/>
      <c r="AO153" s="781"/>
      <c r="AP153" s="781"/>
      <c r="AQ153" s="781"/>
      <c r="AR153" s="781"/>
    </row>
    <row r="154" spans="2:44" s="873" customFormat="1" ht="9" customHeight="1">
      <c r="B154" s="875"/>
      <c r="C154" s="862"/>
      <c r="D154" s="770"/>
      <c r="E154" s="770"/>
      <c r="F154" s="770"/>
      <c r="G154" s="770"/>
      <c r="H154" s="770"/>
      <c r="I154" s="770"/>
      <c r="J154" s="770"/>
      <c r="K154" s="770"/>
      <c r="L154" s="770"/>
      <c r="M154" s="770"/>
      <c r="N154" s="770"/>
      <c r="O154" s="770"/>
      <c r="P154" s="770"/>
      <c r="Q154" s="770"/>
      <c r="R154" s="770"/>
      <c r="S154" s="770"/>
      <c r="T154" s="770"/>
      <c r="U154" s="770"/>
      <c r="V154" s="770"/>
      <c r="W154" s="842"/>
      <c r="X154" s="842"/>
      <c r="Y154" s="781"/>
      <c r="Z154" s="781"/>
      <c r="AA154" s="781"/>
      <c r="AB154" s="781"/>
      <c r="AC154" s="781"/>
      <c r="AD154" s="781"/>
      <c r="AE154" s="781"/>
      <c r="AF154" s="781"/>
      <c r="AG154" s="781"/>
      <c r="AH154" s="781"/>
      <c r="AI154" s="781"/>
      <c r="AJ154" s="781"/>
      <c r="AK154" s="781"/>
      <c r="AL154" s="781"/>
      <c r="AM154" s="781"/>
      <c r="AN154" s="781"/>
      <c r="AO154" s="781"/>
      <c r="AP154" s="781"/>
      <c r="AQ154" s="781"/>
      <c r="AR154" s="781"/>
    </row>
    <row r="155" spans="2:44" s="873" customFormat="1" ht="9" customHeight="1">
      <c r="B155" s="871"/>
      <c r="C155" s="876"/>
      <c r="D155" s="770"/>
      <c r="E155" s="770"/>
      <c r="F155" s="770"/>
      <c r="G155" s="770"/>
      <c r="H155" s="770"/>
      <c r="I155" s="770"/>
      <c r="J155" s="770"/>
      <c r="K155" s="770"/>
      <c r="L155" s="770"/>
      <c r="M155" s="770"/>
      <c r="N155" s="770"/>
      <c r="O155" s="770"/>
      <c r="P155" s="770"/>
      <c r="Q155" s="770"/>
      <c r="R155" s="770"/>
      <c r="S155" s="770"/>
      <c r="T155" s="770"/>
      <c r="U155" s="770"/>
      <c r="V155" s="770"/>
      <c r="W155" s="842"/>
      <c r="X155" s="842"/>
      <c r="Y155" s="781"/>
      <c r="Z155" s="781"/>
      <c r="AA155" s="781"/>
      <c r="AB155" s="781"/>
      <c r="AC155" s="781"/>
      <c r="AD155" s="781"/>
      <c r="AE155" s="781"/>
      <c r="AF155" s="781"/>
      <c r="AG155" s="781"/>
      <c r="AH155" s="781"/>
      <c r="AI155" s="781"/>
      <c r="AJ155" s="781"/>
      <c r="AK155" s="781"/>
      <c r="AL155" s="781"/>
      <c r="AM155" s="781"/>
      <c r="AN155" s="781"/>
      <c r="AO155" s="781"/>
      <c r="AP155" s="781"/>
      <c r="AQ155" s="781"/>
      <c r="AR155" s="781"/>
    </row>
    <row r="156" spans="2:44" s="873" customFormat="1" ht="9" customHeight="1">
      <c r="B156" s="877"/>
      <c r="C156" s="865"/>
      <c r="D156" s="770"/>
      <c r="E156" s="770"/>
      <c r="F156" s="770"/>
      <c r="G156" s="770"/>
      <c r="H156" s="770"/>
      <c r="I156" s="770"/>
      <c r="J156" s="770"/>
      <c r="K156" s="770"/>
      <c r="L156" s="770"/>
      <c r="M156" s="770"/>
      <c r="N156" s="770"/>
      <c r="O156" s="770"/>
      <c r="P156" s="770"/>
      <c r="Q156" s="770"/>
      <c r="R156" s="770"/>
      <c r="S156" s="770"/>
      <c r="T156" s="770"/>
      <c r="U156" s="770"/>
      <c r="V156" s="770"/>
      <c r="W156" s="842"/>
      <c r="X156" s="842"/>
      <c r="Y156" s="781"/>
      <c r="Z156" s="781"/>
      <c r="AA156" s="781"/>
      <c r="AB156" s="781"/>
      <c r="AC156" s="781"/>
      <c r="AD156" s="781"/>
      <c r="AE156" s="781"/>
      <c r="AF156" s="781"/>
      <c r="AG156" s="781"/>
      <c r="AH156" s="781"/>
      <c r="AI156" s="781"/>
      <c r="AJ156" s="781"/>
      <c r="AK156" s="781"/>
      <c r="AL156" s="781"/>
      <c r="AM156" s="781"/>
      <c r="AN156" s="781"/>
      <c r="AO156" s="781"/>
      <c r="AP156" s="781"/>
      <c r="AQ156" s="781"/>
      <c r="AR156" s="781"/>
    </row>
    <row r="157" spans="2:44" s="873" customFormat="1" ht="9" customHeight="1">
      <c r="B157" s="871"/>
      <c r="C157" s="862"/>
      <c r="D157" s="770"/>
      <c r="E157" s="770"/>
      <c r="F157" s="770"/>
      <c r="G157" s="770"/>
      <c r="H157" s="770"/>
      <c r="I157" s="770"/>
      <c r="J157" s="770"/>
      <c r="K157" s="770"/>
      <c r="L157" s="770"/>
      <c r="M157" s="770"/>
      <c r="N157" s="770"/>
      <c r="O157" s="770"/>
      <c r="P157" s="770"/>
      <c r="Q157" s="770"/>
      <c r="R157" s="770"/>
      <c r="S157" s="770"/>
      <c r="T157" s="770"/>
      <c r="U157" s="770"/>
      <c r="V157" s="770"/>
      <c r="W157" s="842"/>
      <c r="X157" s="842"/>
      <c r="Y157" s="781"/>
      <c r="Z157" s="781"/>
      <c r="AA157" s="781"/>
      <c r="AB157" s="781"/>
      <c r="AC157" s="781"/>
      <c r="AD157" s="781"/>
      <c r="AE157" s="781"/>
      <c r="AF157" s="781"/>
      <c r="AG157" s="781"/>
      <c r="AH157" s="781"/>
      <c r="AI157" s="781"/>
      <c r="AJ157" s="781"/>
      <c r="AK157" s="781"/>
      <c r="AL157" s="781"/>
      <c r="AM157" s="781"/>
      <c r="AN157" s="781"/>
      <c r="AO157" s="781"/>
      <c r="AP157" s="781"/>
      <c r="AQ157" s="781"/>
      <c r="AR157" s="781"/>
    </row>
    <row r="158" spans="2:44" s="873" customFormat="1" ht="9" customHeight="1">
      <c r="B158" s="871"/>
      <c r="C158" s="878"/>
      <c r="D158" s="770"/>
      <c r="E158" s="770"/>
      <c r="F158" s="770"/>
      <c r="G158" s="770"/>
      <c r="H158" s="770"/>
      <c r="I158" s="770"/>
      <c r="J158" s="770"/>
      <c r="K158" s="770"/>
      <c r="L158" s="770"/>
      <c r="M158" s="770"/>
      <c r="N158" s="770"/>
      <c r="O158" s="770"/>
      <c r="P158" s="770"/>
      <c r="Q158" s="770"/>
      <c r="R158" s="770"/>
      <c r="S158" s="770"/>
      <c r="T158" s="770"/>
      <c r="U158" s="770"/>
      <c r="V158" s="770"/>
      <c r="W158" s="842"/>
      <c r="X158" s="842"/>
      <c r="Y158" s="781"/>
      <c r="Z158" s="781"/>
      <c r="AA158" s="781"/>
      <c r="AB158" s="781"/>
      <c r="AC158" s="781"/>
      <c r="AD158" s="781"/>
      <c r="AE158" s="781"/>
      <c r="AF158" s="781"/>
      <c r="AG158" s="781"/>
      <c r="AH158" s="781"/>
      <c r="AI158" s="781"/>
      <c r="AJ158" s="781"/>
      <c r="AK158" s="781"/>
      <c r="AL158" s="781"/>
      <c r="AM158" s="781"/>
      <c r="AN158" s="781"/>
      <c r="AO158" s="781"/>
      <c r="AP158" s="781"/>
      <c r="AQ158" s="781"/>
      <c r="AR158" s="781"/>
    </row>
    <row r="159" spans="2:44" s="873" customFormat="1" ht="9" customHeight="1">
      <c r="B159" s="879"/>
      <c r="C159" s="878"/>
      <c r="D159" s="770"/>
      <c r="E159" s="770"/>
      <c r="F159" s="770"/>
      <c r="G159" s="770"/>
      <c r="H159" s="770"/>
      <c r="I159" s="770"/>
      <c r="J159" s="770"/>
      <c r="K159" s="770"/>
      <c r="L159" s="770"/>
      <c r="M159" s="770"/>
      <c r="N159" s="770"/>
      <c r="O159" s="770"/>
      <c r="P159" s="770"/>
      <c r="Q159" s="770"/>
      <c r="R159" s="770"/>
      <c r="S159" s="770"/>
      <c r="T159" s="770"/>
      <c r="U159" s="770"/>
      <c r="V159" s="770"/>
      <c r="W159" s="842"/>
      <c r="X159" s="842"/>
      <c r="Y159" s="781"/>
      <c r="Z159" s="781"/>
      <c r="AA159" s="781"/>
      <c r="AB159" s="781"/>
      <c r="AC159" s="781"/>
      <c r="AD159" s="781"/>
      <c r="AE159" s="781"/>
      <c r="AF159" s="781"/>
      <c r="AG159" s="781"/>
      <c r="AH159" s="781"/>
      <c r="AI159" s="781"/>
      <c r="AJ159" s="781"/>
      <c r="AK159" s="781"/>
      <c r="AL159" s="781"/>
      <c r="AM159" s="781"/>
      <c r="AN159" s="781"/>
      <c r="AO159" s="781"/>
      <c r="AP159" s="781"/>
      <c r="AQ159" s="781"/>
      <c r="AR159" s="781"/>
    </row>
    <row r="160" spans="2:44" s="873" customFormat="1" ht="9" customHeight="1">
      <c r="B160" s="879"/>
      <c r="C160" s="878"/>
      <c r="D160" s="770"/>
      <c r="E160" s="770"/>
      <c r="F160" s="770"/>
      <c r="G160" s="770"/>
      <c r="H160" s="770"/>
      <c r="I160" s="770"/>
      <c r="J160" s="770"/>
      <c r="K160" s="770"/>
      <c r="L160" s="770"/>
      <c r="M160" s="770"/>
      <c r="N160" s="770"/>
      <c r="O160" s="770"/>
      <c r="P160" s="770"/>
      <c r="Q160" s="770"/>
      <c r="R160" s="770"/>
      <c r="S160" s="770"/>
      <c r="T160" s="770"/>
      <c r="U160" s="770"/>
      <c r="V160" s="770"/>
      <c r="W160" s="842"/>
      <c r="X160" s="842"/>
      <c r="Y160" s="781"/>
      <c r="Z160" s="781"/>
      <c r="AA160" s="781"/>
      <c r="AB160" s="781"/>
      <c r="AC160" s="781"/>
      <c r="AD160" s="781"/>
      <c r="AE160" s="781"/>
      <c r="AF160" s="781"/>
      <c r="AG160" s="781"/>
      <c r="AH160" s="781"/>
      <c r="AI160" s="781"/>
      <c r="AJ160" s="781"/>
      <c r="AK160" s="781"/>
      <c r="AL160" s="781"/>
      <c r="AM160" s="781"/>
      <c r="AN160" s="781"/>
      <c r="AO160" s="781"/>
      <c r="AP160" s="781"/>
      <c r="AQ160" s="781"/>
      <c r="AR160" s="781"/>
    </row>
    <row r="161" spans="2:44" s="873" customFormat="1" ht="9" customHeight="1">
      <c r="B161" s="879"/>
      <c r="C161" s="878"/>
      <c r="D161" s="770"/>
      <c r="E161" s="770"/>
      <c r="F161" s="770"/>
      <c r="G161" s="770"/>
      <c r="H161" s="770"/>
      <c r="I161" s="770"/>
      <c r="J161" s="770"/>
      <c r="K161" s="770"/>
      <c r="L161" s="770"/>
      <c r="M161" s="770"/>
      <c r="N161" s="770"/>
      <c r="O161" s="770"/>
      <c r="P161" s="770"/>
      <c r="Q161" s="770"/>
      <c r="R161" s="770"/>
      <c r="S161" s="770"/>
      <c r="T161" s="770"/>
      <c r="U161" s="770"/>
      <c r="V161" s="770"/>
      <c r="W161" s="842"/>
      <c r="X161" s="842"/>
      <c r="Y161" s="781"/>
      <c r="Z161" s="781"/>
      <c r="AA161" s="781"/>
      <c r="AB161" s="781"/>
      <c r="AC161" s="781"/>
      <c r="AD161" s="781"/>
      <c r="AE161" s="781"/>
      <c r="AF161" s="781"/>
      <c r="AG161" s="781"/>
      <c r="AH161" s="781"/>
      <c r="AI161" s="781"/>
      <c r="AJ161" s="781"/>
      <c r="AK161" s="781"/>
      <c r="AL161" s="781"/>
      <c r="AM161" s="781"/>
      <c r="AN161" s="781"/>
      <c r="AO161" s="781"/>
      <c r="AP161" s="781"/>
      <c r="AQ161" s="781"/>
      <c r="AR161" s="781"/>
    </row>
    <row r="162" spans="2:44" s="873" customFormat="1" ht="9" customHeight="1">
      <c r="B162" s="871"/>
      <c r="C162" s="878"/>
      <c r="D162" s="770"/>
      <c r="E162" s="770"/>
      <c r="F162" s="770"/>
      <c r="G162" s="770"/>
      <c r="H162" s="770"/>
      <c r="I162" s="770"/>
      <c r="J162" s="770"/>
      <c r="K162" s="770"/>
      <c r="L162" s="770"/>
      <c r="M162" s="770"/>
      <c r="N162" s="770"/>
      <c r="O162" s="770"/>
      <c r="P162" s="770"/>
      <c r="Q162" s="770"/>
      <c r="R162" s="770"/>
      <c r="S162" s="770"/>
      <c r="T162" s="770"/>
      <c r="U162" s="770"/>
      <c r="V162" s="770"/>
      <c r="W162" s="842"/>
      <c r="X162" s="842"/>
      <c r="Y162" s="781"/>
      <c r="Z162" s="781"/>
      <c r="AA162" s="781"/>
      <c r="AB162" s="781"/>
      <c r="AC162" s="781"/>
      <c r="AD162" s="781"/>
      <c r="AE162" s="781"/>
      <c r="AF162" s="781"/>
      <c r="AG162" s="781"/>
      <c r="AH162" s="781"/>
      <c r="AI162" s="781"/>
      <c r="AJ162" s="781"/>
      <c r="AK162" s="781"/>
      <c r="AL162" s="781"/>
      <c r="AM162" s="781"/>
      <c r="AN162" s="781"/>
      <c r="AO162" s="781"/>
      <c r="AP162" s="781"/>
      <c r="AQ162" s="781"/>
      <c r="AR162" s="781"/>
    </row>
    <row r="163" spans="2:44" s="873" customFormat="1" ht="9" customHeight="1">
      <c r="B163" s="871"/>
      <c r="C163" s="878"/>
      <c r="D163" s="770"/>
      <c r="E163" s="770"/>
      <c r="F163" s="770"/>
      <c r="G163" s="770"/>
      <c r="H163" s="770"/>
      <c r="I163" s="770"/>
      <c r="J163" s="770"/>
      <c r="K163" s="770"/>
      <c r="L163" s="770"/>
      <c r="M163" s="770"/>
      <c r="N163" s="770"/>
      <c r="O163" s="770"/>
      <c r="P163" s="770"/>
      <c r="Q163" s="770"/>
      <c r="R163" s="770"/>
      <c r="S163" s="770"/>
      <c r="T163" s="770"/>
      <c r="U163" s="770"/>
      <c r="V163" s="770"/>
      <c r="W163" s="842"/>
      <c r="X163" s="842"/>
      <c r="Y163" s="781"/>
      <c r="Z163" s="781"/>
      <c r="AA163" s="781"/>
      <c r="AB163" s="781"/>
      <c r="AC163" s="781"/>
      <c r="AD163" s="781"/>
      <c r="AE163" s="781"/>
      <c r="AF163" s="781"/>
      <c r="AG163" s="781"/>
      <c r="AH163" s="781"/>
      <c r="AI163" s="781"/>
      <c r="AJ163" s="781"/>
      <c r="AK163" s="781"/>
      <c r="AL163" s="781"/>
      <c r="AM163" s="781"/>
      <c r="AN163" s="781"/>
      <c r="AO163" s="781"/>
      <c r="AP163" s="781"/>
      <c r="AQ163" s="781"/>
      <c r="AR163" s="781"/>
    </row>
    <row r="164" spans="2:44" s="873" customFormat="1" ht="9" customHeight="1">
      <c r="B164" s="871"/>
      <c r="C164" s="878"/>
      <c r="D164" s="770"/>
      <c r="E164" s="770"/>
      <c r="F164" s="770"/>
      <c r="G164" s="770"/>
      <c r="H164" s="770"/>
      <c r="I164" s="770"/>
      <c r="J164" s="770"/>
      <c r="K164" s="770"/>
      <c r="L164" s="770"/>
      <c r="M164" s="770"/>
      <c r="N164" s="770"/>
      <c r="O164" s="770"/>
      <c r="P164" s="770"/>
      <c r="Q164" s="770"/>
      <c r="R164" s="770"/>
      <c r="S164" s="770"/>
      <c r="T164" s="770"/>
      <c r="U164" s="770"/>
      <c r="V164" s="770"/>
      <c r="W164" s="842"/>
      <c r="X164" s="842"/>
      <c r="Y164" s="781"/>
      <c r="Z164" s="781"/>
      <c r="AA164" s="781"/>
      <c r="AB164" s="781"/>
      <c r="AC164" s="781"/>
      <c r="AD164" s="781"/>
      <c r="AE164" s="781"/>
      <c r="AF164" s="781"/>
      <c r="AG164" s="781"/>
      <c r="AH164" s="781"/>
      <c r="AI164" s="781"/>
      <c r="AJ164" s="781"/>
      <c r="AK164" s="781"/>
      <c r="AL164" s="781"/>
      <c r="AM164" s="781"/>
      <c r="AN164" s="781"/>
      <c r="AO164" s="781"/>
      <c r="AP164" s="781"/>
      <c r="AQ164" s="781"/>
      <c r="AR164" s="781"/>
    </row>
    <row r="165" spans="2:44" s="873" customFormat="1" ht="9" customHeight="1">
      <c r="B165" s="871"/>
      <c r="C165" s="878"/>
      <c r="D165" s="770"/>
      <c r="E165" s="770"/>
      <c r="F165" s="770"/>
      <c r="G165" s="770"/>
      <c r="H165" s="770"/>
      <c r="I165" s="770"/>
      <c r="J165" s="770"/>
      <c r="K165" s="770"/>
      <c r="L165" s="770"/>
      <c r="M165" s="770"/>
      <c r="N165" s="770"/>
      <c r="O165" s="770"/>
      <c r="P165" s="770"/>
      <c r="Q165" s="770"/>
      <c r="R165" s="770"/>
      <c r="S165" s="770"/>
      <c r="T165" s="770"/>
      <c r="U165" s="770"/>
      <c r="V165" s="770"/>
      <c r="W165" s="842"/>
      <c r="X165" s="842"/>
      <c r="Y165" s="781"/>
      <c r="Z165" s="781"/>
      <c r="AA165" s="781"/>
      <c r="AB165" s="781"/>
      <c r="AC165" s="781"/>
      <c r="AD165" s="781"/>
      <c r="AE165" s="781"/>
      <c r="AF165" s="781"/>
      <c r="AG165" s="781"/>
      <c r="AH165" s="781"/>
      <c r="AI165" s="781"/>
      <c r="AJ165" s="781"/>
      <c r="AK165" s="781"/>
      <c r="AL165" s="781"/>
      <c r="AM165" s="781"/>
      <c r="AN165" s="781"/>
      <c r="AO165" s="781"/>
      <c r="AP165" s="781"/>
      <c r="AQ165" s="781"/>
      <c r="AR165" s="781"/>
    </row>
    <row r="166" spans="2:44" s="873" customFormat="1" ht="9" customHeight="1">
      <c r="B166" s="871"/>
      <c r="C166" s="878"/>
      <c r="D166" s="770"/>
      <c r="E166" s="770"/>
      <c r="F166" s="770"/>
      <c r="G166" s="770"/>
      <c r="H166" s="770"/>
      <c r="I166" s="770"/>
      <c r="J166" s="770"/>
      <c r="K166" s="770"/>
      <c r="L166" s="770"/>
      <c r="M166" s="770"/>
      <c r="N166" s="770"/>
      <c r="O166" s="770"/>
      <c r="P166" s="770"/>
      <c r="Q166" s="770"/>
      <c r="R166" s="770"/>
      <c r="S166" s="770"/>
      <c r="T166" s="770"/>
      <c r="U166" s="770"/>
      <c r="V166" s="770"/>
      <c r="W166" s="842"/>
      <c r="X166" s="842"/>
      <c r="Y166" s="781"/>
      <c r="Z166" s="781"/>
      <c r="AA166" s="781"/>
      <c r="AB166" s="781"/>
      <c r="AC166" s="781"/>
      <c r="AD166" s="781"/>
      <c r="AE166" s="781"/>
      <c r="AF166" s="781"/>
      <c r="AG166" s="781"/>
      <c r="AH166" s="781"/>
      <c r="AI166" s="781"/>
      <c r="AJ166" s="781"/>
      <c r="AK166" s="781"/>
      <c r="AL166" s="781"/>
      <c r="AM166" s="781"/>
      <c r="AN166" s="781"/>
      <c r="AO166" s="781"/>
      <c r="AP166" s="781"/>
      <c r="AQ166" s="781"/>
      <c r="AR166" s="781"/>
    </row>
    <row r="167" spans="2:44" s="873" customFormat="1" ht="9" customHeight="1">
      <c r="B167" s="871"/>
      <c r="C167" s="878"/>
      <c r="D167" s="770"/>
      <c r="E167" s="770"/>
      <c r="F167" s="770"/>
      <c r="G167" s="770"/>
      <c r="H167" s="770"/>
      <c r="I167" s="770"/>
      <c r="J167" s="770"/>
      <c r="K167" s="770"/>
      <c r="L167" s="770"/>
      <c r="M167" s="770"/>
      <c r="N167" s="770"/>
      <c r="O167" s="770"/>
      <c r="P167" s="770"/>
      <c r="Q167" s="770"/>
      <c r="R167" s="770"/>
      <c r="S167" s="770"/>
      <c r="T167" s="770"/>
      <c r="U167" s="770"/>
      <c r="V167" s="770"/>
      <c r="W167" s="842"/>
      <c r="X167" s="842"/>
      <c r="Y167" s="781"/>
      <c r="Z167" s="781"/>
      <c r="AA167" s="781"/>
      <c r="AB167" s="781"/>
      <c r="AC167" s="781"/>
      <c r="AD167" s="781"/>
      <c r="AE167" s="781"/>
      <c r="AF167" s="781"/>
      <c r="AG167" s="781"/>
      <c r="AH167" s="781"/>
      <c r="AI167" s="781"/>
      <c r="AJ167" s="781"/>
      <c r="AK167" s="781"/>
      <c r="AL167" s="781"/>
      <c r="AM167" s="781"/>
      <c r="AN167" s="781"/>
      <c r="AO167" s="781"/>
      <c r="AP167" s="781"/>
      <c r="AQ167" s="781"/>
      <c r="AR167" s="781"/>
    </row>
    <row r="168" spans="2:44" s="873" customFormat="1" ht="9" customHeight="1">
      <c r="B168" s="871"/>
      <c r="C168" s="878"/>
      <c r="D168" s="770"/>
      <c r="E168" s="770"/>
      <c r="F168" s="770"/>
      <c r="G168" s="770"/>
      <c r="H168" s="770"/>
      <c r="I168" s="770"/>
      <c r="J168" s="770"/>
      <c r="K168" s="770"/>
      <c r="L168" s="770"/>
      <c r="M168" s="770"/>
      <c r="N168" s="770"/>
      <c r="O168" s="770"/>
      <c r="P168" s="770"/>
      <c r="Q168" s="770"/>
      <c r="R168" s="770"/>
      <c r="S168" s="770"/>
      <c r="T168" s="770"/>
      <c r="U168" s="770"/>
      <c r="V168" s="770"/>
      <c r="W168" s="842"/>
      <c r="X168" s="842"/>
      <c r="Y168" s="781"/>
      <c r="Z168" s="781"/>
      <c r="AA168" s="781"/>
      <c r="AB168" s="781"/>
      <c r="AC168" s="781"/>
      <c r="AD168" s="781"/>
      <c r="AE168" s="781"/>
      <c r="AF168" s="781"/>
      <c r="AG168" s="781"/>
      <c r="AH168" s="781"/>
      <c r="AI168" s="781"/>
      <c r="AJ168" s="781"/>
      <c r="AK168" s="781"/>
      <c r="AL168" s="781"/>
      <c r="AM168" s="781"/>
      <c r="AN168" s="781"/>
      <c r="AO168" s="781"/>
      <c r="AP168" s="781"/>
      <c r="AQ168" s="781"/>
      <c r="AR168" s="781"/>
    </row>
    <row r="169" spans="2:44" s="873" customFormat="1" ht="9" customHeight="1">
      <c r="B169" s="871"/>
      <c r="C169" s="878"/>
      <c r="D169" s="770"/>
      <c r="E169" s="770"/>
      <c r="F169" s="770"/>
      <c r="G169" s="770"/>
      <c r="H169" s="770"/>
      <c r="I169" s="770"/>
      <c r="J169" s="770"/>
      <c r="K169" s="770"/>
      <c r="L169" s="770"/>
      <c r="M169" s="770"/>
      <c r="N169" s="770"/>
      <c r="O169" s="770"/>
      <c r="P169" s="770"/>
      <c r="Q169" s="770"/>
      <c r="R169" s="770"/>
      <c r="S169" s="770"/>
      <c r="T169" s="770"/>
      <c r="U169" s="770"/>
      <c r="V169" s="770"/>
      <c r="W169" s="842"/>
      <c r="X169" s="842"/>
      <c r="Y169" s="781"/>
      <c r="Z169" s="781"/>
      <c r="AA169" s="781"/>
      <c r="AB169" s="781"/>
      <c r="AC169" s="781"/>
      <c r="AD169" s="781"/>
      <c r="AE169" s="781"/>
      <c r="AF169" s="781"/>
      <c r="AG169" s="781"/>
      <c r="AH169" s="781"/>
      <c r="AI169" s="781"/>
      <c r="AJ169" s="781"/>
      <c r="AK169" s="781"/>
      <c r="AL169" s="781"/>
      <c r="AM169" s="781"/>
      <c r="AN169" s="781"/>
      <c r="AO169" s="781"/>
      <c r="AP169" s="781"/>
      <c r="AQ169" s="781"/>
      <c r="AR169" s="781"/>
    </row>
    <row r="170" spans="2:44" s="873" customFormat="1" ht="9" customHeight="1">
      <c r="B170" s="871"/>
      <c r="C170" s="878"/>
      <c r="D170" s="770"/>
      <c r="E170" s="770"/>
      <c r="F170" s="770"/>
      <c r="G170" s="770"/>
      <c r="H170" s="770"/>
      <c r="I170" s="770"/>
      <c r="J170" s="770"/>
      <c r="K170" s="770"/>
      <c r="L170" s="770"/>
      <c r="M170" s="770"/>
      <c r="N170" s="770"/>
      <c r="O170" s="770"/>
      <c r="P170" s="770"/>
      <c r="Q170" s="770"/>
      <c r="R170" s="770"/>
      <c r="S170" s="770"/>
      <c r="T170" s="770"/>
      <c r="U170" s="770"/>
      <c r="V170" s="770"/>
      <c r="W170" s="842"/>
      <c r="X170" s="842"/>
      <c r="Y170" s="781"/>
      <c r="Z170" s="781"/>
      <c r="AA170" s="781"/>
      <c r="AB170" s="781"/>
      <c r="AC170" s="781"/>
      <c r="AD170" s="781"/>
      <c r="AE170" s="781"/>
      <c r="AF170" s="781"/>
      <c r="AG170" s="781"/>
      <c r="AH170" s="781"/>
      <c r="AI170" s="781"/>
      <c r="AJ170" s="781"/>
      <c r="AK170" s="781"/>
      <c r="AL170" s="781"/>
      <c r="AM170" s="781"/>
      <c r="AN170" s="781"/>
      <c r="AO170" s="781"/>
      <c r="AP170" s="781"/>
      <c r="AQ170" s="781"/>
      <c r="AR170" s="781"/>
    </row>
    <row r="171" spans="2:44" s="873" customFormat="1" ht="9" customHeight="1">
      <c r="B171" s="871"/>
      <c r="C171" s="878"/>
      <c r="D171" s="770"/>
      <c r="E171" s="770"/>
      <c r="F171" s="770"/>
      <c r="G171" s="770"/>
      <c r="H171" s="770"/>
      <c r="I171" s="770"/>
      <c r="J171" s="770"/>
      <c r="K171" s="770"/>
      <c r="L171" s="770"/>
      <c r="M171" s="770"/>
      <c r="N171" s="770"/>
      <c r="O171" s="770"/>
      <c r="P171" s="770"/>
      <c r="Q171" s="770"/>
      <c r="R171" s="770"/>
      <c r="S171" s="770"/>
      <c r="T171" s="770"/>
      <c r="U171" s="770"/>
      <c r="V171" s="770"/>
      <c r="W171" s="842"/>
      <c r="X171" s="842"/>
      <c r="Y171" s="781"/>
      <c r="Z171" s="781"/>
      <c r="AA171" s="781"/>
      <c r="AB171" s="781"/>
      <c r="AC171" s="781"/>
      <c r="AD171" s="781"/>
      <c r="AE171" s="781"/>
      <c r="AF171" s="781"/>
      <c r="AG171" s="781"/>
      <c r="AH171" s="781"/>
      <c r="AI171" s="781"/>
      <c r="AJ171" s="781"/>
      <c r="AK171" s="781"/>
      <c r="AL171" s="781"/>
      <c r="AM171" s="781"/>
      <c r="AN171" s="781"/>
      <c r="AO171" s="781"/>
      <c r="AP171" s="781"/>
      <c r="AQ171" s="781"/>
      <c r="AR171" s="781"/>
    </row>
    <row r="172" spans="2:44" s="873" customFormat="1" ht="9" customHeight="1">
      <c r="B172" s="871"/>
      <c r="C172" s="878"/>
      <c r="D172" s="770"/>
      <c r="E172" s="770"/>
      <c r="F172" s="770"/>
      <c r="G172" s="770"/>
      <c r="H172" s="770"/>
      <c r="I172" s="770"/>
      <c r="J172" s="770"/>
      <c r="K172" s="770"/>
      <c r="L172" s="770"/>
      <c r="M172" s="770"/>
      <c r="N172" s="770"/>
      <c r="O172" s="770"/>
      <c r="P172" s="770"/>
      <c r="Q172" s="770"/>
      <c r="R172" s="770"/>
      <c r="S172" s="770"/>
      <c r="T172" s="770"/>
      <c r="U172" s="770"/>
      <c r="V172" s="770"/>
      <c r="W172" s="842"/>
      <c r="X172" s="842"/>
      <c r="Y172" s="781"/>
      <c r="Z172" s="781"/>
      <c r="AA172" s="781"/>
      <c r="AB172" s="781"/>
      <c r="AC172" s="781"/>
      <c r="AD172" s="781"/>
      <c r="AE172" s="781"/>
      <c r="AF172" s="781"/>
      <c r="AG172" s="781"/>
      <c r="AH172" s="781"/>
      <c r="AI172" s="781"/>
      <c r="AJ172" s="781"/>
      <c r="AK172" s="781"/>
      <c r="AL172" s="781"/>
      <c r="AM172" s="781"/>
      <c r="AN172" s="781"/>
      <c r="AO172" s="781"/>
      <c r="AP172" s="781"/>
      <c r="AQ172" s="781"/>
      <c r="AR172" s="781"/>
    </row>
    <row r="173" spans="2:44" s="873" customFormat="1" ht="9" customHeight="1">
      <c r="B173" s="871"/>
      <c r="C173" s="878"/>
      <c r="D173" s="770"/>
      <c r="E173" s="770"/>
      <c r="F173" s="770"/>
      <c r="G173" s="770"/>
      <c r="H173" s="770"/>
      <c r="I173" s="770"/>
      <c r="J173" s="770"/>
      <c r="K173" s="770"/>
      <c r="L173" s="770"/>
      <c r="M173" s="770"/>
      <c r="N173" s="770"/>
      <c r="O173" s="770"/>
      <c r="P173" s="770"/>
      <c r="Q173" s="770"/>
      <c r="R173" s="770"/>
      <c r="S173" s="770"/>
      <c r="T173" s="770"/>
      <c r="U173" s="770"/>
      <c r="V173" s="770"/>
      <c r="W173" s="842"/>
      <c r="X173" s="842"/>
      <c r="Y173" s="781"/>
      <c r="Z173" s="781"/>
      <c r="AA173" s="781"/>
      <c r="AB173" s="781"/>
      <c r="AC173" s="781"/>
      <c r="AD173" s="781"/>
      <c r="AE173" s="781"/>
      <c r="AF173" s="781"/>
      <c r="AG173" s="781"/>
      <c r="AH173" s="781"/>
      <c r="AI173" s="781"/>
      <c r="AJ173" s="781"/>
      <c r="AK173" s="781"/>
      <c r="AL173" s="781"/>
      <c r="AM173" s="781"/>
      <c r="AN173" s="781"/>
      <c r="AO173" s="781"/>
      <c r="AP173" s="781"/>
      <c r="AQ173" s="781"/>
      <c r="AR173" s="781"/>
    </row>
    <row r="174" spans="2:44" s="873" customFormat="1" ht="9" customHeight="1">
      <c r="B174" s="871"/>
      <c r="C174" s="878"/>
      <c r="D174" s="770"/>
      <c r="E174" s="770"/>
      <c r="F174" s="770"/>
      <c r="G174" s="770"/>
      <c r="H174" s="770"/>
      <c r="I174" s="770"/>
      <c r="J174" s="770"/>
      <c r="K174" s="770"/>
      <c r="L174" s="770"/>
      <c r="M174" s="770"/>
      <c r="N174" s="770"/>
      <c r="O174" s="770"/>
      <c r="P174" s="770"/>
      <c r="Q174" s="770"/>
      <c r="R174" s="770"/>
      <c r="S174" s="770"/>
      <c r="T174" s="770"/>
      <c r="U174" s="770"/>
      <c r="V174" s="770"/>
      <c r="W174" s="842"/>
      <c r="X174" s="842"/>
      <c r="Y174" s="781"/>
      <c r="Z174" s="781"/>
      <c r="AA174" s="781"/>
      <c r="AB174" s="781"/>
      <c r="AC174" s="781"/>
      <c r="AD174" s="781"/>
      <c r="AE174" s="781"/>
      <c r="AF174" s="781"/>
      <c r="AG174" s="781"/>
      <c r="AH174" s="781"/>
      <c r="AI174" s="781"/>
      <c r="AJ174" s="781"/>
      <c r="AK174" s="781"/>
      <c r="AL174" s="781"/>
      <c r="AM174" s="781"/>
      <c r="AN174" s="781"/>
      <c r="AO174" s="781"/>
      <c r="AP174" s="781"/>
      <c r="AQ174" s="781"/>
      <c r="AR174" s="781"/>
    </row>
    <row r="175" spans="2:44" s="873" customFormat="1" ht="9" customHeight="1">
      <c r="B175" s="871"/>
      <c r="C175" s="878"/>
      <c r="D175" s="770"/>
      <c r="E175" s="770"/>
      <c r="F175" s="770"/>
      <c r="G175" s="770"/>
      <c r="H175" s="770"/>
      <c r="I175" s="770"/>
      <c r="J175" s="770"/>
      <c r="K175" s="770"/>
      <c r="L175" s="770"/>
      <c r="M175" s="770"/>
      <c r="N175" s="770"/>
      <c r="O175" s="770"/>
      <c r="P175" s="770"/>
      <c r="Q175" s="770"/>
      <c r="R175" s="770"/>
      <c r="S175" s="770"/>
      <c r="T175" s="770"/>
      <c r="U175" s="770"/>
      <c r="V175" s="770"/>
      <c r="W175" s="842"/>
      <c r="X175" s="842"/>
      <c r="Y175" s="781"/>
      <c r="Z175" s="781"/>
      <c r="AA175" s="781"/>
      <c r="AB175" s="781"/>
      <c r="AC175" s="781"/>
      <c r="AD175" s="781"/>
      <c r="AE175" s="781"/>
      <c r="AF175" s="781"/>
      <c r="AG175" s="781"/>
      <c r="AH175" s="781"/>
      <c r="AI175" s="781"/>
      <c r="AJ175" s="781"/>
      <c r="AK175" s="781"/>
      <c r="AL175" s="781"/>
      <c r="AM175" s="781"/>
      <c r="AN175" s="781"/>
      <c r="AO175" s="781"/>
      <c r="AP175" s="781"/>
      <c r="AQ175" s="781"/>
      <c r="AR175" s="781"/>
    </row>
    <row r="176" spans="2:44" s="873" customFormat="1" ht="9" customHeight="1">
      <c r="B176" s="871"/>
      <c r="C176" s="878"/>
      <c r="D176" s="770"/>
      <c r="E176" s="770"/>
      <c r="F176" s="770"/>
      <c r="G176" s="770"/>
      <c r="H176" s="770"/>
      <c r="I176" s="770"/>
      <c r="J176" s="770"/>
      <c r="K176" s="770"/>
      <c r="L176" s="770"/>
      <c r="M176" s="770"/>
      <c r="N176" s="770"/>
      <c r="O176" s="770"/>
      <c r="P176" s="770"/>
      <c r="Q176" s="770"/>
      <c r="R176" s="770"/>
      <c r="S176" s="770"/>
      <c r="T176" s="770"/>
      <c r="U176" s="770"/>
      <c r="V176" s="770"/>
      <c r="W176" s="842"/>
      <c r="X176" s="842"/>
      <c r="Y176" s="781"/>
      <c r="Z176" s="781"/>
      <c r="AA176" s="781"/>
      <c r="AB176" s="781"/>
      <c r="AC176" s="781"/>
      <c r="AD176" s="781"/>
      <c r="AE176" s="781"/>
      <c r="AF176" s="781"/>
      <c r="AG176" s="781"/>
      <c r="AH176" s="781"/>
      <c r="AI176" s="781"/>
      <c r="AJ176" s="781"/>
      <c r="AK176" s="781"/>
      <c r="AL176" s="781"/>
      <c r="AM176" s="781"/>
      <c r="AN176" s="781"/>
      <c r="AO176" s="781"/>
      <c r="AP176" s="781"/>
      <c r="AQ176" s="781"/>
      <c r="AR176" s="781"/>
    </row>
    <row r="177" spans="2:44" s="873" customFormat="1" ht="9" customHeight="1">
      <c r="B177" s="838"/>
      <c r="C177" s="862"/>
      <c r="D177" s="770"/>
      <c r="E177" s="770"/>
      <c r="F177" s="770"/>
      <c r="G177" s="770"/>
      <c r="H177" s="770"/>
      <c r="I177" s="770"/>
      <c r="J177" s="770"/>
      <c r="K177" s="770"/>
      <c r="L177" s="770"/>
      <c r="M177" s="770"/>
      <c r="N177" s="770"/>
      <c r="O177" s="770"/>
      <c r="P177" s="770"/>
      <c r="Q177" s="770"/>
      <c r="R177" s="770"/>
      <c r="S177" s="770"/>
      <c r="T177" s="770"/>
      <c r="U177" s="770"/>
      <c r="V177" s="770"/>
      <c r="W177" s="842"/>
      <c r="X177" s="842"/>
      <c r="Y177" s="781"/>
      <c r="Z177" s="781"/>
      <c r="AA177" s="781"/>
      <c r="AB177" s="781"/>
      <c r="AC177" s="781"/>
      <c r="AD177" s="781"/>
      <c r="AE177" s="781"/>
      <c r="AF177" s="781"/>
      <c r="AG177" s="781"/>
      <c r="AH177" s="781"/>
      <c r="AI177" s="781"/>
      <c r="AJ177" s="781"/>
      <c r="AK177" s="781"/>
      <c r="AL177" s="781"/>
      <c r="AM177" s="781"/>
      <c r="AN177" s="781"/>
      <c r="AO177" s="781"/>
      <c r="AP177" s="781"/>
      <c r="AQ177" s="781"/>
      <c r="AR177" s="781"/>
    </row>
    <row r="178" spans="2:44" s="873" customFormat="1" ht="9" customHeight="1">
      <c r="B178" s="838"/>
      <c r="C178" s="862"/>
      <c r="D178" s="770"/>
      <c r="E178" s="770"/>
      <c r="F178" s="770"/>
      <c r="G178" s="770"/>
      <c r="H178" s="770"/>
      <c r="I178" s="770"/>
      <c r="J178" s="770"/>
      <c r="K178" s="770"/>
      <c r="L178" s="770"/>
      <c r="M178" s="770"/>
      <c r="N178" s="770"/>
      <c r="O178" s="770"/>
      <c r="P178" s="770"/>
      <c r="Q178" s="770"/>
      <c r="R178" s="770"/>
      <c r="S178" s="770"/>
      <c r="T178" s="770"/>
      <c r="U178" s="770"/>
      <c r="V178" s="770"/>
      <c r="W178" s="842"/>
      <c r="X178" s="842"/>
      <c r="Y178" s="781"/>
      <c r="Z178" s="781"/>
      <c r="AA178" s="781"/>
      <c r="AB178" s="781"/>
      <c r="AC178" s="781"/>
      <c r="AD178" s="781"/>
      <c r="AE178" s="781"/>
      <c r="AF178" s="781"/>
      <c r="AG178" s="781"/>
      <c r="AH178" s="781"/>
      <c r="AI178" s="781"/>
      <c r="AJ178" s="781"/>
      <c r="AK178" s="781"/>
      <c r="AL178" s="781"/>
      <c r="AM178" s="781"/>
      <c r="AN178" s="781"/>
      <c r="AO178" s="781"/>
      <c r="AP178" s="781"/>
      <c r="AQ178" s="781"/>
      <c r="AR178" s="781"/>
    </row>
    <row r="179" spans="2:44" s="873" customFormat="1" ht="9" customHeight="1">
      <c r="B179" s="838"/>
      <c r="C179" s="862"/>
      <c r="D179" s="770"/>
      <c r="E179" s="770"/>
      <c r="F179" s="770"/>
      <c r="G179" s="770"/>
      <c r="H179" s="770"/>
      <c r="I179" s="770"/>
      <c r="J179" s="770"/>
      <c r="K179" s="770"/>
      <c r="L179" s="770"/>
      <c r="M179" s="770"/>
      <c r="N179" s="770"/>
      <c r="O179" s="770"/>
      <c r="P179" s="770"/>
      <c r="Q179" s="770"/>
      <c r="R179" s="770"/>
      <c r="S179" s="770"/>
      <c r="T179" s="770"/>
      <c r="U179" s="770"/>
      <c r="V179" s="770"/>
      <c r="W179" s="842"/>
      <c r="X179" s="842"/>
      <c r="Y179" s="781"/>
      <c r="Z179" s="781"/>
      <c r="AA179" s="781"/>
      <c r="AB179" s="781"/>
      <c r="AC179" s="781"/>
      <c r="AD179" s="781"/>
      <c r="AE179" s="781"/>
      <c r="AF179" s="781"/>
      <c r="AG179" s="781"/>
      <c r="AH179" s="781"/>
      <c r="AI179" s="781"/>
      <c r="AJ179" s="781"/>
      <c r="AK179" s="781"/>
      <c r="AL179" s="781"/>
      <c r="AM179" s="781"/>
      <c r="AN179" s="781"/>
      <c r="AO179" s="781"/>
      <c r="AP179" s="781"/>
      <c r="AQ179" s="781"/>
      <c r="AR179" s="781"/>
    </row>
    <row r="180" spans="2:44" s="873" customFormat="1" ht="9" customHeight="1">
      <c r="B180" s="838"/>
      <c r="C180" s="862"/>
      <c r="D180" s="770"/>
      <c r="E180" s="770"/>
      <c r="F180" s="770"/>
      <c r="G180" s="770"/>
      <c r="H180" s="770"/>
      <c r="I180" s="770"/>
      <c r="J180" s="770"/>
      <c r="K180" s="770"/>
      <c r="L180" s="770"/>
      <c r="M180" s="770"/>
      <c r="N180" s="770"/>
      <c r="O180" s="770"/>
      <c r="P180" s="770"/>
      <c r="Q180" s="770"/>
      <c r="R180" s="770"/>
      <c r="S180" s="770"/>
      <c r="T180" s="770"/>
      <c r="U180" s="770"/>
      <c r="V180" s="770"/>
      <c r="W180" s="842"/>
      <c r="X180" s="842"/>
      <c r="Y180" s="781"/>
      <c r="Z180" s="781"/>
      <c r="AA180" s="781"/>
      <c r="AB180" s="781"/>
      <c r="AC180" s="781"/>
      <c r="AD180" s="781"/>
      <c r="AE180" s="781"/>
      <c r="AF180" s="781"/>
      <c r="AG180" s="781"/>
      <c r="AH180" s="781"/>
      <c r="AI180" s="781"/>
      <c r="AJ180" s="781"/>
      <c r="AK180" s="781"/>
      <c r="AL180" s="781"/>
      <c r="AM180" s="781"/>
      <c r="AN180" s="781"/>
      <c r="AO180" s="781"/>
      <c r="AP180" s="781"/>
      <c r="AQ180" s="781"/>
      <c r="AR180" s="781"/>
    </row>
    <row r="181" spans="2:44" s="873" customFormat="1" ht="9" customHeight="1">
      <c r="B181" s="838"/>
      <c r="C181" s="862"/>
      <c r="D181" s="770"/>
      <c r="E181" s="770"/>
      <c r="F181" s="770"/>
      <c r="G181" s="770"/>
      <c r="H181" s="770"/>
      <c r="I181" s="770"/>
      <c r="J181" s="770"/>
      <c r="K181" s="770"/>
      <c r="L181" s="770"/>
      <c r="M181" s="770"/>
      <c r="N181" s="770"/>
      <c r="O181" s="770"/>
      <c r="P181" s="770"/>
      <c r="Q181" s="770"/>
      <c r="R181" s="770"/>
      <c r="S181" s="770"/>
      <c r="T181" s="770"/>
      <c r="U181" s="770"/>
      <c r="V181" s="770"/>
      <c r="W181" s="842"/>
      <c r="X181" s="842"/>
      <c r="Y181" s="781"/>
      <c r="Z181" s="781"/>
      <c r="AA181" s="781"/>
      <c r="AB181" s="781"/>
      <c r="AC181" s="781"/>
      <c r="AD181" s="781"/>
      <c r="AE181" s="781"/>
      <c r="AF181" s="781"/>
      <c r="AG181" s="781"/>
      <c r="AH181" s="781"/>
      <c r="AI181" s="781"/>
      <c r="AJ181" s="781"/>
      <c r="AK181" s="781"/>
      <c r="AL181" s="781"/>
      <c r="AM181" s="781"/>
      <c r="AN181" s="781"/>
      <c r="AO181" s="781"/>
      <c r="AP181" s="781"/>
      <c r="AQ181" s="781"/>
      <c r="AR181" s="781"/>
    </row>
    <row r="182" spans="2:44" s="873" customFormat="1" ht="9" customHeight="1">
      <c r="B182" s="838"/>
      <c r="C182" s="862"/>
      <c r="D182" s="770"/>
      <c r="E182" s="770"/>
      <c r="F182" s="770"/>
      <c r="G182" s="770"/>
      <c r="H182" s="770"/>
      <c r="I182" s="770"/>
      <c r="J182" s="770"/>
      <c r="K182" s="770"/>
      <c r="L182" s="770"/>
      <c r="M182" s="770"/>
      <c r="N182" s="770"/>
      <c r="O182" s="770"/>
      <c r="P182" s="770"/>
      <c r="Q182" s="770"/>
      <c r="R182" s="770"/>
      <c r="S182" s="770"/>
      <c r="T182" s="770"/>
      <c r="U182" s="770"/>
      <c r="V182" s="770"/>
      <c r="W182" s="842"/>
      <c r="X182" s="842"/>
      <c r="Y182" s="781"/>
      <c r="Z182" s="781"/>
      <c r="AA182" s="781"/>
      <c r="AB182" s="781"/>
      <c r="AC182" s="781"/>
      <c r="AD182" s="781"/>
      <c r="AE182" s="781"/>
      <c r="AF182" s="781"/>
      <c r="AG182" s="781"/>
      <c r="AH182" s="781"/>
      <c r="AI182" s="781"/>
      <c r="AJ182" s="781"/>
      <c r="AK182" s="781"/>
      <c r="AL182" s="781"/>
      <c r="AM182" s="781"/>
      <c r="AN182" s="781"/>
      <c r="AO182" s="781"/>
      <c r="AP182" s="781"/>
      <c r="AQ182" s="781"/>
      <c r="AR182" s="781"/>
    </row>
    <row r="183" spans="2:44" s="873" customFormat="1" ht="9" customHeight="1">
      <c r="B183" s="838"/>
      <c r="C183" s="862"/>
      <c r="D183" s="770"/>
      <c r="E183" s="770"/>
      <c r="F183" s="770"/>
      <c r="G183" s="770"/>
      <c r="H183" s="770"/>
      <c r="I183" s="770"/>
      <c r="J183" s="770"/>
      <c r="K183" s="770"/>
      <c r="L183" s="770"/>
      <c r="M183" s="770"/>
      <c r="N183" s="770"/>
      <c r="O183" s="770"/>
      <c r="P183" s="770"/>
      <c r="Q183" s="770"/>
      <c r="R183" s="770"/>
      <c r="S183" s="770"/>
      <c r="T183" s="770"/>
      <c r="U183" s="770"/>
      <c r="V183" s="770"/>
      <c r="W183" s="842"/>
      <c r="X183" s="842"/>
      <c r="Y183" s="781"/>
      <c r="Z183" s="781"/>
      <c r="AA183" s="781"/>
      <c r="AB183" s="781"/>
      <c r="AC183" s="781"/>
      <c r="AD183" s="781"/>
      <c r="AE183" s="781"/>
      <c r="AF183" s="781"/>
      <c r="AG183" s="781"/>
      <c r="AH183" s="781"/>
      <c r="AI183" s="781"/>
      <c r="AJ183" s="781"/>
      <c r="AK183" s="781"/>
      <c r="AL183" s="781"/>
      <c r="AM183" s="781"/>
      <c r="AN183" s="781"/>
      <c r="AO183" s="781"/>
      <c r="AP183" s="781"/>
      <c r="AQ183" s="781"/>
      <c r="AR183" s="781"/>
    </row>
    <row r="184" spans="2:44" s="873" customFormat="1" ht="9" customHeight="1">
      <c r="B184" s="838"/>
      <c r="C184" s="862"/>
      <c r="D184" s="770"/>
      <c r="E184" s="770"/>
      <c r="F184" s="770"/>
      <c r="G184" s="770"/>
      <c r="H184" s="770"/>
      <c r="I184" s="770"/>
      <c r="J184" s="770"/>
      <c r="K184" s="770"/>
      <c r="L184" s="770"/>
      <c r="M184" s="770"/>
      <c r="N184" s="770"/>
      <c r="O184" s="770"/>
      <c r="P184" s="770"/>
      <c r="Q184" s="770"/>
      <c r="R184" s="770"/>
      <c r="S184" s="770"/>
      <c r="T184" s="770"/>
      <c r="U184" s="770"/>
      <c r="V184" s="770"/>
      <c r="W184" s="842"/>
      <c r="X184" s="842"/>
      <c r="Y184" s="781"/>
      <c r="Z184" s="781"/>
      <c r="AA184" s="781"/>
      <c r="AB184" s="781"/>
      <c r="AC184" s="781"/>
      <c r="AD184" s="781"/>
      <c r="AE184" s="781"/>
      <c r="AF184" s="781"/>
      <c r="AG184" s="781"/>
      <c r="AH184" s="781"/>
      <c r="AI184" s="781"/>
      <c r="AJ184" s="781"/>
      <c r="AK184" s="781"/>
      <c r="AL184" s="781"/>
      <c r="AM184" s="781"/>
      <c r="AN184" s="781"/>
      <c r="AO184" s="781"/>
      <c r="AP184" s="781"/>
      <c r="AQ184" s="781"/>
      <c r="AR184" s="781"/>
    </row>
    <row r="185" spans="2:44" s="873" customFormat="1" ht="9" customHeight="1">
      <c r="B185" s="838"/>
      <c r="C185" s="862"/>
      <c r="D185" s="770"/>
      <c r="E185" s="770"/>
      <c r="F185" s="770"/>
      <c r="G185" s="770"/>
      <c r="H185" s="770"/>
      <c r="I185" s="770"/>
      <c r="J185" s="770"/>
      <c r="K185" s="770"/>
      <c r="L185" s="770"/>
      <c r="M185" s="770"/>
      <c r="N185" s="770"/>
      <c r="O185" s="770"/>
      <c r="P185" s="770"/>
      <c r="Q185" s="770"/>
      <c r="R185" s="770"/>
      <c r="S185" s="770"/>
      <c r="T185" s="770"/>
      <c r="U185" s="770"/>
      <c r="V185" s="770"/>
      <c r="W185" s="842"/>
      <c r="X185" s="842"/>
      <c r="Y185" s="781"/>
      <c r="Z185" s="781"/>
      <c r="AA185" s="781"/>
      <c r="AB185" s="781"/>
      <c r="AC185" s="781"/>
      <c r="AD185" s="781"/>
      <c r="AE185" s="781"/>
      <c r="AF185" s="781"/>
      <c r="AG185" s="781"/>
      <c r="AH185" s="781"/>
      <c r="AI185" s="781"/>
      <c r="AJ185" s="781"/>
      <c r="AK185" s="781"/>
      <c r="AL185" s="781"/>
      <c r="AM185" s="781"/>
      <c r="AN185" s="781"/>
      <c r="AO185" s="781"/>
      <c r="AP185" s="781"/>
      <c r="AQ185" s="781"/>
      <c r="AR185" s="781"/>
    </row>
    <row r="186" spans="2:44" s="873" customFormat="1" ht="9" customHeight="1">
      <c r="B186" s="838"/>
      <c r="C186" s="862"/>
      <c r="D186" s="770"/>
      <c r="E186" s="770"/>
      <c r="F186" s="770"/>
      <c r="G186" s="770"/>
      <c r="H186" s="770"/>
      <c r="I186" s="770"/>
      <c r="J186" s="770"/>
      <c r="K186" s="770"/>
      <c r="L186" s="770"/>
      <c r="M186" s="770"/>
      <c r="N186" s="770"/>
      <c r="O186" s="770"/>
      <c r="P186" s="770"/>
      <c r="Q186" s="770"/>
      <c r="R186" s="770"/>
      <c r="S186" s="770"/>
      <c r="T186" s="770"/>
      <c r="U186" s="770"/>
      <c r="V186" s="770"/>
      <c r="W186" s="842"/>
      <c r="X186" s="842"/>
      <c r="Y186" s="781"/>
      <c r="Z186" s="781"/>
      <c r="AA186" s="781"/>
      <c r="AB186" s="781"/>
      <c r="AC186" s="781"/>
      <c r="AD186" s="781"/>
      <c r="AE186" s="781"/>
      <c r="AF186" s="781"/>
      <c r="AG186" s="781"/>
      <c r="AH186" s="781"/>
      <c r="AI186" s="781"/>
      <c r="AJ186" s="781"/>
      <c r="AK186" s="781"/>
      <c r="AL186" s="781"/>
      <c r="AM186" s="781"/>
      <c r="AN186" s="781"/>
      <c r="AO186" s="781"/>
      <c r="AP186" s="781"/>
      <c r="AQ186" s="781"/>
      <c r="AR186" s="781"/>
    </row>
    <row r="187" spans="2:44" s="873" customFormat="1" ht="9" customHeight="1">
      <c r="B187" s="838"/>
      <c r="C187" s="862"/>
      <c r="D187" s="770"/>
      <c r="E187" s="770"/>
      <c r="F187" s="770"/>
      <c r="G187" s="770"/>
      <c r="H187" s="770"/>
      <c r="I187" s="770"/>
      <c r="J187" s="770"/>
      <c r="K187" s="770"/>
      <c r="L187" s="770"/>
      <c r="M187" s="770"/>
      <c r="N187" s="770"/>
      <c r="O187" s="770"/>
      <c r="P187" s="770"/>
      <c r="Q187" s="770"/>
      <c r="R187" s="770"/>
      <c r="S187" s="770"/>
      <c r="T187" s="770"/>
      <c r="U187" s="770"/>
      <c r="V187" s="770"/>
      <c r="W187" s="842"/>
      <c r="X187" s="842"/>
      <c r="Y187" s="781"/>
      <c r="Z187" s="781"/>
      <c r="AA187" s="781"/>
      <c r="AB187" s="781"/>
      <c r="AC187" s="781"/>
      <c r="AD187" s="781"/>
      <c r="AE187" s="781"/>
      <c r="AF187" s="781"/>
      <c r="AG187" s="781"/>
      <c r="AH187" s="781"/>
      <c r="AI187" s="781"/>
      <c r="AJ187" s="781"/>
      <c r="AK187" s="781"/>
      <c r="AL187" s="781"/>
      <c r="AM187" s="781"/>
      <c r="AN187" s="781"/>
      <c r="AO187" s="781"/>
      <c r="AP187" s="781"/>
      <c r="AQ187" s="781"/>
      <c r="AR187" s="781"/>
    </row>
    <row r="188" spans="2:44" s="873" customFormat="1" ht="9" customHeight="1">
      <c r="B188" s="838"/>
      <c r="C188" s="862"/>
      <c r="D188" s="770"/>
      <c r="E188" s="770"/>
      <c r="F188" s="770"/>
      <c r="G188" s="770"/>
      <c r="H188" s="770"/>
      <c r="I188" s="770"/>
      <c r="J188" s="770"/>
      <c r="K188" s="770"/>
      <c r="L188" s="770"/>
      <c r="M188" s="770"/>
      <c r="N188" s="770"/>
      <c r="O188" s="770"/>
      <c r="P188" s="770"/>
      <c r="Q188" s="770"/>
      <c r="R188" s="770"/>
      <c r="S188" s="770"/>
      <c r="T188" s="770"/>
      <c r="U188" s="770"/>
      <c r="V188" s="770"/>
      <c r="W188" s="842"/>
      <c r="X188" s="842"/>
      <c r="Y188" s="781"/>
      <c r="Z188" s="781"/>
      <c r="AA188" s="781"/>
      <c r="AB188" s="781"/>
      <c r="AC188" s="781"/>
      <c r="AD188" s="781"/>
      <c r="AE188" s="781"/>
      <c r="AF188" s="781"/>
      <c r="AG188" s="781"/>
      <c r="AH188" s="781"/>
      <c r="AI188" s="781"/>
      <c r="AJ188" s="781"/>
      <c r="AK188" s="781"/>
      <c r="AL188" s="781"/>
      <c r="AM188" s="781"/>
      <c r="AN188" s="781"/>
      <c r="AO188" s="781"/>
      <c r="AP188" s="781"/>
      <c r="AQ188" s="781"/>
      <c r="AR188" s="781"/>
    </row>
    <row r="189" spans="2:44" s="873" customFormat="1" ht="9" customHeight="1">
      <c r="B189" s="838"/>
      <c r="C189" s="862"/>
      <c r="D189" s="770"/>
      <c r="E189" s="770"/>
      <c r="F189" s="770"/>
      <c r="G189" s="770"/>
      <c r="H189" s="770"/>
      <c r="I189" s="770"/>
      <c r="J189" s="770"/>
      <c r="K189" s="770"/>
      <c r="L189" s="770"/>
      <c r="M189" s="770"/>
      <c r="N189" s="770"/>
      <c r="O189" s="770"/>
      <c r="P189" s="770"/>
      <c r="Q189" s="770"/>
      <c r="R189" s="770"/>
      <c r="S189" s="770"/>
      <c r="T189" s="770"/>
      <c r="U189" s="770"/>
      <c r="V189" s="770"/>
      <c r="W189" s="842"/>
      <c r="X189" s="842"/>
      <c r="Y189" s="781"/>
      <c r="Z189" s="781"/>
      <c r="AA189" s="781"/>
      <c r="AB189" s="781"/>
      <c r="AC189" s="781"/>
      <c r="AD189" s="781"/>
      <c r="AE189" s="781"/>
      <c r="AF189" s="781"/>
      <c r="AG189" s="781"/>
      <c r="AH189" s="781"/>
      <c r="AI189" s="781"/>
      <c r="AJ189" s="781"/>
      <c r="AK189" s="781"/>
      <c r="AL189" s="781"/>
      <c r="AM189" s="781"/>
      <c r="AN189" s="781"/>
      <c r="AO189" s="781"/>
      <c r="AP189" s="781"/>
      <c r="AQ189" s="781"/>
      <c r="AR189" s="781"/>
    </row>
    <row r="190" spans="2:44" s="873" customFormat="1" ht="9" customHeight="1">
      <c r="B190" s="838"/>
      <c r="C190" s="862"/>
      <c r="D190" s="770"/>
      <c r="E190" s="770"/>
      <c r="F190" s="770"/>
      <c r="G190" s="770"/>
      <c r="H190" s="770"/>
      <c r="I190" s="770"/>
      <c r="J190" s="770"/>
      <c r="K190" s="770"/>
      <c r="L190" s="770"/>
      <c r="M190" s="770"/>
      <c r="N190" s="770"/>
      <c r="O190" s="770"/>
      <c r="P190" s="770"/>
      <c r="Q190" s="770"/>
      <c r="R190" s="770"/>
      <c r="S190" s="770"/>
      <c r="T190" s="770"/>
      <c r="U190" s="770"/>
      <c r="V190" s="770"/>
      <c r="W190" s="842"/>
      <c r="X190" s="842"/>
      <c r="Y190" s="781"/>
      <c r="Z190" s="781"/>
      <c r="AA190" s="781"/>
      <c r="AB190" s="781"/>
      <c r="AC190" s="781"/>
      <c r="AD190" s="781"/>
      <c r="AE190" s="781"/>
      <c r="AF190" s="781"/>
      <c r="AG190" s="781"/>
      <c r="AH190" s="781"/>
      <c r="AI190" s="781"/>
      <c r="AJ190" s="781"/>
      <c r="AK190" s="781"/>
      <c r="AL190" s="781"/>
      <c r="AM190" s="781"/>
      <c r="AN190" s="781"/>
      <c r="AO190" s="781"/>
      <c r="AP190" s="781"/>
      <c r="AQ190" s="781"/>
      <c r="AR190" s="781"/>
    </row>
    <row r="191" spans="2:44" s="873" customFormat="1" ht="9" customHeight="1">
      <c r="B191" s="838"/>
      <c r="C191" s="862"/>
      <c r="D191" s="770"/>
      <c r="E191" s="770"/>
      <c r="F191" s="770"/>
      <c r="G191" s="770"/>
      <c r="H191" s="770"/>
      <c r="I191" s="770"/>
      <c r="J191" s="770"/>
      <c r="K191" s="770"/>
      <c r="L191" s="770"/>
      <c r="M191" s="770"/>
      <c r="N191" s="770"/>
      <c r="O191" s="770"/>
      <c r="P191" s="770"/>
      <c r="Q191" s="770"/>
      <c r="R191" s="770"/>
      <c r="S191" s="770"/>
      <c r="T191" s="770"/>
      <c r="U191" s="770"/>
      <c r="V191" s="770"/>
      <c r="W191" s="842"/>
      <c r="X191" s="842"/>
      <c r="Y191" s="781"/>
      <c r="Z191" s="781"/>
      <c r="AA191" s="781"/>
      <c r="AB191" s="781"/>
      <c r="AC191" s="781"/>
      <c r="AD191" s="781"/>
      <c r="AE191" s="781"/>
      <c r="AF191" s="781"/>
      <c r="AG191" s="781"/>
      <c r="AH191" s="781"/>
      <c r="AI191" s="781"/>
      <c r="AJ191" s="781"/>
      <c r="AK191" s="781"/>
      <c r="AL191" s="781"/>
      <c r="AM191" s="781"/>
      <c r="AN191" s="781"/>
      <c r="AO191" s="781"/>
      <c r="AP191" s="781"/>
      <c r="AQ191" s="781"/>
      <c r="AR191" s="781"/>
    </row>
    <row r="192" spans="2:44" s="873" customFormat="1" ht="9" customHeight="1">
      <c r="B192" s="838"/>
      <c r="C192" s="862"/>
      <c r="D192" s="770"/>
      <c r="E192" s="770"/>
      <c r="F192" s="770"/>
      <c r="G192" s="770"/>
      <c r="H192" s="770"/>
      <c r="I192" s="770"/>
      <c r="J192" s="770"/>
      <c r="K192" s="770"/>
      <c r="L192" s="770"/>
      <c r="M192" s="770"/>
      <c r="N192" s="770"/>
      <c r="O192" s="770"/>
      <c r="P192" s="770"/>
      <c r="Q192" s="770"/>
      <c r="R192" s="770"/>
      <c r="S192" s="770"/>
      <c r="T192" s="770"/>
      <c r="U192" s="770"/>
      <c r="V192" s="770"/>
      <c r="W192" s="842"/>
      <c r="X192" s="842"/>
      <c r="Y192" s="781"/>
      <c r="Z192" s="781"/>
      <c r="AA192" s="781"/>
      <c r="AB192" s="781"/>
      <c r="AC192" s="781"/>
      <c r="AD192" s="781"/>
      <c r="AE192" s="781"/>
      <c r="AF192" s="781"/>
      <c r="AG192" s="781"/>
      <c r="AH192" s="781"/>
      <c r="AI192" s="781"/>
      <c r="AJ192" s="781"/>
      <c r="AK192" s="781"/>
      <c r="AL192" s="781"/>
      <c r="AM192" s="781"/>
      <c r="AN192" s="781"/>
      <c r="AO192" s="781"/>
      <c r="AP192" s="781"/>
      <c r="AQ192" s="781"/>
      <c r="AR192" s="781"/>
    </row>
    <row r="193" spans="2:44" s="873" customFormat="1" ht="9" customHeight="1">
      <c r="B193" s="868"/>
      <c r="C193" s="862"/>
      <c r="D193" s="770"/>
      <c r="E193" s="770"/>
      <c r="F193" s="770"/>
      <c r="G193" s="770"/>
      <c r="H193" s="770"/>
      <c r="I193" s="770"/>
      <c r="J193" s="770"/>
      <c r="K193" s="770"/>
      <c r="L193" s="770"/>
      <c r="M193" s="770"/>
      <c r="N193" s="770"/>
      <c r="O193" s="770"/>
      <c r="P193" s="770"/>
      <c r="Q193" s="770"/>
      <c r="R193" s="770"/>
      <c r="S193" s="770"/>
      <c r="T193" s="770"/>
      <c r="U193" s="770"/>
      <c r="V193" s="770"/>
      <c r="W193" s="842"/>
      <c r="X193" s="842"/>
      <c r="Y193" s="781"/>
      <c r="Z193" s="781"/>
      <c r="AA193" s="781"/>
      <c r="AB193" s="781"/>
      <c r="AC193" s="781"/>
      <c r="AD193" s="781"/>
      <c r="AE193" s="781"/>
      <c r="AF193" s="781"/>
      <c r="AG193" s="781"/>
      <c r="AH193" s="781"/>
      <c r="AI193" s="781"/>
      <c r="AJ193" s="781"/>
      <c r="AK193" s="781"/>
      <c r="AL193" s="781"/>
      <c r="AM193" s="781"/>
      <c r="AN193" s="781"/>
      <c r="AO193" s="781"/>
      <c r="AP193" s="781"/>
      <c r="AQ193" s="781"/>
      <c r="AR193" s="781"/>
    </row>
    <row r="194" spans="2:44" s="873" customFormat="1" ht="9" customHeight="1">
      <c r="B194" s="868"/>
      <c r="C194" s="862"/>
      <c r="D194" s="770"/>
      <c r="E194" s="770"/>
      <c r="F194" s="770"/>
      <c r="G194" s="770"/>
      <c r="H194" s="770"/>
      <c r="I194" s="770"/>
      <c r="J194" s="770"/>
      <c r="K194" s="770"/>
      <c r="L194" s="770"/>
      <c r="M194" s="770"/>
      <c r="N194" s="770"/>
      <c r="O194" s="770"/>
      <c r="P194" s="770"/>
      <c r="Q194" s="770"/>
      <c r="R194" s="770"/>
      <c r="S194" s="770"/>
      <c r="T194" s="770"/>
      <c r="U194" s="770"/>
      <c r="V194" s="770"/>
      <c r="W194" s="842"/>
      <c r="X194" s="842"/>
      <c r="Y194" s="781"/>
      <c r="Z194" s="781"/>
      <c r="AA194" s="781"/>
      <c r="AB194" s="781"/>
      <c r="AC194" s="781"/>
      <c r="AD194" s="781"/>
      <c r="AE194" s="781"/>
      <c r="AF194" s="781"/>
      <c r="AG194" s="781"/>
      <c r="AH194" s="781"/>
      <c r="AI194" s="781"/>
      <c r="AJ194" s="781"/>
      <c r="AK194" s="781"/>
      <c r="AL194" s="781"/>
      <c r="AM194" s="781"/>
      <c r="AN194" s="781"/>
      <c r="AO194" s="781"/>
      <c r="AP194" s="781"/>
      <c r="AQ194" s="781"/>
      <c r="AR194" s="781"/>
    </row>
    <row r="195" spans="2:44" s="873" customFormat="1" ht="9" customHeight="1">
      <c r="B195" s="838"/>
      <c r="C195" s="862"/>
      <c r="D195" s="770"/>
      <c r="E195" s="770"/>
      <c r="F195" s="770"/>
      <c r="G195" s="770"/>
      <c r="H195" s="770"/>
      <c r="I195" s="770"/>
      <c r="J195" s="770"/>
      <c r="K195" s="770"/>
      <c r="L195" s="770"/>
      <c r="M195" s="770"/>
      <c r="N195" s="770"/>
      <c r="O195" s="770"/>
      <c r="P195" s="770"/>
      <c r="Q195" s="770"/>
      <c r="R195" s="770"/>
      <c r="S195" s="770"/>
      <c r="T195" s="770"/>
      <c r="U195" s="770"/>
      <c r="V195" s="770"/>
      <c r="W195" s="842"/>
      <c r="X195" s="842"/>
      <c r="Y195" s="781"/>
      <c r="Z195" s="781"/>
      <c r="AA195" s="781"/>
      <c r="AB195" s="781"/>
      <c r="AC195" s="781"/>
      <c r="AD195" s="781"/>
      <c r="AE195" s="781"/>
      <c r="AF195" s="781"/>
      <c r="AG195" s="781"/>
      <c r="AH195" s="781"/>
      <c r="AI195" s="781"/>
      <c r="AJ195" s="781"/>
      <c r="AK195" s="781"/>
      <c r="AL195" s="781"/>
      <c r="AM195" s="781"/>
      <c r="AN195" s="781"/>
      <c r="AO195" s="781"/>
      <c r="AP195" s="781"/>
      <c r="AQ195" s="781"/>
      <c r="AR195" s="781"/>
    </row>
    <row r="196" spans="2:44" s="873" customFormat="1" ht="9" customHeight="1">
      <c r="B196" s="838"/>
      <c r="C196" s="862"/>
      <c r="D196" s="770"/>
      <c r="E196" s="770"/>
      <c r="F196" s="770"/>
      <c r="G196" s="770"/>
      <c r="H196" s="770"/>
      <c r="I196" s="770"/>
      <c r="J196" s="770"/>
      <c r="K196" s="770"/>
      <c r="L196" s="770"/>
      <c r="M196" s="770"/>
      <c r="N196" s="770"/>
      <c r="O196" s="770"/>
      <c r="P196" s="770"/>
      <c r="Q196" s="770"/>
      <c r="R196" s="770"/>
      <c r="S196" s="770"/>
      <c r="T196" s="770"/>
      <c r="U196" s="770"/>
      <c r="V196" s="770"/>
      <c r="W196" s="842"/>
      <c r="X196" s="842"/>
      <c r="Y196" s="781"/>
      <c r="Z196" s="781"/>
      <c r="AA196" s="781"/>
      <c r="AB196" s="781"/>
      <c r="AC196" s="781"/>
      <c r="AD196" s="781"/>
      <c r="AE196" s="781"/>
      <c r="AF196" s="781"/>
      <c r="AG196" s="781"/>
      <c r="AH196" s="781"/>
      <c r="AI196" s="781"/>
      <c r="AJ196" s="781"/>
      <c r="AK196" s="781"/>
      <c r="AL196" s="781"/>
      <c r="AM196" s="781"/>
      <c r="AN196" s="781"/>
      <c r="AO196" s="781"/>
      <c r="AP196" s="781"/>
      <c r="AQ196" s="781"/>
      <c r="AR196" s="781"/>
    </row>
    <row r="197" spans="2:44" s="873" customFormat="1" ht="9" customHeight="1">
      <c r="B197" s="838"/>
      <c r="C197" s="862"/>
      <c r="D197" s="770"/>
      <c r="E197" s="770"/>
      <c r="F197" s="770"/>
      <c r="G197" s="770"/>
      <c r="H197" s="770"/>
      <c r="I197" s="770"/>
      <c r="J197" s="770"/>
      <c r="K197" s="770"/>
      <c r="L197" s="770"/>
      <c r="M197" s="770"/>
      <c r="N197" s="770"/>
      <c r="O197" s="770"/>
      <c r="P197" s="770"/>
      <c r="Q197" s="770"/>
      <c r="R197" s="770"/>
      <c r="S197" s="770"/>
      <c r="T197" s="770"/>
      <c r="U197" s="770"/>
      <c r="V197" s="770"/>
      <c r="W197" s="842"/>
      <c r="X197" s="842"/>
      <c r="Y197" s="781"/>
      <c r="Z197" s="781"/>
      <c r="AA197" s="781"/>
      <c r="AB197" s="781"/>
      <c r="AC197" s="781"/>
      <c r="AD197" s="781"/>
      <c r="AE197" s="781"/>
      <c r="AF197" s="781"/>
      <c r="AG197" s="781"/>
      <c r="AH197" s="781"/>
      <c r="AI197" s="781"/>
      <c r="AJ197" s="781"/>
      <c r="AK197" s="781"/>
      <c r="AL197" s="781"/>
      <c r="AM197" s="781"/>
      <c r="AN197" s="781"/>
      <c r="AO197" s="781"/>
      <c r="AP197" s="781"/>
      <c r="AQ197" s="781"/>
      <c r="AR197" s="781"/>
    </row>
    <row r="198" spans="2:44" s="873" customFormat="1" ht="9" customHeight="1">
      <c r="B198" s="838"/>
      <c r="C198" s="862"/>
      <c r="D198" s="770"/>
      <c r="E198" s="770"/>
      <c r="F198" s="770"/>
      <c r="G198" s="770"/>
      <c r="H198" s="770"/>
      <c r="I198" s="770"/>
      <c r="J198" s="770"/>
      <c r="K198" s="770"/>
      <c r="L198" s="770"/>
      <c r="M198" s="770"/>
      <c r="N198" s="770"/>
      <c r="O198" s="770"/>
      <c r="P198" s="770"/>
      <c r="Q198" s="770"/>
      <c r="R198" s="770"/>
      <c r="S198" s="770"/>
      <c r="T198" s="770"/>
      <c r="U198" s="770"/>
      <c r="V198" s="770"/>
      <c r="W198" s="842"/>
      <c r="X198" s="842"/>
      <c r="Y198" s="781"/>
      <c r="Z198" s="781"/>
      <c r="AA198" s="781"/>
      <c r="AB198" s="781"/>
      <c r="AC198" s="781"/>
      <c r="AD198" s="781"/>
      <c r="AE198" s="781"/>
      <c r="AF198" s="781"/>
      <c r="AG198" s="781"/>
      <c r="AH198" s="781"/>
      <c r="AI198" s="781"/>
      <c r="AJ198" s="781"/>
      <c r="AK198" s="781"/>
      <c r="AL198" s="781"/>
      <c r="AM198" s="781"/>
      <c r="AN198" s="781"/>
      <c r="AO198" s="781"/>
      <c r="AP198" s="781"/>
      <c r="AQ198" s="781"/>
      <c r="AR198" s="781"/>
    </row>
    <row r="199" spans="2:44" s="873" customFormat="1" ht="9" customHeight="1">
      <c r="B199" s="863"/>
      <c r="C199" s="862"/>
      <c r="D199" s="830"/>
      <c r="E199" s="830"/>
      <c r="F199" s="770"/>
      <c r="G199" s="830"/>
      <c r="H199" s="830"/>
      <c r="I199" s="830"/>
      <c r="J199" s="830"/>
      <c r="K199" s="830"/>
      <c r="L199" s="830"/>
      <c r="M199" s="830"/>
      <c r="N199" s="830"/>
      <c r="O199" s="830"/>
      <c r="P199" s="770"/>
      <c r="Q199" s="770"/>
      <c r="R199" s="770"/>
      <c r="S199" s="770"/>
      <c r="T199" s="770"/>
      <c r="U199" s="770"/>
      <c r="V199" s="770"/>
      <c r="W199" s="842"/>
      <c r="X199" s="842"/>
      <c r="Y199" s="781"/>
      <c r="Z199" s="781"/>
      <c r="AA199" s="781"/>
      <c r="AB199" s="781"/>
      <c r="AC199" s="781"/>
      <c r="AD199" s="781"/>
      <c r="AE199" s="781"/>
      <c r="AF199" s="781"/>
      <c r="AG199" s="781"/>
      <c r="AH199" s="781"/>
      <c r="AI199" s="781"/>
      <c r="AJ199" s="781"/>
      <c r="AK199" s="781"/>
      <c r="AL199" s="781"/>
      <c r="AM199" s="781"/>
      <c r="AN199" s="781"/>
      <c r="AO199" s="781"/>
      <c r="AP199" s="781"/>
      <c r="AQ199" s="781"/>
      <c r="AR199" s="781"/>
    </row>
    <row r="200" spans="2:44" s="873" customFormat="1" ht="9" customHeight="1">
      <c r="B200" s="861"/>
      <c r="C200" s="865"/>
      <c r="D200" s="770"/>
      <c r="E200" s="770"/>
      <c r="F200" s="830"/>
      <c r="G200" s="770"/>
      <c r="H200" s="770"/>
      <c r="I200" s="770"/>
      <c r="J200" s="770"/>
      <c r="K200" s="770"/>
      <c r="L200" s="770"/>
      <c r="M200" s="770"/>
      <c r="N200" s="770"/>
      <c r="O200" s="770"/>
      <c r="P200" s="830"/>
      <c r="Q200" s="830"/>
      <c r="R200" s="830"/>
      <c r="S200" s="830"/>
      <c r="T200" s="830"/>
      <c r="U200" s="830"/>
      <c r="V200" s="830"/>
      <c r="W200" s="842"/>
      <c r="X200" s="842"/>
      <c r="Y200" s="781"/>
      <c r="Z200" s="781"/>
      <c r="AA200" s="781"/>
      <c r="AB200" s="781"/>
      <c r="AC200" s="781"/>
      <c r="AD200" s="781"/>
      <c r="AE200" s="781"/>
      <c r="AF200" s="781"/>
      <c r="AG200" s="781"/>
      <c r="AH200" s="781"/>
      <c r="AI200" s="781"/>
      <c r="AJ200" s="781"/>
      <c r="AK200" s="781"/>
      <c r="AL200" s="781"/>
      <c r="AM200" s="781"/>
      <c r="AN200" s="781"/>
      <c r="AO200" s="781"/>
      <c r="AP200" s="781"/>
      <c r="AQ200" s="781"/>
      <c r="AR200" s="781"/>
    </row>
    <row r="201" spans="2:44" s="873" customFormat="1" ht="9" customHeight="1">
      <c r="B201" s="838"/>
      <c r="C201" s="862"/>
      <c r="D201" s="770"/>
      <c r="E201" s="770"/>
      <c r="F201" s="770"/>
      <c r="G201" s="770"/>
      <c r="H201" s="770"/>
      <c r="I201" s="770"/>
      <c r="J201" s="770"/>
      <c r="K201" s="770"/>
      <c r="L201" s="770"/>
      <c r="M201" s="770"/>
      <c r="N201" s="770"/>
      <c r="O201" s="770"/>
      <c r="P201" s="770"/>
      <c r="Q201" s="770"/>
      <c r="R201" s="770"/>
      <c r="S201" s="770"/>
      <c r="T201" s="770"/>
      <c r="U201" s="770"/>
      <c r="V201" s="770"/>
      <c r="W201" s="842"/>
      <c r="X201" s="842"/>
      <c r="Y201" s="781"/>
      <c r="Z201" s="781"/>
      <c r="AA201" s="781"/>
      <c r="AB201" s="781"/>
      <c r="AC201" s="781"/>
      <c r="AD201" s="781"/>
      <c r="AE201" s="781"/>
      <c r="AF201" s="781"/>
      <c r="AG201" s="781"/>
      <c r="AH201" s="781"/>
      <c r="AI201" s="781"/>
      <c r="AJ201" s="781"/>
      <c r="AK201" s="781"/>
      <c r="AL201" s="781"/>
      <c r="AM201" s="781"/>
      <c r="AN201" s="781"/>
      <c r="AO201" s="781"/>
      <c r="AP201" s="781"/>
      <c r="AQ201" s="781"/>
      <c r="AR201" s="781"/>
    </row>
    <row r="202" spans="2:44" s="873" customFormat="1" ht="9" customHeight="1">
      <c r="B202" s="868"/>
      <c r="C202" s="862"/>
      <c r="D202" s="770"/>
      <c r="E202" s="770"/>
      <c r="F202" s="770"/>
      <c r="G202" s="770"/>
      <c r="H202" s="770"/>
      <c r="I202" s="770"/>
      <c r="J202" s="770"/>
      <c r="K202" s="770"/>
      <c r="L202" s="770"/>
      <c r="M202" s="770"/>
      <c r="N202" s="770"/>
      <c r="O202" s="770"/>
      <c r="P202" s="770"/>
      <c r="Q202" s="770"/>
      <c r="R202" s="770"/>
      <c r="S202" s="770"/>
      <c r="T202" s="770"/>
      <c r="U202" s="770"/>
      <c r="V202" s="770"/>
      <c r="W202" s="842"/>
      <c r="X202" s="842"/>
      <c r="Y202" s="781"/>
      <c r="Z202" s="781"/>
      <c r="AA202" s="781"/>
      <c r="AB202" s="781"/>
      <c r="AC202" s="781"/>
      <c r="AD202" s="781"/>
      <c r="AE202" s="781"/>
      <c r="AF202" s="781"/>
      <c r="AG202" s="781"/>
      <c r="AH202" s="781"/>
      <c r="AI202" s="781"/>
      <c r="AJ202" s="781"/>
      <c r="AK202" s="781"/>
      <c r="AL202" s="781"/>
      <c r="AM202" s="781"/>
      <c r="AN202" s="781"/>
      <c r="AO202" s="781"/>
      <c r="AP202" s="781"/>
      <c r="AQ202" s="781"/>
      <c r="AR202" s="781"/>
    </row>
    <row r="203" spans="2:44" s="873" customFormat="1" ht="9" customHeight="1">
      <c r="B203" s="868"/>
      <c r="C203" s="862"/>
      <c r="D203" s="770"/>
      <c r="E203" s="770"/>
      <c r="F203" s="770"/>
      <c r="G203" s="770"/>
      <c r="H203" s="770"/>
      <c r="I203" s="770"/>
      <c r="J203" s="770"/>
      <c r="K203" s="770"/>
      <c r="L203" s="770"/>
      <c r="M203" s="770"/>
      <c r="N203" s="770"/>
      <c r="O203" s="770"/>
      <c r="P203" s="770"/>
      <c r="Q203" s="770"/>
      <c r="R203" s="770"/>
      <c r="S203" s="770"/>
      <c r="T203" s="770"/>
      <c r="U203" s="770"/>
      <c r="V203" s="770"/>
      <c r="W203" s="842"/>
      <c r="X203" s="842"/>
      <c r="Y203" s="781"/>
      <c r="Z203" s="781"/>
      <c r="AA203" s="781"/>
      <c r="AB203" s="781"/>
      <c r="AC203" s="781"/>
      <c r="AD203" s="781"/>
      <c r="AE203" s="781"/>
      <c r="AF203" s="781"/>
      <c r="AG203" s="781"/>
      <c r="AH203" s="781"/>
      <c r="AI203" s="781"/>
      <c r="AJ203" s="781"/>
      <c r="AK203" s="781"/>
      <c r="AL203" s="781"/>
      <c r="AM203" s="781"/>
      <c r="AN203" s="781"/>
      <c r="AO203" s="781"/>
      <c r="AP203" s="781"/>
      <c r="AQ203" s="781"/>
      <c r="AR203" s="781"/>
    </row>
    <row r="204" spans="2:44" s="873" customFormat="1" ht="9" customHeight="1">
      <c r="B204" s="838"/>
      <c r="C204" s="862"/>
      <c r="D204" s="880"/>
      <c r="E204" s="880"/>
      <c r="F204" s="770"/>
      <c r="G204" s="880"/>
      <c r="H204" s="880"/>
      <c r="I204" s="880"/>
      <c r="J204" s="880"/>
      <c r="K204" s="880"/>
      <c r="L204" s="880"/>
      <c r="M204" s="880"/>
      <c r="N204" s="880"/>
      <c r="O204" s="880"/>
      <c r="P204" s="770"/>
      <c r="Q204" s="770"/>
      <c r="R204" s="770"/>
      <c r="S204" s="770"/>
      <c r="T204" s="770"/>
      <c r="U204" s="770"/>
      <c r="V204" s="770"/>
      <c r="W204" s="842"/>
      <c r="X204" s="842"/>
      <c r="Y204" s="781"/>
      <c r="Z204" s="881"/>
      <c r="AA204" s="881"/>
      <c r="AB204" s="881"/>
      <c r="AC204" s="881"/>
      <c r="AD204" s="881"/>
      <c r="AE204" s="881"/>
      <c r="AF204" s="881"/>
      <c r="AG204" s="881"/>
      <c r="AH204" s="881"/>
      <c r="AI204" s="781"/>
      <c r="AJ204" s="881"/>
      <c r="AK204" s="781"/>
      <c r="AL204" s="781"/>
      <c r="AM204" s="781"/>
      <c r="AN204" s="781"/>
      <c r="AO204" s="781"/>
      <c r="AP204" s="781"/>
      <c r="AQ204" s="781"/>
      <c r="AR204" s="781"/>
    </row>
    <row r="205" spans="2:44" s="873" customFormat="1">
      <c r="B205" s="838"/>
      <c r="C205" s="862"/>
      <c r="O205" s="880"/>
      <c r="P205" s="880"/>
      <c r="Q205" s="880"/>
      <c r="R205" s="880"/>
      <c r="S205" s="880"/>
      <c r="T205" s="881"/>
      <c r="U205" s="881"/>
      <c r="V205" s="881"/>
      <c r="W205" s="882"/>
      <c r="X205" s="883"/>
      <c r="AH205" s="881"/>
      <c r="AI205" s="881"/>
      <c r="AK205" s="881"/>
      <c r="AL205" s="881"/>
      <c r="AM205" s="881"/>
      <c r="AN205" s="881"/>
      <c r="AO205" s="881"/>
      <c r="AP205" s="881"/>
      <c r="AQ205" s="881"/>
    </row>
    <row r="206" spans="2:44" s="873" customFormat="1">
      <c r="B206" s="838"/>
      <c r="C206" s="862"/>
      <c r="O206" s="880"/>
      <c r="P206" s="880"/>
      <c r="Q206" s="880"/>
      <c r="R206" s="880"/>
      <c r="S206" s="880"/>
      <c r="T206" s="881"/>
      <c r="U206" s="881"/>
      <c r="V206" s="881"/>
      <c r="W206" s="882"/>
      <c r="X206" s="883"/>
      <c r="AH206" s="881"/>
      <c r="AI206" s="881"/>
      <c r="AK206" s="881"/>
      <c r="AL206" s="881"/>
      <c r="AM206" s="881"/>
      <c r="AN206" s="881"/>
      <c r="AO206" s="881"/>
      <c r="AP206" s="881"/>
      <c r="AQ206" s="881"/>
    </row>
    <row r="207" spans="2:44">
      <c r="B207" s="884" t="s">
        <v>454</v>
      </c>
      <c r="C207" s="862"/>
      <c r="O207" s="880"/>
      <c r="P207" s="880"/>
      <c r="Q207" s="880"/>
      <c r="R207" s="880"/>
      <c r="S207" s="880"/>
      <c r="T207" s="881"/>
      <c r="U207" s="881"/>
      <c r="V207" s="881"/>
      <c r="W207" s="882"/>
      <c r="X207" s="883"/>
      <c r="Y207" s="885"/>
      <c r="AH207" s="881"/>
      <c r="AI207" s="881"/>
      <c r="AK207" s="881"/>
      <c r="AL207" s="881"/>
      <c r="AM207" s="881"/>
      <c r="AN207" s="881"/>
      <c r="AO207" s="881"/>
      <c r="AP207" s="881"/>
      <c r="AQ207" s="881"/>
    </row>
    <row r="208" spans="2:44">
      <c r="AN208" s="733"/>
      <c r="AO208" s="733"/>
      <c r="AP208" s="733"/>
      <c r="AQ208" s="733"/>
    </row>
    <row r="209" spans="2:43">
      <c r="B209" s="2849" t="s">
        <v>455</v>
      </c>
      <c r="C209" s="2850"/>
      <c r="D209" s="2850"/>
      <c r="E209" s="2850"/>
      <c r="F209" s="2850"/>
      <c r="G209" s="2850"/>
      <c r="H209" s="2850"/>
      <c r="I209" s="2850"/>
      <c r="AN209" s="733"/>
      <c r="AO209" s="733"/>
      <c r="AP209" s="733"/>
      <c r="AQ209" s="733"/>
    </row>
    <row r="210" spans="2:43">
      <c r="B210" s="733"/>
      <c r="C210" s="733"/>
      <c r="D210" s="733"/>
      <c r="E210" s="733"/>
      <c r="F210" s="733"/>
      <c r="G210" s="733"/>
      <c r="H210" s="733"/>
      <c r="I210" s="733"/>
      <c r="J210" s="733"/>
      <c r="K210" s="733"/>
      <c r="L210" s="733"/>
      <c r="M210" s="733"/>
      <c r="N210" s="733"/>
      <c r="O210" s="733"/>
      <c r="P210" s="733"/>
      <c r="Q210" s="733"/>
      <c r="R210" s="733"/>
      <c r="AN210" s="733"/>
      <c r="AO210" s="733"/>
      <c r="AP210" s="733"/>
      <c r="AQ210" s="733"/>
    </row>
    <row r="211" spans="2:43">
      <c r="B211" s="886" t="s">
        <v>456</v>
      </c>
      <c r="C211" s="886"/>
      <c r="D211" s="886"/>
      <c r="E211" s="886"/>
      <c r="F211" s="886"/>
      <c r="AN211" s="733"/>
      <c r="AO211" s="733"/>
      <c r="AP211" s="733"/>
      <c r="AQ211" s="733"/>
    </row>
    <row r="212" spans="2:43">
      <c r="AN212" s="733"/>
      <c r="AO212" s="733"/>
      <c r="AP212" s="733"/>
      <c r="AQ212" s="733"/>
    </row>
    <row r="213" spans="2:43">
      <c r="B213" s="2851" t="s">
        <v>457</v>
      </c>
      <c r="C213" s="2852"/>
      <c r="D213" s="2852"/>
      <c r="E213" s="2852"/>
      <c r="F213" s="2852"/>
      <c r="G213" s="2852"/>
      <c r="H213" s="2852"/>
      <c r="I213" s="2852"/>
      <c r="J213" s="2852"/>
      <c r="K213" s="2852"/>
      <c r="L213" s="2852"/>
      <c r="M213" s="2852"/>
      <c r="N213" s="2852"/>
      <c r="O213" s="2852"/>
      <c r="AN213" s="733"/>
      <c r="AO213" s="733"/>
      <c r="AP213" s="733"/>
      <c r="AQ213" s="733"/>
    </row>
    <row r="214" spans="2:43" ht="25.5">
      <c r="B214" s="887" t="s">
        <v>458</v>
      </c>
      <c r="C214" s="888"/>
      <c r="D214" s="888"/>
      <c r="E214" s="888"/>
      <c r="F214" s="888"/>
      <c r="G214" s="888"/>
      <c r="H214" s="888"/>
      <c r="I214" s="888"/>
      <c r="J214" s="888"/>
      <c r="K214" s="888"/>
      <c r="L214" s="888"/>
      <c r="M214" s="888"/>
      <c r="N214" s="888"/>
      <c r="O214" s="888"/>
      <c r="AN214" s="733"/>
      <c r="AO214" s="733"/>
      <c r="AP214" s="733"/>
      <c r="AQ214" s="733"/>
    </row>
    <row r="215" spans="2:43">
      <c r="B215" s="889" t="s">
        <v>459</v>
      </c>
      <c r="C215" s="890"/>
      <c r="D215" s="890"/>
      <c r="E215" s="890"/>
      <c r="F215" s="890"/>
      <c r="G215" s="890"/>
      <c r="H215" s="890"/>
      <c r="I215" s="890"/>
      <c r="J215" s="890"/>
      <c r="K215" s="890"/>
      <c r="L215" s="890"/>
      <c r="M215" s="890"/>
      <c r="N215" s="890"/>
      <c r="O215" s="890"/>
      <c r="AN215" s="733"/>
      <c r="AO215" s="733"/>
      <c r="AP215" s="733"/>
      <c r="AQ215" s="733"/>
    </row>
    <row r="216" spans="2:43">
      <c r="AN216" s="733"/>
      <c r="AO216" s="733"/>
      <c r="AP216" s="733"/>
      <c r="AQ216" s="733"/>
    </row>
    <row r="217" spans="2:43">
      <c r="AN217" s="733"/>
      <c r="AO217" s="733"/>
      <c r="AP217" s="733"/>
      <c r="AQ217" s="733"/>
    </row>
  </sheetData>
  <mergeCells count="10">
    <mergeCell ref="B209:I209"/>
    <mergeCell ref="B213:O213"/>
    <mergeCell ref="B7:B12"/>
    <mergeCell ref="C7:C12"/>
    <mergeCell ref="O7:P7"/>
    <mergeCell ref="D8:D12"/>
    <mergeCell ref="E8:I12"/>
    <mergeCell ref="K8:P8"/>
    <mergeCell ref="J10:O12"/>
    <mergeCell ref="P10:P12"/>
  </mergeCells>
  <hyperlinks>
    <hyperlink ref="B75" location="Inhaltsverzeichnis!A1" display="Zurück zum Inhaltsverzeichnis"/>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4" tint="0.59999389629810485"/>
  </sheetPr>
  <dimension ref="A1:AY84"/>
  <sheetViews>
    <sheetView zoomScale="140" zoomScaleNormal="140" workbookViewId="0"/>
  </sheetViews>
  <sheetFormatPr baseColWidth="10" defaultColWidth="5" defaultRowHeight="12.75"/>
  <cols>
    <col min="1" max="1" width="1.140625" style="730" customWidth="1"/>
    <col min="2" max="2" width="21" style="730" customWidth="1"/>
    <col min="3" max="3" width="6.28515625" style="730" customWidth="1"/>
    <col min="4" max="4" width="4.5703125" style="730" customWidth="1"/>
    <col min="5" max="5" width="0.42578125" style="730" customWidth="1"/>
    <col min="6" max="6" width="4.7109375" style="730" customWidth="1"/>
    <col min="7" max="7" width="0.28515625" style="730" customWidth="1"/>
    <col min="8" max="8" width="4.7109375" style="730" customWidth="1"/>
    <col min="9" max="9" width="0.28515625" style="730" customWidth="1"/>
    <col min="10" max="10" width="4.7109375" style="730" customWidth="1"/>
    <col min="11" max="11" width="0.28515625" style="730" customWidth="1"/>
    <col min="12" max="12" width="4.7109375" style="730" customWidth="1"/>
    <col min="13" max="13" width="0.28515625" style="730" customWidth="1"/>
    <col min="14" max="14" width="5.140625" style="730" customWidth="1"/>
    <col min="15" max="16" width="5" style="730" customWidth="1"/>
    <col min="17" max="22" width="4.7109375" style="730" customWidth="1"/>
    <col min="23" max="30" width="5" style="730" customWidth="1"/>
    <col min="31" max="31" width="6.140625" style="730" bestFit="1" customWidth="1"/>
    <col min="32" max="35" width="5" style="730" hidden="1" customWidth="1"/>
    <col min="36" max="46" width="5" style="730" customWidth="1"/>
    <col min="47" max="47" width="5.140625" style="730" bestFit="1" customWidth="1"/>
    <col min="48" max="49" width="5.140625" style="730" customWidth="1"/>
    <col min="50" max="50" width="6.140625" style="730" bestFit="1" customWidth="1"/>
    <col min="51" max="16384" width="5" style="730"/>
  </cols>
  <sheetData>
    <row r="1" spans="1:24" s="740" customFormat="1" ht="15.75" customHeight="1">
      <c r="A1" s="738"/>
      <c r="B1" s="891" t="s">
        <v>460</v>
      </c>
      <c r="C1" s="737"/>
      <c r="D1" s="737"/>
      <c r="E1" s="737"/>
      <c r="F1" s="737"/>
      <c r="G1" s="737"/>
      <c r="H1" s="737"/>
      <c r="I1" s="737"/>
      <c r="J1" s="736"/>
      <c r="K1" s="892"/>
      <c r="L1" s="737"/>
      <c r="M1" s="737"/>
      <c r="N1" s="737"/>
      <c r="O1" s="737"/>
      <c r="P1" s="737"/>
      <c r="Q1" s="737"/>
      <c r="R1" s="738"/>
      <c r="S1" s="738"/>
      <c r="T1" s="738"/>
      <c r="U1" s="738"/>
      <c r="V1" s="738"/>
    </row>
    <row r="2" spans="1:24" s="746" customFormat="1" ht="24" customHeight="1">
      <c r="B2" s="893" t="s">
        <v>389</v>
      </c>
      <c r="C2" s="743"/>
      <c r="D2" s="743"/>
      <c r="E2" s="743"/>
      <c r="F2" s="743"/>
      <c r="G2" s="743"/>
      <c r="H2" s="743"/>
      <c r="I2" s="743"/>
      <c r="J2" s="743"/>
      <c r="K2" s="743"/>
      <c r="L2" s="743"/>
      <c r="M2" s="743"/>
      <c r="N2" s="743"/>
      <c r="O2" s="743"/>
      <c r="P2" s="743"/>
      <c r="Q2" s="743"/>
      <c r="R2" s="744"/>
      <c r="S2" s="744"/>
      <c r="T2" s="745"/>
      <c r="U2" s="745"/>
      <c r="V2" s="745"/>
      <c r="X2" s="894"/>
    </row>
    <row r="3" spans="1:24" ht="25.5" customHeight="1">
      <c r="B3" s="895" t="s">
        <v>461</v>
      </c>
      <c r="C3" s="896"/>
      <c r="D3" s="896"/>
      <c r="E3" s="896"/>
      <c r="F3" s="896"/>
      <c r="G3" s="896"/>
      <c r="H3" s="896"/>
      <c r="I3" s="896"/>
      <c r="J3" s="896"/>
      <c r="K3" s="896"/>
      <c r="L3" s="896"/>
      <c r="M3" s="896"/>
      <c r="N3" s="896"/>
      <c r="O3" s="896"/>
      <c r="P3" s="896"/>
      <c r="Q3" s="896"/>
      <c r="R3" s="896"/>
      <c r="S3" s="896"/>
      <c r="T3" s="896"/>
      <c r="U3" s="896"/>
      <c r="V3" s="740"/>
    </row>
    <row r="4" spans="1:24" s="756" customFormat="1" ht="12.75" customHeight="1">
      <c r="B4" s="2883" t="s">
        <v>391</v>
      </c>
      <c r="C4" s="2855" t="s">
        <v>392</v>
      </c>
      <c r="D4" s="754" t="s">
        <v>297</v>
      </c>
      <c r="E4" s="897"/>
      <c r="F4" s="898" t="s">
        <v>298</v>
      </c>
      <c r="G4" s="2858" t="s">
        <v>299</v>
      </c>
      <c r="H4" s="2884"/>
      <c r="I4" s="2858" t="s">
        <v>300</v>
      </c>
      <c r="J4" s="2884"/>
      <c r="K4" s="897" t="s">
        <v>9</v>
      </c>
      <c r="L4" s="897" t="s">
        <v>9</v>
      </c>
      <c r="M4" s="897" t="s">
        <v>9</v>
      </c>
      <c r="N4" s="897" t="s">
        <v>301</v>
      </c>
      <c r="O4" s="755" t="s">
        <v>297</v>
      </c>
      <c r="P4" s="755" t="s">
        <v>298</v>
      </c>
      <c r="Q4" s="897" t="s">
        <v>299</v>
      </c>
      <c r="R4" s="755" t="s">
        <v>300</v>
      </c>
      <c r="S4" s="897" t="s">
        <v>9</v>
      </c>
      <c r="T4" s="2858" t="s">
        <v>301</v>
      </c>
      <c r="U4" s="2885"/>
    </row>
    <row r="5" spans="1:24" s="756" customFormat="1" ht="12" customHeight="1">
      <c r="B5" s="2853"/>
      <c r="C5" s="2856"/>
      <c r="D5" s="2860">
        <v>2023</v>
      </c>
      <c r="E5" s="2886"/>
      <c r="F5" s="2889">
        <v>2024</v>
      </c>
      <c r="G5" s="2863"/>
      <c r="H5" s="2863"/>
      <c r="I5" s="2863"/>
      <c r="J5" s="2863"/>
      <c r="K5" s="2863"/>
      <c r="L5" s="2863"/>
      <c r="M5" s="2863"/>
      <c r="N5" s="2864"/>
      <c r="O5" s="899">
        <v>2023</v>
      </c>
      <c r="P5" s="2871">
        <v>2024</v>
      </c>
      <c r="Q5" s="2872"/>
      <c r="R5" s="2872"/>
      <c r="S5" s="2872"/>
      <c r="T5" s="2872"/>
      <c r="U5" s="2873"/>
    </row>
    <row r="6" spans="1:24" s="756" customFormat="1" ht="12" customHeight="1">
      <c r="B6" s="2853"/>
      <c r="C6" s="2856"/>
      <c r="D6" s="2860"/>
      <c r="E6" s="2887"/>
      <c r="F6" s="2890"/>
      <c r="G6" s="2890"/>
      <c r="H6" s="2890"/>
      <c r="I6" s="2890"/>
      <c r="J6" s="2890"/>
      <c r="K6" s="2866"/>
      <c r="L6" s="2866"/>
      <c r="M6" s="2866"/>
      <c r="N6" s="2867"/>
      <c r="O6" s="900" t="s">
        <v>358</v>
      </c>
      <c r="P6" s="900"/>
      <c r="Q6" s="901"/>
      <c r="R6" s="901"/>
      <c r="S6" s="901"/>
      <c r="T6" s="901"/>
      <c r="U6" s="902"/>
    </row>
    <row r="7" spans="1:24" s="756" customFormat="1" ht="8.1" customHeight="1">
      <c r="B7" s="2853"/>
      <c r="C7" s="2856"/>
      <c r="D7" s="2860"/>
      <c r="E7" s="2887"/>
      <c r="F7" s="2890"/>
      <c r="G7" s="2890"/>
      <c r="H7" s="2890"/>
      <c r="I7" s="2890"/>
      <c r="J7" s="2890"/>
      <c r="K7" s="2866"/>
      <c r="L7" s="2866"/>
      <c r="M7" s="2866"/>
      <c r="N7" s="2867"/>
      <c r="O7" s="2891" t="s">
        <v>359</v>
      </c>
      <c r="P7" s="2891"/>
      <c r="Q7" s="2891"/>
      <c r="R7" s="2891"/>
      <c r="S7" s="2891"/>
      <c r="T7" s="2892"/>
      <c r="U7" s="2882" t="s">
        <v>393</v>
      </c>
    </row>
    <row r="8" spans="1:24" s="756" customFormat="1" ht="9" customHeight="1">
      <c r="B8" s="2853"/>
      <c r="C8" s="2856"/>
      <c r="D8" s="2860"/>
      <c r="E8" s="2887"/>
      <c r="F8" s="2890"/>
      <c r="G8" s="2890"/>
      <c r="H8" s="2890"/>
      <c r="I8" s="2890"/>
      <c r="J8" s="2890"/>
      <c r="K8" s="2866"/>
      <c r="L8" s="2866"/>
      <c r="M8" s="2866"/>
      <c r="N8" s="2867"/>
      <c r="O8" s="2875"/>
      <c r="P8" s="2875"/>
      <c r="Q8" s="2875"/>
      <c r="R8" s="2875"/>
      <c r="S8" s="2875"/>
      <c r="T8" s="2876"/>
      <c r="U8" s="2880"/>
    </row>
    <row r="9" spans="1:24" s="756" customFormat="1" ht="3" customHeight="1">
      <c r="B9" s="2854"/>
      <c r="C9" s="2857"/>
      <c r="D9" s="2861"/>
      <c r="E9" s="2888"/>
      <c r="F9" s="2869"/>
      <c r="G9" s="2869"/>
      <c r="H9" s="2869"/>
      <c r="I9" s="2869"/>
      <c r="J9" s="2869"/>
      <c r="K9" s="2869"/>
      <c r="L9" s="2869"/>
      <c r="M9" s="2869"/>
      <c r="N9" s="2870"/>
      <c r="O9" s="2878"/>
      <c r="P9" s="2878"/>
      <c r="Q9" s="2878"/>
      <c r="R9" s="2878"/>
      <c r="S9" s="2878"/>
      <c r="T9" s="2879"/>
      <c r="U9" s="2881"/>
    </row>
    <row r="10" spans="1:24" s="756" customFormat="1" ht="15" customHeight="1">
      <c r="B10" s="903" t="s">
        <v>394</v>
      </c>
      <c r="C10" s="904">
        <v>1000</v>
      </c>
      <c r="D10" s="769">
        <v>116.7</v>
      </c>
      <c r="E10" s="770" t="s">
        <v>232</v>
      </c>
      <c r="F10" s="770">
        <v>118.1</v>
      </c>
      <c r="G10" s="770"/>
      <c r="H10" s="770">
        <v>118.6</v>
      </c>
      <c r="I10" s="770" t="s">
        <v>232</v>
      </c>
      <c r="J10" s="905">
        <v>119.2</v>
      </c>
      <c r="K10" s="770" t="s">
        <v>232</v>
      </c>
      <c r="L10" s="905">
        <v>119.3</v>
      </c>
      <c r="M10" s="770" t="s">
        <v>232</v>
      </c>
      <c r="N10" s="906">
        <v>119.4</v>
      </c>
      <c r="O10" s="907">
        <v>5.9924467015603193</v>
      </c>
      <c r="P10" s="774">
        <v>2.5</v>
      </c>
      <c r="Q10" s="908">
        <v>2.2000000000000002</v>
      </c>
      <c r="R10" s="909">
        <v>2.2000000000000002</v>
      </c>
      <c r="S10" s="910">
        <v>2.4</v>
      </c>
      <c r="T10" s="909">
        <v>2.2000000000000002</v>
      </c>
      <c r="U10" s="775">
        <v>0.1</v>
      </c>
    </row>
    <row r="11" spans="1:24" s="756" customFormat="1" ht="12" customHeight="1">
      <c r="B11" s="911" t="s">
        <v>395</v>
      </c>
      <c r="C11" s="791">
        <v>119.04</v>
      </c>
      <c r="D11" s="912">
        <v>130.25000000000003</v>
      </c>
      <c r="E11" s="913" t="s">
        <v>232</v>
      </c>
      <c r="F11" s="913">
        <v>132</v>
      </c>
      <c r="G11" s="913"/>
      <c r="H11" s="913">
        <v>131.69999999999999</v>
      </c>
      <c r="I11" s="913" t="s">
        <v>232</v>
      </c>
      <c r="J11" s="914">
        <v>132.19999999999999</v>
      </c>
      <c r="K11" s="913" t="s">
        <v>232</v>
      </c>
      <c r="L11" s="914">
        <v>132.1</v>
      </c>
      <c r="M11" s="913" t="s">
        <v>232</v>
      </c>
      <c r="N11" s="915">
        <v>132.30000000000001</v>
      </c>
      <c r="O11" s="916">
        <v>12.550333125280147</v>
      </c>
      <c r="P11" s="917">
        <v>1.6</v>
      </c>
      <c r="Q11" s="918">
        <v>0.2</v>
      </c>
      <c r="R11" s="919">
        <v>1.1000000000000001</v>
      </c>
      <c r="S11" s="919">
        <v>1.2</v>
      </c>
      <c r="T11" s="919">
        <v>1.5</v>
      </c>
      <c r="U11" s="920">
        <v>0.2</v>
      </c>
    </row>
    <row r="12" spans="1:24" s="756" customFormat="1" ht="9" customHeight="1">
      <c r="B12" s="903" t="s">
        <v>462</v>
      </c>
      <c r="C12" s="801">
        <v>35.26</v>
      </c>
      <c r="D12" s="769">
        <v>117.125</v>
      </c>
      <c r="E12" s="921" t="s">
        <v>232</v>
      </c>
      <c r="F12" s="770">
        <v>120.6</v>
      </c>
      <c r="G12" s="770"/>
      <c r="H12" s="770">
        <v>121.2</v>
      </c>
      <c r="I12" s="770" t="s">
        <v>232</v>
      </c>
      <c r="J12" s="922">
        <v>122</v>
      </c>
      <c r="K12" s="770" t="s">
        <v>232</v>
      </c>
      <c r="L12" s="922">
        <v>121.5</v>
      </c>
      <c r="M12" s="770" t="s">
        <v>232</v>
      </c>
      <c r="N12" s="923">
        <v>121.9</v>
      </c>
      <c r="O12" s="924">
        <v>8.606435678437764</v>
      </c>
      <c r="P12" s="781">
        <v>6.1</v>
      </c>
      <c r="Q12" s="781">
        <v>5.2</v>
      </c>
      <c r="R12" s="925">
        <v>5.0999999999999996</v>
      </c>
      <c r="S12" s="925">
        <v>4</v>
      </c>
      <c r="T12" s="925">
        <v>3.8</v>
      </c>
      <c r="U12" s="782">
        <v>0.3</v>
      </c>
    </row>
    <row r="13" spans="1:24" s="756" customFormat="1" ht="9" customHeight="1">
      <c r="B13" s="903" t="s">
        <v>463</v>
      </c>
      <c r="C13" s="801">
        <v>15.83</v>
      </c>
      <c r="D13" s="769">
        <v>115.95</v>
      </c>
      <c r="E13" s="921" t="s">
        <v>232</v>
      </c>
      <c r="F13" s="770">
        <v>117.5</v>
      </c>
      <c r="G13" s="770"/>
      <c r="H13" s="770">
        <v>118.4</v>
      </c>
      <c r="I13" s="770" t="s">
        <v>232</v>
      </c>
      <c r="J13" s="922">
        <v>119.3</v>
      </c>
      <c r="K13" s="770" t="s">
        <v>232</v>
      </c>
      <c r="L13" s="922">
        <v>118.4</v>
      </c>
      <c r="M13" s="770" t="s">
        <v>232</v>
      </c>
      <c r="N13" s="923">
        <v>119.1</v>
      </c>
      <c r="O13" s="924">
        <v>9.3592481577419964</v>
      </c>
      <c r="P13" s="781">
        <v>5.7</v>
      </c>
      <c r="Q13" s="781">
        <v>4.2</v>
      </c>
      <c r="R13" s="925">
        <v>3.3</v>
      </c>
      <c r="S13" s="925">
        <v>1.7</v>
      </c>
      <c r="T13" s="925">
        <v>1.6</v>
      </c>
      <c r="U13" s="782">
        <v>0.6</v>
      </c>
    </row>
    <row r="14" spans="1:24" s="756" customFormat="1" ht="9" customHeight="1">
      <c r="B14" s="903" t="s">
        <v>464</v>
      </c>
      <c r="C14" s="801">
        <v>19.43</v>
      </c>
      <c r="D14" s="769">
        <v>118.04166666666667</v>
      </c>
      <c r="E14" s="770" t="s">
        <v>232</v>
      </c>
      <c r="F14" s="770">
        <v>123.2</v>
      </c>
      <c r="G14" s="770"/>
      <c r="H14" s="770">
        <v>123.5</v>
      </c>
      <c r="I14" s="770" t="s">
        <v>232</v>
      </c>
      <c r="J14" s="922">
        <v>124.2</v>
      </c>
      <c r="K14" s="770" t="s">
        <v>232</v>
      </c>
      <c r="L14" s="922">
        <v>124</v>
      </c>
      <c r="M14" s="770" t="s">
        <v>232</v>
      </c>
      <c r="N14" s="923">
        <v>124.1</v>
      </c>
      <c r="O14" s="924">
        <v>7.9780974289671116</v>
      </c>
      <c r="P14" s="781">
        <v>6.6</v>
      </c>
      <c r="Q14" s="926">
        <v>6</v>
      </c>
      <c r="R14" s="925">
        <v>6.4</v>
      </c>
      <c r="S14" s="925">
        <v>6</v>
      </c>
      <c r="T14" s="925">
        <v>5.6</v>
      </c>
      <c r="U14" s="782">
        <v>0.1</v>
      </c>
    </row>
    <row r="15" spans="1:24" s="756" customFormat="1" ht="9" customHeight="1">
      <c r="B15" s="903" t="s">
        <v>465</v>
      </c>
      <c r="C15" s="801">
        <v>42.25</v>
      </c>
      <c r="D15" s="769">
        <v>106.13333333333334</v>
      </c>
      <c r="E15" s="770" t="s">
        <v>232</v>
      </c>
      <c r="F15" s="770">
        <v>106.4</v>
      </c>
      <c r="G15" s="770"/>
      <c r="H15" s="770">
        <v>109.8</v>
      </c>
      <c r="I15" s="770" t="s">
        <v>232</v>
      </c>
      <c r="J15" s="927">
        <v>111.1</v>
      </c>
      <c r="K15" s="770" t="s">
        <v>232</v>
      </c>
      <c r="L15" s="928">
        <v>111.2</v>
      </c>
      <c r="M15" s="770" t="s">
        <v>232</v>
      </c>
      <c r="N15" s="923">
        <v>110.3</v>
      </c>
      <c r="O15" s="924">
        <v>3.7728695799721486</v>
      </c>
      <c r="P15" s="781">
        <v>4.5999999999999996</v>
      </c>
      <c r="Q15" s="926">
        <v>3.3</v>
      </c>
      <c r="R15" s="925">
        <v>2.9</v>
      </c>
      <c r="S15" s="925">
        <v>2.8</v>
      </c>
      <c r="T15" s="925">
        <v>3.1</v>
      </c>
      <c r="U15" s="782">
        <v>-0.8</v>
      </c>
    </row>
    <row r="16" spans="1:24" s="756" customFormat="1" ht="9" customHeight="1">
      <c r="B16" s="929" t="s">
        <v>466</v>
      </c>
      <c r="C16" s="801"/>
      <c r="D16" s="769"/>
      <c r="E16" s="921"/>
      <c r="F16" s="770"/>
      <c r="G16" s="770"/>
      <c r="H16" s="770"/>
      <c r="I16" s="770"/>
      <c r="J16" s="930"/>
      <c r="K16" s="770"/>
      <c r="M16" s="770"/>
      <c r="N16" s="923"/>
      <c r="O16" s="924"/>
      <c r="P16" s="781"/>
      <c r="Q16" s="926"/>
      <c r="R16" s="925"/>
      <c r="S16" s="925"/>
      <c r="T16" s="925"/>
      <c r="U16" s="782"/>
    </row>
    <row r="17" spans="2:21" s="756" customFormat="1" ht="9" customHeight="1">
      <c r="B17" s="929" t="s">
        <v>467</v>
      </c>
      <c r="C17" s="801">
        <v>259.25</v>
      </c>
      <c r="D17" s="769">
        <v>114.52500000000002</v>
      </c>
      <c r="E17" s="770" t="s">
        <v>232</v>
      </c>
      <c r="F17" s="770">
        <v>115.3</v>
      </c>
      <c r="G17" s="770"/>
      <c r="H17" s="770">
        <v>115.3</v>
      </c>
      <c r="I17" s="770" t="s">
        <v>232</v>
      </c>
      <c r="J17" s="770">
        <v>115.9</v>
      </c>
      <c r="K17" s="770" t="s">
        <v>232</v>
      </c>
      <c r="L17" s="922">
        <v>115.9</v>
      </c>
      <c r="M17" s="770" t="s">
        <v>232</v>
      </c>
      <c r="N17" s="923">
        <v>116</v>
      </c>
      <c r="O17" s="924">
        <v>5.0615461056266993</v>
      </c>
      <c r="P17" s="781">
        <v>1.1000000000000001</v>
      </c>
      <c r="Q17" s="926">
        <v>0.9</v>
      </c>
      <c r="R17" s="925">
        <v>1.2</v>
      </c>
      <c r="S17" s="925">
        <v>1.2</v>
      </c>
      <c r="T17" s="925">
        <v>1.3</v>
      </c>
      <c r="U17" s="782">
        <v>0.1</v>
      </c>
    </row>
    <row r="18" spans="2:21" s="756" customFormat="1" ht="9" customHeight="1">
      <c r="B18" s="929" t="s">
        <v>468</v>
      </c>
      <c r="C18" s="801">
        <v>75.56</v>
      </c>
      <c r="D18" s="769">
        <v>105.19166666666666</v>
      </c>
      <c r="E18" s="770" t="s">
        <v>232</v>
      </c>
      <c r="F18" s="770">
        <v>106.7</v>
      </c>
      <c r="G18" s="770"/>
      <c r="H18" s="770">
        <v>106.8</v>
      </c>
      <c r="I18" s="770" t="s">
        <v>232</v>
      </c>
      <c r="J18" s="922">
        <v>107.1</v>
      </c>
      <c r="K18" s="770" t="s">
        <v>232</v>
      </c>
      <c r="L18" s="922">
        <v>107.3</v>
      </c>
      <c r="M18" s="770" t="s">
        <v>232</v>
      </c>
      <c r="N18" s="923">
        <v>107.4</v>
      </c>
      <c r="O18" s="924">
        <v>2.0314069227549498</v>
      </c>
      <c r="P18" s="781">
        <v>2.2000000000000002</v>
      </c>
      <c r="Q18" s="926">
        <v>2.1</v>
      </c>
      <c r="R18" s="925">
        <v>2.2000000000000002</v>
      </c>
      <c r="S18" s="925">
        <v>2.2000000000000002</v>
      </c>
      <c r="T18" s="925">
        <v>2.2000000000000002</v>
      </c>
      <c r="U18" s="782">
        <v>0.1</v>
      </c>
    </row>
    <row r="19" spans="2:21" s="756" customFormat="1" ht="9" customHeight="1">
      <c r="B19" s="929" t="s">
        <v>469</v>
      </c>
      <c r="C19" s="801">
        <v>43.44</v>
      </c>
      <c r="D19" s="769">
        <v>155.125</v>
      </c>
      <c r="E19" s="770" t="s">
        <v>232</v>
      </c>
      <c r="F19" s="770">
        <v>151.19999999999999</v>
      </c>
      <c r="G19" s="770"/>
      <c r="H19" s="770">
        <v>149.80000000000001</v>
      </c>
      <c r="I19" s="770" t="s">
        <v>232</v>
      </c>
      <c r="J19" s="922">
        <v>152.1</v>
      </c>
      <c r="K19" s="770" t="s">
        <v>232</v>
      </c>
      <c r="L19" s="928">
        <v>151.1</v>
      </c>
      <c r="M19" s="770" t="s">
        <v>232</v>
      </c>
      <c r="N19" s="923">
        <v>150.80000000000001</v>
      </c>
      <c r="O19" s="924">
        <v>14.989022023390111</v>
      </c>
      <c r="P19" s="781">
        <v>-3.6</v>
      </c>
      <c r="Q19" s="931">
        <v>-4.5999999999999996</v>
      </c>
      <c r="R19" s="925">
        <v>-3.2</v>
      </c>
      <c r="S19" s="925">
        <v>-3.3</v>
      </c>
      <c r="T19" s="925">
        <v>-3</v>
      </c>
      <c r="U19" s="782">
        <v>-0.2</v>
      </c>
    </row>
    <row r="20" spans="2:21" s="756" customFormat="1" ht="9" hidden="1" customHeight="1">
      <c r="B20" s="929"/>
      <c r="C20" s="801"/>
      <c r="D20" s="769"/>
      <c r="E20" s="770"/>
      <c r="F20" s="770"/>
      <c r="G20" s="770"/>
      <c r="H20" s="770"/>
      <c r="I20" s="770"/>
      <c r="J20" s="922"/>
      <c r="K20" s="770"/>
      <c r="L20" s="922"/>
      <c r="M20" s="770"/>
      <c r="N20" s="923"/>
      <c r="O20" s="924"/>
      <c r="P20" s="781"/>
      <c r="Q20" s="926"/>
      <c r="R20" s="925"/>
      <c r="S20" s="925"/>
      <c r="T20" s="925"/>
      <c r="U20" s="782"/>
    </row>
    <row r="21" spans="2:21" s="756" customFormat="1" ht="9" customHeight="1">
      <c r="B21" s="929" t="s">
        <v>470</v>
      </c>
      <c r="C21" s="801"/>
      <c r="D21" s="769"/>
      <c r="E21" s="921"/>
      <c r="F21" s="770"/>
      <c r="G21" s="770"/>
      <c r="H21" s="770"/>
      <c r="I21" s="770"/>
      <c r="J21" s="922"/>
      <c r="K21" s="770"/>
      <c r="L21" s="922"/>
      <c r="M21" s="770"/>
      <c r="N21" s="923"/>
      <c r="O21" s="924"/>
      <c r="P21" s="781"/>
      <c r="Q21" s="926"/>
      <c r="R21" s="925"/>
      <c r="S21" s="925"/>
      <c r="T21" s="925"/>
      <c r="U21" s="782"/>
    </row>
    <row r="22" spans="2:21" s="756" customFormat="1" ht="9" customHeight="1">
      <c r="B22" s="929" t="s">
        <v>471</v>
      </c>
      <c r="C22" s="801"/>
      <c r="D22" s="769"/>
      <c r="E22" s="770"/>
      <c r="F22" s="770"/>
      <c r="G22" s="770"/>
      <c r="H22" s="770"/>
      <c r="I22" s="770"/>
      <c r="J22" s="930"/>
      <c r="K22" s="770"/>
      <c r="M22" s="770"/>
      <c r="N22" s="923"/>
      <c r="O22" s="924"/>
      <c r="P22" s="781"/>
      <c r="Q22" s="931"/>
      <c r="R22" s="925"/>
      <c r="S22" s="925"/>
      <c r="T22" s="925"/>
      <c r="U22" s="782"/>
    </row>
    <row r="23" spans="2:21" s="756" customFormat="1" ht="9" customHeight="1">
      <c r="B23" s="929" t="s">
        <v>472</v>
      </c>
      <c r="C23" s="801">
        <v>67.78</v>
      </c>
      <c r="D23" s="769">
        <v>117.64166666666667</v>
      </c>
      <c r="E23" s="770" t="s">
        <v>232</v>
      </c>
      <c r="F23" s="770">
        <v>118.4</v>
      </c>
      <c r="G23" s="770"/>
      <c r="H23" s="770">
        <v>118.4</v>
      </c>
      <c r="I23" s="770" t="s">
        <v>232</v>
      </c>
      <c r="J23" s="770">
        <v>118.6</v>
      </c>
      <c r="K23" s="770" t="s">
        <v>232</v>
      </c>
      <c r="L23" s="922">
        <v>118.2</v>
      </c>
      <c r="M23" s="770" t="s">
        <v>232</v>
      </c>
      <c r="N23" s="923">
        <v>118.1</v>
      </c>
      <c r="O23" s="924">
        <v>6.4845809369515317</v>
      </c>
      <c r="P23" s="781">
        <v>1.7</v>
      </c>
      <c r="Q23" s="926">
        <v>1.3</v>
      </c>
      <c r="R23" s="925">
        <v>0.9</v>
      </c>
      <c r="S23" s="925">
        <v>0.8</v>
      </c>
      <c r="T23" s="925">
        <v>0.3</v>
      </c>
      <c r="U23" s="782">
        <v>-0.1</v>
      </c>
    </row>
    <row r="24" spans="2:21" s="756" customFormat="1" ht="9" customHeight="1">
      <c r="B24" s="929" t="s">
        <v>473</v>
      </c>
      <c r="C24" s="801">
        <v>55.49</v>
      </c>
      <c r="D24" s="769">
        <v>104.86666666666667</v>
      </c>
      <c r="E24" s="770" t="s">
        <v>232</v>
      </c>
      <c r="F24" s="770">
        <v>107.3</v>
      </c>
      <c r="G24" s="770"/>
      <c r="H24" s="770">
        <v>107.4</v>
      </c>
      <c r="I24" s="770" t="s">
        <v>232</v>
      </c>
      <c r="J24" s="922">
        <v>107.6</v>
      </c>
      <c r="K24" s="770" t="s">
        <v>232</v>
      </c>
      <c r="L24" s="922">
        <v>107.6</v>
      </c>
      <c r="M24" s="770" t="s">
        <v>232</v>
      </c>
      <c r="N24" s="923">
        <v>107.8</v>
      </c>
      <c r="O24" s="924">
        <v>2.9807376900338656</v>
      </c>
      <c r="P24" s="781">
        <v>3</v>
      </c>
      <c r="Q24" s="926">
        <v>3.1</v>
      </c>
      <c r="R24" s="925">
        <v>2.9</v>
      </c>
      <c r="S24" s="925">
        <v>2.7</v>
      </c>
      <c r="T24" s="925">
        <v>2.9</v>
      </c>
      <c r="U24" s="782">
        <v>0.2</v>
      </c>
    </row>
    <row r="25" spans="2:21" s="756" customFormat="1" ht="9" customHeight="1">
      <c r="B25" s="929" t="s">
        <v>474</v>
      </c>
      <c r="C25" s="801">
        <v>138.22</v>
      </c>
      <c r="D25" s="769">
        <v>123.64166666666665</v>
      </c>
      <c r="E25" s="921" t="s">
        <v>232</v>
      </c>
      <c r="F25" s="770">
        <v>123.7</v>
      </c>
      <c r="G25" s="770"/>
      <c r="H25" s="770">
        <v>125.1</v>
      </c>
      <c r="I25" s="770" t="s">
        <v>232</v>
      </c>
      <c r="J25" s="922">
        <v>125.7</v>
      </c>
      <c r="K25" s="770" t="s">
        <v>232</v>
      </c>
      <c r="L25" s="922">
        <v>125.7</v>
      </c>
      <c r="M25" s="770" t="s">
        <v>232</v>
      </c>
      <c r="N25" s="923">
        <v>124.9</v>
      </c>
      <c r="O25" s="924">
        <v>3.1291009386803101</v>
      </c>
      <c r="P25" s="781">
        <v>1.6</v>
      </c>
      <c r="Q25" s="926">
        <v>2</v>
      </c>
      <c r="R25" s="925">
        <v>0.9</v>
      </c>
      <c r="S25" s="925">
        <v>2.6</v>
      </c>
      <c r="T25" s="925">
        <v>1.6</v>
      </c>
      <c r="U25" s="782">
        <v>-0.6</v>
      </c>
    </row>
    <row r="26" spans="2:21" s="756" customFormat="1" ht="9" customHeight="1">
      <c r="B26" s="929" t="s">
        <v>475</v>
      </c>
      <c r="C26" s="801">
        <v>30.46</v>
      </c>
      <c r="D26" s="769">
        <v>145.70000000000002</v>
      </c>
      <c r="E26" s="770" t="s">
        <v>232</v>
      </c>
      <c r="F26" s="770">
        <v>144</v>
      </c>
      <c r="G26" s="770"/>
      <c r="H26" s="770">
        <v>144.80000000000001</v>
      </c>
      <c r="I26" s="770" t="s">
        <v>232</v>
      </c>
      <c r="J26" s="922">
        <v>149.6</v>
      </c>
      <c r="K26" s="770" t="s">
        <v>232</v>
      </c>
      <c r="L26" s="922">
        <v>146.1</v>
      </c>
      <c r="M26" s="770" t="s">
        <v>232</v>
      </c>
      <c r="N26" s="932">
        <v>142.4</v>
      </c>
      <c r="O26" s="924">
        <v>-5.2802271803417034</v>
      </c>
      <c r="P26" s="781">
        <v>-0.6</v>
      </c>
      <c r="Q26" s="926">
        <v>0.1</v>
      </c>
      <c r="R26" s="925">
        <v>1.8</v>
      </c>
      <c r="S26" s="925">
        <v>2.1</v>
      </c>
      <c r="T26" s="925">
        <v>-0.7</v>
      </c>
      <c r="U26" s="782">
        <v>-2.5</v>
      </c>
    </row>
    <row r="27" spans="2:21" s="756" customFormat="1" ht="9" customHeight="1">
      <c r="B27" s="929" t="s">
        <v>476</v>
      </c>
      <c r="C27" s="801">
        <v>23.19</v>
      </c>
      <c r="D27" s="769">
        <v>142.84166666666667</v>
      </c>
      <c r="E27" s="770" t="s">
        <v>232</v>
      </c>
      <c r="F27" s="770">
        <v>140.1</v>
      </c>
      <c r="G27" s="770"/>
      <c r="H27" s="770">
        <v>141.69999999999999</v>
      </c>
      <c r="I27" s="770" t="s">
        <v>232</v>
      </c>
      <c r="J27" s="922">
        <v>147.69999999999999</v>
      </c>
      <c r="K27" s="770" t="s">
        <v>232</v>
      </c>
      <c r="L27" s="922">
        <v>145.1</v>
      </c>
      <c r="M27" s="770" t="s">
        <v>232</v>
      </c>
      <c r="N27" s="923">
        <v>140.9</v>
      </c>
      <c r="O27" s="924">
        <v>-3.5261787722108893</v>
      </c>
      <c r="P27" s="781">
        <v>-0.4</v>
      </c>
      <c r="Q27" s="926">
        <v>0.5</v>
      </c>
      <c r="R27" s="925">
        <v>1.9</v>
      </c>
      <c r="S27" s="925">
        <v>1.8</v>
      </c>
      <c r="T27" s="925">
        <v>-1.7</v>
      </c>
      <c r="U27" s="782">
        <v>-2.9</v>
      </c>
    </row>
    <row r="28" spans="2:21" s="756" customFormat="1" ht="9" customHeight="1">
      <c r="B28" s="929" t="s">
        <v>477</v>
      </c>
      <c r="C28" s="801">
        <v>6.92</v>
      </c>
      <c r="D28" s="769">
        <v>153.70000000000002</v>
      </c>
      <c r="E28" s="770" t="s">
        <v>232</v>
      </c>
      <c r="F28" s="770">
        <v>156.1</v>
      </c>
      <c r="G28" s="770"/>
      <c r="H28" s="770">
        <v>154.4</v>
      </c>
      <c r="I28" s="770" t="s">
        <v>232</v>
      </c>
      <c r="J28" s="922">
        <v>155.5</v>
      </c>
      <c r="K28" s="770" t="s">
        <v>232</v>
      </c>
      <c r="L28" s="922">
        <v>149</v>
      </c>
      <c r="M28" s="770" t="s">
        <v>232</v>
      </c>
      <c r="N28" s="923">
        <v>146.9</v>
      </c>
      <c r="O28" s="924">
        <v>-10.410844796954093</v>
      </c>
      <c r="P28" s="781">
        <v>-0.5</v>
      </c>
      <c r="Q28" s="926">
        <v>0</v>
      </c>
      <c r="R28" s="925">
        <v>2.8</v>
      </c>
      <c r="S28" s="925">
        <v>4.4000000000000004</v>
      </c>
      <c r="T28" s="925">
        <v>3.6</v>
      </c>
      <c r="U28" s="782">
        <v>-1.4</v>
      </c>
    </row>
    <row r="29" spans="2:21" s="756" customFormat="1" ht="9" customHeight="1">
      <c r="B29" s="929" t="s">
        <v>478</v>
      </c>
      <c r="C29" s="801">
        <v>23.35</v>
      </c>
      <c r="D29" s="769">
        <v>99.75</v>
      </c>
      <c r="E29" s="770" t="s">
        <v>232</v>
      </c>
      <c r="F29" s="770">
        <v>99.9</v>
      </c>
      <c r="G29" s="770"/>
      <c r="H29" s="770">
        <v>99.6</v>
      </c>
      <c r="I29" s="770" t="s">
        <v>232</v>
      </c>
      <c r="J29" s="922">
        <v>99.2</v>
      </c>
      <c r="K29" s="770" t="s">
        <v>232</v>
      </c>
      <c r="L29" s="928">
        <v>99.3</v>
      </c>
      <c r="M29" s="770" t="s">
        <v>232</v>
      </c>
      <c r="N29" s="923">
        <v>99.2</v>
      </c>
      <c r="O29" s="924">
        <v>0.34406859612774238</v>
      </c>
      <c r="P29" s="781">
        <v>0.6</v>
      </c>
      <c r="Q29" s="931">
        <v>0.5</v>
      </c>
      <c r="R29" s="925">
        <v>0</v>
      </c>
      <c r="S29" s="925">
        <v>-0.7</v>
      </c>
      <c r="T29" s="925">
        <v>-0.7</v>
      </c>
      <c r="U29" s="782">
        <v>-0.1</v>
      </c>
    </row>
    <row r="30" spans="2:21" s="756" customFormat="1" ht="9" customHeight="1">
      <c r="B30" s="929" t="s">
        <v>479</v>
      </c>
      <c r="C30" s="801"/>
      <c r="D30" s="769"/>
      <c r="E30" s="921"/>
      <c r="F30" s="770"/>
      <c r="G30" s="770"/>
      <c r="H30" s="770"/>
      <c r="I30" s="770"/>
      <c r="J30" s="930"/>
      <c r="K30" s="770"/>
      <c r="M30" s="770"/>
      <c r="N30" s="923"/>
      <c r="O30" s="924"/>
      <c r="P30" s="781"/>
      <c r="Q30" s="931"/>
      <c r="R30" s="925"/>
      <c r="S30" s="925"/>
      <c r="T30" s="925"/>
      <c r="U30" s="782"/>
    </row>
    <row r="31" spans="2:21" s="756" customFormat="1" ht="9" customHeight="1">
      <c r="B31" s="929" t="s">
        <v>480</v>
      </c>
      <c r="C31" s="801">
        <v>104.23</v>
      </c>
      <c r="D31" s="769">
        <v>113.98333333333333</v>
      </c>
      <c r="E31" s="770" t="s">
        <v>232</v>
      </c>
      <c r="F31" s="770">
        <v>113.8</v>
      </c>
      <c r="G31" s="770"/>
      <c r="H31" s="770">
        <v>114.7</v>
      </c>
      <c r="I31" s="770" t="s">
        <v>232</v>
      </c>
      <c r="J31" s="930">
        <v>114.8</v>
      </c>
      <c r="K31" s="770" t="s">
        <v>232</v>
      </c>
      <c r="L31" s="922">
        <v>115.7</v>
      </c>
      <c r="M31" s="770" t="s">
        <v>232</v>
      </c>
      <c r="N31" s="923">
        <v>116.5</v>
      </c>
      <c r="O31" s="924">
        <v>5.6890183213033829</v>
      </c>
      <c r="P31" s="781">
        <v>2.7</v>
      </c>
      <c r="Q31" s="926">
        <v>2</v>
      </c>
      <c r="R31" s="925">
        <v>1.8</v>
      </c>
      <c r="S31" s="925">
        <v>1.8</v>
      </c>
      <c r="T31" s="925">
        <v>1.4</v>
      </c>
      <c r="U31" s="782">
        <v>0.7</v>
      </c>
    </row>
    <row r="32" spans="2:21" s="756" customFormat="1" ht="9" customHeight="1">
      <c r="B32" s="929" t="s">
        <v>481</v>
      </c>
      <c r="C32" s="801">
        <v>9.06</v>
      </c>
      <c r="D32" s="769">
        <v>108.90833333333332</v>
      </c>
      <c r="E32" s="770" t="s">
        <v>232</v>
      </c>
      <c r="F32" s="770">
        <v>112.9</v>
      </c>
      <c r="G32" s="880"/>
      <c r="H32" s="770">
        <v>113.4</v>
      </c>
      <c r="I32" s="770" t="s">
        <v>232</v>
      </c>
      <c r="J32" s="922">
        <v>113.6</v>
      </c>
      <c r="K32" s="770" t="s">
        <v>232</v>
      </c>
      <c r="L32" s="928">
        <v>113.7</v>
      </c>
      <c r="M32" s="880" t="s">
        <v>232</v>
      </c>
      <c r="N32" s="923">
        <v>113.7</v>
      </c>
      <c r="O32" s="924">
        <v>3.8492665626339733</v>
      </c>
      <c r="P32" s="781">
        <v>4.5</v>
      </c>
      <c r="Q32" s="931">
        <v>4.8</v>
      </c>
      <c r="R32" s="925">
        <v>4.9000000000000004</v>
      </c>
      <c r="S32" s="925">
        <v>4.9000000000000004</v>
      </c>
      <c r="T32" s="925">
        <v>4.9000000000000004</v>
      </c>
      <c r="U32" s="782">
        <v>0</v>
      </c>
    </row>
    <row r="33" spans="2:50" s="756" customFormat="1" ht="9" customHeight="1">
      <c r="B33" s="929" t="s">
        <v>482</v>
      </c>
      <c r="C33" s="801"/>
      <c r="D33" s="933"/>
      <c r="E33" s="880"/>
      <c r="F33" s="880"/>
      <c r="G33" s="880"/>
      <c r="H33" s="880"/>
      <c r="I33" s="880"/>
      <c r="J33" s="930"/>
      <c r="K33" s="880"/>
      <c r="M33" s="880"/>
      <c r="N33" s="923"/>
      <c r="O33" s="924"/>
      <c r="P33" s="781"/>
      <c r="Q33" s="931"/>
      <c r="R33" s="925"/>
      <c r="S33" s="925"/>
      <c r="T33" s="925"/>
      <c r="U33" s="782"/>
    </row>
    <row r="34" spans="2:50" s="756" customFormat="1" ht="9" customHeight="1">
      <c r="B34" s="929" t="s">
        <v>483</v>
      </c>
      <c r="C34" s="801">
        <v>47.2</v>
      </c>
      <c r="D34" s="769">
        <v>119.45</v>
      </c>
      <c r="E34" s="770" t="s">
        <v>232</v>
      </c>
      <c r="F34" s="770">
        <v>124.2</v>
      </c>
      <c r="G34" s="770"/>
      <c r="H34" s="770">
        <v>125.1</v>
      </c>
      <c r="I34" s="770" t="s">
        <v>232</v>
      </c>
      <c r="J34" s="930">
        <v>125.9</v>
      </c>
      <c r="K34" s="770" t="s">
        <v>232</v>
      </c>
      <c r="L34" s="928">
        <v>126.7</v>
      </c>
      <c r="M34" s="770" t="s">
        <v>232</v>
      </c>
      <c r="N34" s="915">
        <v>127.7</v>
      </c>
      <c r="O34" s="924">
        <v>8.1896965441362592</v>
      </c>
      <c r="P34" s="781">
        <v>6.2</v>
      </c>
      <c r="Q34" s="931">
        <v>6.4</v>
      </c>
      <c r="R34" s="925">
        <v>6.4</v>
      </c>
      <c r="S34" s="925">
        <v>6.3</v>
      </c>
      <c r="T34" s="925">
        <v>6.5</v>
      </c>
      <c r="U34" s="782">
        <v>0.8</v>
      </c>
    </row>
    <row r="35" spans="2:50" s="756" customFormat="1" ht="9" customHeight="1">
      <c r="B35" s="929" t="s">
        <v>484</v>
      </c>
      <c r="C35" s="801"/>
      <c r="D35" s="769"/>
      <c r="E35" s="770"/>
      <c r="F35" s="770"/>
      <c r="G35" s="770"/>
      <c r="H35" s="770"/>
      <c r="I35" s="770"/>
      <c r="J35" s="930"/>
      <c r="K35" s="770"/>
      <c r="M35" s="770"/>
      <c r="N35" s="923"/>
      <c r="O35" s="924"/>
      <c r="P35" s="781"/>
      <c r="Q35" s="931"/>
      <c r="R35" s="925"/>
      <c r="S35" s="925"/>
      <c r="T35" s="925"/>
      <c r="U35" s="782"/>
      <c r="V35" s="798"/>
    </row>
    <row r="36" spans="2:50" s="756" customFormat="1" ht="9" customHeight="1">
      <c r="B36" s="929" t="s">
        <v>485</v>
      </c>
      <c r="C36" s="801">
        <v>98.87</v>
      </c>
      <c r="D36" s="769">
        <v>112.98333333333335</v>
      </c>
      <c r="E36" s="770" t="s">
        <v>232</v>
      </c>
      <c r="F36" s="770">
        <v>117.2</v>
      </c>
      <c r="G36" s="770"/>
      <c r="H36" s="770">
        <v>118.1</v>
      </c>
      <c r="I36" s="770" t="s">
        <v>232</v>
      </c>
      <c r="J36" s="930">
        <v>118.9</v>
      </c>
      <c r="K36" s="770" t="s">
        <v>232</v>
      </c>
      <c r="L36" s="922">
        <v>119.3</v>
      </c>
      <c r="M36" s="770" t="s">
        <v>232</v>
      </c>
      <c r="N36" s="932">
        <v>120</v>
      </c>
      <c r="O36" s="924">
        <v>6.5028813110061892</v>
      </c>
      <c r="P36" s="781">
        <v>5.6</v>
      </c>
      <c r="Q36" s="926">
        <v>6.1</v>
      </c>
      <c r="R36" s="925">
        <v>6.4</v>
      </c>
      <c r="S36" s="925">
        <v>6.2</v>
      </c>
      <c r="T36" s="925">
        <v>6.1</v>
      </c>
      <c r="U36" s="782">
        <v>0.6</v>
      </c>
      <c r="V36" s="798"/>
    </row>
    <row r="37" spans="2:50" s="756" customFormat="1" ht="3" customHeight="1">
      <c r="B37" s="831"/>
      <c r="C37" s="832"/>
      <c r="D37" s="833"/>
      <c r="E37" s="834"/>
      <c r="F37" s="834"/>
      <c r="G37" s="834"/>
      <c r="H37" s="834"/>
      <c r="I37" s="834"/>
      <c r="J37" s="834"/>
      <c r="K37" s="834"/>
      <c r="L37" s="834"/>
      <c r="M37" s="834"/>
      <c r="N37" s="834"/>
      <c r="O37" s="833"/>
      <c r="P37" s="934"/>
      <c r="Q37" s="836"/>
      <c r="R37" s="836"/>
      <c r="S37" s="836"/>
      <c r="T37" s="836"/>
      <c r="U37" s="837"/>
      <c r="V37" s="935"/>
    </row>
    <row r="38" spans="2:50" s="756" customFormat="1" ht="10.5" customHeight="1">
      <c r="B38" s="2518" t="s">
        <v>1019</v>
      </c>
      <c r="C38" s="839"/>
      <c r="D38" s="770"/>
      <c r="E38" s="770"/>
      <c r="F38" s="770"/>
      <c r="G38" s="770"/>
      <c r="H38" s="770"/>
      <c r="I38" s="770"/>
      <c r="J38" s="770"/>
      <c r="K38" s="770"/>
      <c r="L38" s="770"/>
      <c r="M38" s="770"/>
      <c r="N38" s="770"/>
      <c r="O38" s="880"/>
      <c r="P38" s="840"/>
      <c r="Q38" s="841"/>
      <c r="R38" s="840"/>
      <c r="S38" s="840"/>
      <c r="T38" s="840"/>
      <c r="U38" s="841" t="s">
        <v>453</v>
      </c>
      <c r="V38" s="759"/>
      <c r="X38" s="759"/>
    </row>
    <row r="39" spans="2:50" s="756" customFormat="1" ht="9" customHeight="1">
      <c r="B39" s="838"/>
      <c r="C39" s="839"/>
      <c r="D39" s="770"/>
      <c r="E39" s="770"/>
      <c r="F39" s="770"/>
      <c r="G39" s="770"/>
      <c r="H39" s="770"/>
      <c r="I39" s="770"/>
      <c r="J39" s="770"/>
      <c r="K39" s="770"/>
      <c r="L39" s="770"/>
      <c r="M39" s="770"/>
      <c r="N39" s="770"/>
      <c r="O39" s="880"/>
      <c r="P39" s="840"/>
      <c r="Q39" s="840"/>
      <c r="R39" s="840"/>
      <c r="S39" s="840"/>
      <c r="T39" s="840"/>
      <c r="U39" s="840"/>
      <c r="V39" s="840"/>
      <c r="W39" s="759"/>
      <c r="X39" s="759"/>
      <c r="AW39" s="936" t="s">
        <v>486</v>
      </c>
      <c r="AX39" s="936"/>
    </row>
    <row r="40" spans="2:50" s="756" customFormat="1" ht="9" customHeight="1">
      <c r="B40" s="838"/>
      <c r="C40" s="839"/>
      <c r="D40" s="770"/>
      <c r="E40" s="770"/>
      <c r="F40" s="770"/>
      <c r="G40" s="770"/>
      <c r="H40" s="770"/>
      <c r="I40" s="770"/>
      <c r="J40" s="770"/>
      <c r="K40" s="770"/>
      <c r="L40" s="770"/>
      <c r="M40" s="770"/>
      <c r="N40" s="770"/>
      <c r="O40" s="880"/>
      <c r="P40" s="840"/>
      <c r="Q40" s="840"/>
      <c r="R40" s="840"/>
      <c r="S40" s="840"/>
      <c r="T40" s="840"/>
      <c r="U40" s="840"/>
      <c r="V40" s="840"/>
      <c r="W40" s="759"/>
      <c r="X40" s="759"/>
    </row>
    <row r="41" spans="2:50" s="756" customFormat="1" ht="9" customHeight="1">
      <c r="B41" s="937"/>
      <c r="C41" s="938"/>
      <c r="D41" s="938"/>
      <c r="E41" s="938"/>
      <c r="F41" s="938"/>
      <c r="G41" s="938"/>
      <c r="H41" s="938"/>
      <c r="I41" s="938"/>
      <c r="J41" s="938"/>
      <c r="K41" s="938"/>
      <c r="L41" s="938"/>
      <c r="M41" s="938"/>
      <c r="N41" s="938"/>
      <c r="O41" s="938"/>
      <c r="P41" s="938"/>
      <c r="Q41" s="938"/>
      <c r="R41" s="938"/>
      <c r="S41" s="939"/>
      <c r="T41" s="939"/>
      <c r="U41" s="939"/>
      <c r="V41" s="939"/>
      <c r="W41" s="759"/>
      <c r="X41" s="759"/>
      <c r="Y41" s="759"/>
      <c r="Z41" s="759"/>
      <c r="AA41" s="759"/>
      <c r="AB41" s="759"/>
      <c r="AC41" s="759"/>
      <c r="AD41" s="759"/>
      <c r="AE41" s="759"/>
      <c r="AF41" s="759"/>
      <c r="AG41" s="759"/>
      <c r="AH41" s="759"/>
    </row>
    <row r="42" spans="2:50" s="762" customFormat="1" ht="9" customHeight="1">
      <c r="B42" s="843"/>
      <c r="C42" s="843"/>
      <c r="D42" s="843"/>
      <c r="E42" s="843"/>
      <c r="F42" s="843"/>
      <c r="G42" s="843"/>
      <c r="H42" s="843"/>
      <c r="I42" s="843"/>
      <c r="J42" s="843"/>
      <c r="K42" s="843"/>
      <c r="L42" s="843"/>
      <c r="M42" s="843"/>
      <c r="N42" s="843"/>
      <c r="O42" s="843"/>
      <c r="P42" s="843"/>
      <c r="Q42" s="843"/>
      <c r="R42" s="843"/>
      <c r="S42" s="843"/>
      <c r="T42" s="843"/>
      <c r="U42" s="843"/>
      <c r="V42" s="843"/>
    </row>
    <row r="43" spans="2:50" s="849" customFormat="1" ht="9" customHeight="1">
      <c r="B43" s="797"/>
      <c r="C43" s="845"/>
      <c r="D43" s="797"/>
      <c r="E43" s="797"/>
      <c r="F43" s="797"/>
      <c r="G43" s="797"/>
      <c r="H43" s="797"/>
      <c r="I43" s="797"/>
      <c r="J43" s="846"/>
      <c r="K43" s="797"/>
      <c r="L43" s="797"/>
      <c r="M43" s="797"/>
      <c r="N43" s="797"/>
      <c r="O43" s="797"/>
      <c r="P43" s="797"/>
      <c r="Q43" s="797"/>
      <c r="R43" s="797"/>
      <c r="S43" s="797"/>
      <c r="T43" s="797"/>
      <c r="U43" s="797"/>
      <c r="V43" s="797"/>
      <c r="W43" s="797"/>
      <c r="X43" s="797"/>
      <c r="Y43" s="797"/>
      <c r="Z43" s="797"/>
      <c r="AA43" s="797"/>
      <c r="AB43" s="797"/>
      <c r="AC43" s="797"/>
      <c r="AD43" s="797"/>
      <c r="AE43" s="797"/>
      <c r="AF43" s="797"/>
      <c r="AG43" s="797"/>
      <c r="AH43" s="797"/>
      <c r="AI43" s="797"/>
      <c r="AJ43" s="797"/>
      <c r="AK43" s="797"/>
      <c r="AL43" s="797"/>
      <c r="AM43" s="797"/>
      <c r="AN43" s="797"/>
      <c r="AO43" s="797"/>
      <c r="AP43" s="797"/>
      <c r="AQ43" s="797"/>
      <c r="AR43" s="797"/>
      <c r="AS43" s="797"/>
      <c r="AT43" s="797"/>
      <c r="AU43" s="797"/>
      <c r="AV43" s="797"/>
      <c r="AW43" s="797"/>
      <c r="AX43" s="940"/>
    </row>
    <row r="44" spans="2:50" s="849" customFormat="1" ht="9" customHeight="1">
      <c r="B44" s="797"/>
      <c r="C44" s="845"/>
      <c r="D44" s="797"/>
      <c r="E44" s="797"/>
      <c r="F44" s="797"/>
      <c r="G44" s="797"/>
      <c r="H44" s="941"/>
      <c r="I44" s="797"/>
      <c r="J44" s="850"/>
      <c r="K44" s="797"/>
      <c r="L44" s="941"/>
      <c r="M44" s="797"/>
      <c r="N44" s="797"/>
      <c r="O44" s="797"/>
      <c r="P44" s="797"/>
      <c r="Q44" s="797"/>
      <c r="R44" s="797"/>
      <c r="S44" s="797"/>
      <c r="T44" s="797"/>
      <c r="U44" s="797"/>
      <c r="V44" s="852"/>
      <c r="W44" s="852"/>
      <c r="X44" s="853"/>
      <c r="Y44" s="853"/>
      <c r="Z44" s="852"/>
      <c r="AA44" s="852"/>
      <c r="AB44" s="852"/>
      <c r="AC44" s="852"/>
      <c r="AD44" s="852"/>
      <c r="AE44" s="797"/>
      <c r="AF44" s="797"/>
      <c r="AG44" s="797"/>
      <c r="AH44" s="797"/>
      <c r="AI44" s="797"/>
      <c r="AJ44" s="797"/>
      <c r="AK44" s="797"/>
      <c r="AL44" s="797"/>
      <c r="AM44" s="797"/>
      <c r="AN44" s="797"/>
      <c r="AO44" s="852"/>
      <c r="AP44" s="797"/>
      <c r="AQ44" s="852"/>
      <c r="AR44" s="852"/>
      <c r="AS44" s="852"/>
      <c r="AT44" s="852"/>
      <c r="AU44" s="852"/>
      <c r="AV44" s="852"/>
      <c r="AW44" s="852"/>
      <c r="AX44" s="848"/>
    </row>
    <row r="45" spans="2:50" s="849" customFormat="1" ht="9" customHeight="1">
      <c r="B45" s="797"/>
      <c r="C45" s="845"/>
      <c r="D45" s="797"/>
      <c r="E45" s="797"/>
      <c r="F45" s="797"/>
      <c r="G45" s="797"/>
      <c r="H45" s="797"/>
      <c r="I45" s="797"/>
      <c r="J45" s="850"/>
      <c r="K45" s="797"/>
      <c r="L45" s="797"/>
      <c r="M45" s="797"/>
      <c r="N45" s="797"/>
      <c r="O45" s="797"/>
      <c r="P45" s="797"/>
      <c r="Q45" s="797"/>
      <c r="R45" s="797"/>
      <c r="S45" s="797"/>
      <c r="T45" s="797"/>
      <c r="U45" s="797"/>
      <c r="V45" s="848"/>
      <c r="W45" s="848"/>
      <c r="X45" s="848"/>
      <c r="Y45" s="848"/>
      <c r="Z45" s="848"/>
      <c r="AA45" s="848"/>
      <c r="AB45" s="848"/>
      <c r="AC45" s="848"/>
      <c r="AD45" s="848"/>
      <c r="AE45" s="852"/>
      <c r="AF45" s="852"/>
      <c r="AG45" s="852"/>
      <c r="AH45" s="852"/>
      <c r="AI45" s="852"/>
      <c r="AJ45" s="852"/>
      <c r="AK45" s="852"/>
      <c r="AL45" s="852"/>
      <c r="AM45" s="852"/>
      <c r="AN45" s="852"/>
      <c r="AO45" s="848"/>
      <c r="AP45" s="852"/>
      <c r="AQ45" s="852"/>
      <c r="AR45" s="852"/>
      <c r="AS45" s="848"/>
      <c r="AT45" s="848"/>
      <c r="AU45" s="848"/>
      <c r="AV45" s="848"/>
      <c r="AW45" s="848"/>
      <c r="AX45" s="848"/>
    </row>
    <row r="46" spans="2:50" s="849" customFormat="1" ht="9" customHeight="1">
      <c r="B46" s="797"/>
      <c r="C46" s="845"/>
      <c r="D46" s="879"/>
      <c r="E46" s="879"/>
      <c r="F46" s="879"/>
      <c r="G46" s="879"/>
      <c r="H46" s="879"/>
      <c r="I46" s="879"/>
      <c r="J46" s="850"/>
      <c r="K46" s="879"/>
      <c r="L46" s="879"/>
      <c r="M46" s="879"/>
      <c r="N46" s="879"/>
      <c r="O46" s="879"/>
      <c r="P46" s="879"/>
      <c r="Q46" s="879"/>
      <c r="R46" s="879"/>
      <c r="S46" s="879"/>
      <c r="T46" s="879"/>
      <c r="U46" s="879"/>
      <c r="V46" s="848"/>
      <c r="W46" s="848"/>
      <c r="X46" s="848"/>
      <c r="Y46" s="848"/>
      <c r="Z46" s="848"/>
      <c r="AA46" s="848"/>
      <c r="AB46" s="848"/>
      <c r="AC46" s="848"/>
      <c r="AD46" s="848"/>
      <c r="AE46" s="859"/>
      <c r="AF46" s="859"/>
      <c r="AG46" s="859"/>
      <c r="AH46" s="859"/>
      <c r="AI46" s="859"/>
      <c r="AJ46" s="859"/>
      <c r="AK46" s="859"/>
      <c r="AL46" s="859"/>
      <c r="AM46" s="859"/>
      <c r="AN46" s="859"/>
      <c r="AO46" s="859"/>
      <c r="AP46" s="859"/>
      <c r="AQ46" s="859"/>
      <c r="AR46" s="859"/>
      <c r="AS46" s="859"/>
      <c r="AT46" s="859"/>
      <c r="AU46" s="859"/>
      <c r="AV46" s="848"/>
      <c r="AW46" s="848"/>
      <c r="AX46" s="859"/>
    </row>
    <row r="47" spans="2:50" s="849" customFormat="1" ht="9" customHeight="1">
      <c r="B47" s="797"/>
      <c r="C47" s="845"/>
      <c r="D47" s="797"/>
      <c r="E47" s="797"/>
      <c r="F47" s="797"/>
      <c r="G47" s="797"/>
      <c r="H47" s="797"/>
      <c r="I47" s="797"/>
      <c r="J47" s="850"/>
      <c r="K47" s="797"/>
      <c r="L47" s="797"/>
      <c r="M47" s="797"/>
      <c r="N47" s="797"/>
      <c r="O47" s="797"/>
      <c r="P47" s="797"/>
      <c r="Q47" s="797"/>
      <c r="R47" s="797"/>
      <c r="S47" s="797"/>
      <c r="T47" s="797"/>
      <c r="U47" s="797"/>
      <c r="V47" s="848"/>
      <c r="W47" s="848"/>
      <c r="X47" s="848"/>
      <c r="Y47" s="848"/>
      <c r="Z47" s="848"/>
      <c r="AA47" s="848"/>
      <c r="AB47" s="848"/>
      <c r="AC47" s="848"/>
      <c r="AD47" s="848"/>
      <c r="AE47" s="859"/>
      <c r="AF47" s="859"/>
      <c r="AG47" s="859"/>
      <c r="AH47" s="859"/>
      <c r="AI47" s="859"/>
      <c r="AJ47" s="859"/>
      <c r="AK47" s="859"/>
      <c r="AL47" s="859"/>
      <c r="AM47" s="859"/>
      <c r="AN47" s="859"/>
      <c r="AO47" s="859"/>
      <c r="AP47" s="859"/>
      <c r="AQ47" s="859"/>
      <c r="AR47" s="859"/>
      <c r="AS47" s="859"/>
      <c r="AT47" s="859"/>
      <c r="AU47" s="859"/>
      <c r="AV47" s="848"/>
      <c r="AW47" s="848"/>
      <c r="AX47" s="859"/>
    </row>
    <row r="48" spans="2:50" s="849" customFormat="1" ht="9" customHeight="1">
      <c r="B48" s="797"/>
      <c r="C48" s="845"/>
      <c r="D48" s="797"/>
      <c r="E48" s="797"/>
      <c r="F48" s="797"/>
      <c r="G48" s="797"/>
      <c r="H48" s="797"/>
      <c r="I48" s="797"/>
      <c r="J48" s="850"/>
      <c r="K48" s="797"/>
      <c r="L48" s="797"/>
      <c r="M48" s="797"/>
      <c r="N48" s="797"/>
      <c r="O48" s="797"/>
      <c r="P48" s="797"/>
      <c r="Q48" s="797"/>
      <c r="R48" s="797"/>
      <c r="S48" s="797"/>
      <c r="T48" s="797"/>
      <c r="U48" s="797"/>
      <c r="V48" s="848"/>
      <c r="W48" s="848"/>
      <c r="X48" s="848"/>
      <c r="Y48" s="848"/>
      <c r="Z48" s="848"/>
      <c r="AA48" s="848"/>
      <c r="AB48" s="848"/>
      <c r="AC48" s="848"/>
      <c r="AD48" s="848"/>
      <c r="AE48" s="859"/>
      <c r="AF48" s="859"/>
      <c r="AG48" s="859"/>
      <c r="AH48" s="859"/>
      <c r="AI48" s="859"/>
      <c r="AJ48" s="859"/>
      <c r="AK48" s="859"/>
      <c r="AL48" s="859"/>
      <c r="AM48" s="859"/>
      <c r="AN48" s="859"/>
      <c r="AO48" s="859"/>
      <c r="AP48" s="859"/>
      <c r="AQ48" s="859"/>
      <c r="AR48" s="859"/>
      <c r="AS48" s="859"/>
      <c r="AT48" s="859"/>
      <c r="AU48" s="859"/>
      <c r="AV48" s="848"/>
      <c r="AW48" s="848"/>
      <c r="AX48" s="859"/>
    </row>
    <row r="49" spans="2:51" s="849" customFormat="1" ht="9" customHeight="1">
      <c r="B49" s="838"/>
      <c r="C49" s="860"/>
      <c r="D49" s="770"/>
      <c r="E49" s="770"/>
      <c r="F49" s="770"/>
      <c r="G49" s="770"/>
      <c r="H49" s="770"/>
      <c r="I49" s="770"/>
      <c r="J49" s="770"/>
      <c r="K49" s="770"/>
      <c r="L49" s="770"/>
      <c r="M49" s="770"/>
      <c r="N49" s="770"/>
      <c r="O49" s="770"/>
      <c r="P49" s="770"/>
      <c r="Q49" s="942"/>
      <c r="R49" s="770"/>
      <c r="S49" s="770"/>
      <c r="T49" s="770"/>
      <c r="U49" s="770"/>
      <c r="V49" s="770"/>
      <c r="W49" s="770"/>
      <c r="X49" s="880"/>
      <c r="Y49" s="880"/>
      <c r="Z49" s="943"/>
      <c r="AA49" s="943"/>
      <c r="AB49" s="943"/>
      <c r="AC49" s="943"/>
      <c r="AD49" s="943"/>
      <c r="AE49" s="944"/>
      <c r="AF49" s="944"/>
      <c r="AG49" s="944"/>
      <c r="AH49" s="944"/>
      <c r="AI49" s="944"/>
      <c r="AJ49" s="944"/>
      <c r="AK49" s="944"/>
      <c r="AL49" s="944"/>
      <c r="AM49" s="944"/>
      <c r="AN49" s="944"/>
      <c r="AO49" s="781"/>
      <c r="AP49" s="945"/>
      <c r="AQ49" s="945"/>
      <c r="AR49" s="946"/>
      <c r="AS49" s="946"/>
      <c r="AT49" s="946"/>
      <c r="AU49" s="946"/>
      <c r="AV49" s="946"/>
      <c r="AW49" s="946"/>
      <c r="AX49" s="781"/>
    </row>
    <row r="50" spans="2:51" s="849" customFormat="1" ht="9" customHeight="1">
      <c r="B50" s="861"/>
      <c r="C50" s="865"/>
      <c r="D50" s="793"/>
      <c r="E50" s="793"/>
      <c r="F50" s="793"/>
      <c r="G50" s="793"/>
      <c r="H50" s="793"/>
      <c r="I50" s="793"/>
      <c r="J50" s="793"/>
      <c r="K50" s="793"/>
      <c r="L50" s="793"/>
      <c r="M50" s="793"/>
      <c r="N50" s="793"/>
      <c r="O50" s="793"/>
      <c r="P50" s="793"/>
      <c r="Q50" s="942"/>
      <c r="R50" s="793"/>
      <c r="S50" s="793"/>
      <c r="T50" s="793"/>
      <c r="U50" s="793"/>
      <c r="V50" s="793"/>
      <c r="W50" s="793"/>
      <c r="X50" s="830"/>
      <c r="Y50" s="830"/>
      <c r="Z50" s="842"/>
      <c r="AA50" s="842"/>
      <c r="AB50" s="842"/>
      <c r="AC50" s="842"/>
      <c r="AD50" s="842"/>
      <c r="AE50" s="947"/>
      <c r="AF50" s="947"/>
      <c r="AG50" s="947"/>
      <c r="AH50" s="947"/>
      <c r="AI50" s="947"/>
      <c r="AJ50" s="947"/>
      <c r="AK50" s="947"/>
      <c r="AL50" s="947"/>
      <c r="AM50" s="947"/>
      <c r="AN50" s="947"/>
      <c r="AO50" s="795"/>
      <c r="AP50" s="948"/>
      <c r="AQ50" s="948"/>
      <c r="AR50" s="946"/>
      <c r="AS50" s="946"/>
      <c r="AT50" s="946"/>
      <c r="AU50" s="946"/>
      <c r="AV50" s="946"/>
      <c r="AW50" s="946"/>
      <c r="AX50" s="795"/>
    </row>
    <row r="51" spans="2:51" s="849" customFormat="1" ht="9" customHeight="1">
      <c r="B51" s="838"/>
      <c r="C51" s="862"/>
      <c r="D51" s="921"/>
      <c r="E51" s="921"/>
      <c r="F51" s="921"/>
      <c r="G51" s="921"/>
      <c r="H51" s="921"/>
      <c r="I51" s="921"/>
      <c r="J51" s="921"/>
      <c r="K51" s="921"/>
      <c r="L51" s="921"/>
      <c r="M51" s="921"/>
      <c r="N51" s="921"/>
      <c r="O51" s="921"/>
      <c r="P51" s="921"/>
      <c r="Q51" s="942"/>
      <c r="R51" s="921"/>
      <c r="S51" s="921"/>
      <c r="T51" s="921"/>
      <c r="U51" s="921"/>
      <c r="V51" s="770"/>
      <c r="W51" s="770"/>
      <c r="X51" s="880"/>
      <c r="Y51" s="880"/>
      <c r="Z51" s="943"/>
      <c r="AA51" s="943"/>
      <c r="AB51" s="943"/>
      <c r="AC51" s="943"/>
      <c r="AD51" s="943"/>
      <c r="AE51" s="944"/>
      <c r="AF51" s="944"/>
      <c r="AG51" s="944"/>
      <c r="AH51" s="944"/>
      <c r="AI51" s="944"/>
      <c r="AJ51" s="944"/>
      <c r="AK51" s="944"/>
      <c r="AL51" s="944"/>
      <c r="AM51" s="944"/>
      <c r="AN51" s="944"/>
      <c r="AO51" s="781"/>
      <c r="AP51" s="781"/>
      <c r="AQ51" s="781"/>
      <c r="AR51" s="946"/>
      <c r="AS51" s="946"/>
      <c r="AT51" s="946"/>
      <c r="AU51" s="946"/>
      <c r="AV51" s="946"/>
      <c r="AW51" s="946"/>
      <c r="AX51" s="781"/>
    </row>
    <row r="52" spans="2:51" s="849" customFormat="1" ht="9" customHeight="1">
      <c r="B52" s="838"/>
      <c r="C52" s="862"/>
      <c r="D52" s="921"/>
      <c r="E52" s="921"/>
      <c r="F52" s="921"/>
      <c r="G52" s="921"/>
      <c r="H52" s="921"/>
      <c r="I52" s="921"/>
      <c r="J52" s="921"/>
      <c r="K52" s="921"/>
      <c r="L52" s="921"/>
      <c r="M52" s="921"/>
      <c r="N52" s="921"/>
      <c r="O52" s="921"/>
      <c r="P52" s="921"/>
      <c r="Q52" s="942"/>
      <c r="R52" s="921"/>
      <c r="S52" s="921"/>
      <c r="T52" s="921"/>
      <c r="U52" s="921"/>
      <c r="V52" s="770"/>
      <c r="W52" s="770"/>
      <c r="X52" s="880"/>
      <c r="Y52" s="880"/>
      <c r="Z52" s="943"/>
      <c r="AA52" s="943"/>
      <c r="AB52" s="943"/>
      <c r="AC52" s="943"/>
      <c r="AD52" s="943"/>
      <c r="AE52" s="944"/>
      <c r="AF52" s="944"/>
      <c r="AG52" s="944"/>
      <c r="AH52" s="944"/>
      <c r="AI52" s="944"/>
      <c r="AJ52" s="944"/>
      <c r="AK52" s="944"/>
      <c r="AL52" s="944"/>
      <c r="AM52" s="944"/>
      <c r="AN52" s="944"/>
      <c r="AO52" s="781"/>
      <c r="AP52" s="781"/>
      <c r="AQ52" s="781"/>
      <c r="AR52" s="946"/>
      <c r="AS52" s="946"/>
      <c r="AT52" s="946"/>
      <c r="AU52" s="946"/>
      <c r="AV52" s="946"/>
      <c r="AW52" s="946"/>
      <c r="AX52" s="781"/>
    </row>
    <row r="53" spans="2:51" s="849" customFormat="1" ht="9" customHeight="1">
      <c r="B53" s="838"/>
      <c r="C53" s="862"/>
      <c r="D53" s="770"/>
      <c r="E53" s="770"/>
      <c r="F53" s="770"/>
      <c r="G53" s="770"/>
      <c r="H53" s="770"/>
      <c r="I53" s="770"/>
      <c r="J53" s="770"/>
      <c r="K53" s="770"/>
      <c r="L53" s="770"/>
      <c r="M53" s="770"/>
      <c r="N53" s="770"/>
      <c r="O53" s="770"/>
      <c r="P53" s="770"/>
      <c r="Q53" s="942"/>
      <c r="R53" s="770"/>
      <c r="S53" s="770"/>
      <c r="T53" s="770"/>
      <c r="U53" s="770"/>
      <c r="V53" s="770"/>
      <c r="W53" s="770"/>
      <c r="X53" s="880"/>
      <c r="Y53" s="880"/>
      <c r="Z53" s="943"/>
      <c r="AA53" s="943"/>
      <c r="AB53" s="943"/>
      <c r="AC53" s="943"/>
      <c r="AD53" s="943"/>
      <c r="AE53" s="944"/>
      <c r="AF53" s="944"/>
      <c r="AG53" s="944"/>
      <c r="AH53" s="944"/>
      <c r="AI53" s="944"/>
      <c r="AJ53" s="944"/>
      <c r="AK53" s="944"/>
      <c r="AL53" s="944"/>
      <c r="AM53" s="944"/>
      <c r="AN53" s="944"/>
      <c r="AO53" s="781"/>
      <c r="AP53" s="948"/>
      <c r="AQ53" s="948"/>
      <c r="AR53" s="946"/>
      <c r="AS53" s="946"/>
      <c r="AT53" s="946"/>
      <c r="AU53" s="946"/>
      <c r="AV53" s="946"/>
      <c r="AW53" s="946"/>
      <c r="AX53" s="781"/>
    </row>
    <row r="54" spans="2:51" s="849" customFormat="1" ht="9" customHeight="1">
      <c r="B54" s="838"/>
      <c r="C54" s="862"/>
      <c r="D54" s="770"/>
      <c r="E54" s="770"/>
      <c r="F54" s="770"/>
      <c r="G54" s="770"/>
      <c r="H54" s="770"/>
      <c r="I54" s="770"/>
      <c r="J54" s="770"/>
      <c r="K54" s="770"/>
      <c r="L54" s="770"/>
      <c r="M54" s="770"/>
      <c r="N54" s="770"/>
      <c r="O54" s="770"/>
      <c r="P54" s="770"/>
      <c r="Q54" s="942"/>
      <c r="R54" s="770"/>
      <c r="S54" s="770"/>
      <c r="T54" s="770"/>
      <c r="U54" s="770"/>
      <c r="V54" s="770"/>
      <c r="W54" s="770"/>
      <c r="X54" s="949"/>
      <c r="Y54" s="949"/>
      <c r="Z54" s="943"/>
      <c r="AA54" s="943"/>
      <c r="AB54" s="943"/>
      <c r="AC54" s="943"/>
      <c r="AD54" s="943"/>
      <c r="AE54" s="944"/>
      <c r="AF54" s="944"/>
      <c r="AG54" s="944"/>
      <c r="AH54" s="944"/>
      <c r="AI54" s="944"/>
      <c r="AJ54" s="944"/>
      <c r="AK54" s="944"/>
      <c r="AL54" s="944"/>
      <c r="AM54" s="944"/>
      <c r="AN54" s="944"/>
      <c r="AO54" s="781"/>
      <c r="AP54" s="948"/>
      <c r="AQ54" s="948"/>
      <c r="AR54" s="946"/>
      <c r="AS54" s="946"/>
      <c r="AT54" s="946"/>
      <c r="AU54" s="946"/>
      <c r="AV54" s="946"/>
      <c r="AW54" s="946"/>
      <c r="AX54" s="781"/>
    </row>
    <row r="55" spans="2:51" s="849" customFormat="1" ht="9" customHeight="1">
      <c r="B55" s="950"/>
      <c r="C55" s="862"/>
      <c r="D55" s="921"/>
      <c r="E55" s="921"/>
      <c r="F55" s="921"/>
      <c r="G55" s="921"/>
      <c r="H55" s="921"/>
      <c r="I55" s="921"/>
      <c r="J55" s="921"/>
      <c r="K55" s="921"/>
      <c r="L55" s="921"/>
      <c r="M55" s="921"/>
      <c r="N55" s="921"/>
      <c r="O55" s="921"/>
      <c r="P55" s="921"/>
      <c r="Q55" s="942"/>
      <c r="R55" s="921"/>
      <c r="S55" s="921"/>
      <c r="T55" s="921"/>
      <c r="U55" s="921"/>
      <c r="V55" s="770"/>
      <c r="W55" s="770"/>
      <c r="Z55" s="943"/>
      <c r="AA55" s="943"/>
      <c r="AB55" s="943"/>
      <c r="AC55" s="943"/>
      <c r="AD55" s="943"/>
      <c r="AE55" s="944"/>
      <c r="AF55" s="944"/>
      <c r="AG55" s="944"/>
      <c r="AH55" s="944"/>
      <c r="AI55" s="944"/>
      <c r="AJ55" s="944"/>
      <c r="AK55" s="944"/>
      <c r="AL55" s="944"/>
      <c r="AM55" s="944"/>
      <c r="AN55" s="944"/>
      <c r="AO55" s="781"/>
      <c r="AP55" s="948"/>
      <c r="AQ55" s="948"/>
      <c r="AR55" s="946"/>
      <c r="AS55" s="946"/>
      <c r="AT55" s="946"/>
      <c r="AU55" s="946"/>
      <c r="AV55" s="946"/>
      <c r="AW55" s="946"/>
      <c r="AX55" s="781"/>
    </row>
    <row r="56" spans="2:51" s="849" customFormat="1" ht="9" customHeight="1">
      <c r="B56" s="950"/>
      <c r="C56" s="862"/>
      <c r="D56" s="770"/>
      <c r="E56" s="770"/>
      <c r="F56" s="770"/>
      <c r="G56" s="770"/>
      <c r="H56" s="770"/>
      <c r="I56" s="770"/>
      <c r="J56" s="770"/>
      <c r="K56" s="770"/>
      <c r="L56" s="770"/>
      <c r="M56" s="770"/>
      <c r="N56" s="770"/>
      <c r="O56" s="770"/>
      <c r="P56" s="770"/>
      <c r="Q56" s="942"/>
      <c r="R56" s="770"/>
      <c r="S56" s="770"/>
      <c r="T56" s="770"/>
      <c r="U56" s="770"/>
      <c r="V56" s="770"/>
      <c r="W56" s="770"/>
      <c r="X56" s="880"/>
      <c r="Y56" s="880"/>
      <c r="Z56" s="943"/>
      <c r="AA56" s="943"/>
      <c r="AB56" s="943"/>
      <c r="AC56" s="943"/>
      <c r="AD56" s="943"/>
      <c r="AE56" s="944"/>
      <c r="AF56" s="944"/>
      <c r="AG56" s="944"/>
      <c r="AH56" s="944"/>
      <c r="AI56" s="944"/>
      <c r="AJ56" s="944"/>
      <c r="AK56" s="944"/>
      <c r="AL56" s="944"/>
      <c r="AM56" s="944"/>
      <c r="AN56" s="944"/>
      <c r="AO56" s="781"/>
      <c r="AP56" s="948"/>
      <c r="AQ56" s="948"/>
      <c r="AR56" s="946"/>
      <c r="AS56" s="946"/>
      <c r="AT56" s="946"/>
      <c r="AU56" s="946"/>
      <c r="AV56" s="946"/>
      <c r="AW56" s="946"/>
      <c r="AX56" s="781"/>
    </row>
    <row r="57" spans="2:51" s="849" customFormat="1" ht="9" customHeight="1">
      <c r="B57" s="950"/>
      <c r="C57" s="862"/>
      <c r="D57" s="770"/>
      <c r="E57" s="770"/>
      <c r="F57" s="770"/>
      <c r="G57" s="770"/>
      <c r="H57" s="770"/>
      <c r="I57" s="770"/>
      <c r="J57" s="770"/>
      <c r="K57" s="770"/>
      <c r="L57" s="770"/>
      <c r="M57" s="770"/>
      <c r="N57" s="770"/>
      <c r="O57" s="770"/>
      <c r="P57" s="770"/>
      <c r="Q57" s="942"/>
      <c r="R57" s="770"/>
      <c r="S57" s="770"/>
      <c r="T57" s="770"/>
      <c r="U57" s="770"/>
      <c r="V57" s="770"/>
      <c r="W57" s="770"/>
      <c r="X57" s="880"/>
      <c r="Y57" s="880"/>
      <c r="Z57" s="943"/>
      <c r="AA57" s="943"/>
      <c r="AB57" s="943"/>
      <c r="AC57" s="943"/>
      <c r="AD57" s="943"/>
      <c r="AE57" s="944"/>
      <c r="AF57" s="944"/>
      <c r="AG57" s="944"/>
      <c r="AH57" s="944"/>
      <c r="AI57" s="944"/>
      <c r="AJ57" s="944"/>
      <c r="AK57" s="944"/>
      <c r="AL57" s="944"/>
      <c r="AM57" s="944"/>
      <c r="AN57" s="944"/>
      <c r="AO57" s="781"/>
      <c r="AP57" s="948"/>
      <c r="AQ57" s="948"/>
      <c r="AR57" s="946"/>
      <c r="AS57" s="946"/>
      <c r="AT57" s="946"/>
      <c r="AU57" s="946"/>
      <c r="AV57" s="946"/>
      <c r="AW57" s="946"/>
      <c r="AX57" s="781"/>
    </row>
    <row r="58" spans="2:51" s="849" customFormat="1" ht="9" customHeight="1">
      <c r="B58" s="950"/>
      <c r="C58" s="862"/>
      <c r="D58" s="770"/>
      <c r="E58" s="770"/>
      <c r="F58" s="770"/>
      <c r="G58" s="770"/>
      <c r="H58" s="770"/>
      <c r="I58" s="770"/>
      <c r="J58" s="770"/>
      <c r="K58" s="770"/>
      <c r="L58" s="770"/>
      <c r="M58" s="770"/>
      <c r="N58" s="770"/>
      <c r="O58" s="770"/>
      <c r="P58" s="770"/>
      <c r="Q58" s="942"/>
      <c r="R58" s="770"/>
      <c r="S58" s="770"/>
      <c r="T58" s="770"/>
      <c r="U58" s="770"/>
      <c r="V58" s="770"/>
      <c r="W58" s="770"/>
      <c r="X58" s="949"/>
      <c r="Y58" s="949"/>
      <c r="Z58" s="943"/>
      <c r="AA58" s="943"/>
      <c r="AB58" s="943"/>
      <c r="AC58" s="943"/>
      <c r="AD58" s="943"/>
      <c r="AE58" s="944"/>
      <c r="AF58" s="944"/>
      <c r="AG58" s="944"/>
      <c r="AH58" s="944"/>
      <c r="AI58" s="944"/>
      <c r="AJ58" s="944"/>
      <c r="AK58" s="944"/>
      <c r="AL58" s="944"/>
      <c r="AM58" s="944"/>
      <c r="AN58" s="944"/>
      <c r="AO58" s="781"/>
      <c r="AP58" s="951"/>
      <c r="AQ58" s="951"/>
      <c r="AR58" s="946"/>
      <c r="AS58" s="946"/>
      <c r="AT58" s="946"/>
      <c r="AU58" s="946"/>
      <c r="AV58" s="946"/>
      <c r="AW58" s="946"/>
      <c r="AX58" s="781"/>
    </row>
    <row r="59" spans="2:51" s="849" customFormat="1" ht="9" customHeight="1">
      <c r="B59" s="950"/>
      <c r="C59" s="862"/>
      <c r="D59" s="770"/>
      <c r="E59" s="770"/>
      <c r="F59" s="770"/>
      <c r="G59" s="770"/>
      <c r="H59" s="770"/>
      <c r="I59" s="770"/>
      <c r="J59" s="770"/>
      <c r="K59" s="770"/>
      <c r="L59" s="770"/>
      <c r="M59" s="770"/>
      <c r="N59" s="770"/>
      <c r="O59" s="770"/>
      <c r="P59" s="770"/>
      <c r="R59" s="770"/>
      <c r="S59" s="770"/>
      <c r="T59" s="770"/>
      <c r="U59" s="770"/>
      <c r="V59" s="770"/>
      <c r="W59" s="770"/>
      <c r="X59" s="880"/>
      <c r="Y59" s="880"/>
      <c r="Z59" s="943"/>
      <c r="AA59" s="943"/>
      <c r="AB59" s="943"/>
      <c r="AC59" s="943"/>
      <c r="AD59" s="943"/>
      <c r="AE59" s="944"/>
      <c r="AF59" s="944"/>
      <c r="AG59" s="944"/>
      <c r="AH59" s="944"/>
      <c r="AI59" s="944"/>
      <c r="AJ59" s="944"/>
      <c r="AK59" s="944"/>
      <c r="AL59" s="944"/>
      <c r="AM59" s="944"/>
      <c r="AN59" s="944"/>
      <c r="AO59" s="781"/>
      <c r="AP59" s="948"/>
      <c r="AQ59" s="948"/>
      <c r="AR59" s="946"/>
      <c r="AS59" s="946"/>
      <c r="AT59" s="946"/>
      <c r="AU59" s="946"/>
      <c r="AV59" s="946"/>
      <c r="AW59" s="946"/>
      <c r="AX59" s="781"/>
    </row>
    <row r="60" spans="2:51" s="870" customFormat="1" ht="9" customHeight="1">
      <c r="B60" s="950"/>
      <c r="C60" s="862"/>
      <c r="D60" s="921"/>
      <c r="E60" s="921"/>
      <c r="F60" s="921"/>
      <c r="G60" s="921"/>
      <c r="H60" s="921"/>
      <c r="I60" s="921"/>
      <c r="J60" s="921"/>
      <c r="K60" s="921"/>
      <c r="L60" s="921"/>
      <c r="M60" s="921"/>
      <c r="N60" s="921"/>
      <c r="O60" s="921"/>
      <c r="P60" s="921"/>
      <c r="R60" s="921"/>
      <c r="S60" s="921"/>
      <c r="T60" s="921"/>
      <c r="U60" s="921"/>
      <c r="V60" s="770"/>
      <c r="W60" s="770"/>
      <c r="X60" s="880"/>
      <c r="Y60" s="880"/>
      <c r="Z60" s="943"/>
      <c r="AA60" s="943"/>
      <c r="AB60" s="943"/>
      <c r="AC60" s="943"/>
      <c r="AD60" s="943"/>
      <c r="AE60" s="944"/>
      <c r="AF60" s="944"/>
      <c r="AG60" s="944"/>
      <c r="AH60" s="944"/>
      <c r="AI60" s="944"/>
      <c r="AJ60" s="944"/>
      <c r="AK60" s="944"/>
      <c r="AL60" s="944"/>
      <c r="AM60" s="944"/>
      <c r="AN60" s="944"/>
      <c r="AO60" s="781"/>
      <c r="AP60" s="948"/>
      <c r="AQ60" s="948"/>
      <c r="AR60" s="946"/>
      <c r="AS60" s="946"/>
      <c r="AT60" s="946"/>
      <c r="AU60" s="946"/>
      <c r="AV60" s="946"/>
      <c r="AW60" s="946"/>
      <c r="AX60" s="781"/>
    </row>
    <row r="61" spans="2:51" s="952" customFormat="1" ht="9" customHeight="1">
      <c r="B61" s="950"/>
      <c r="C61" s="862"/>
      <c r="D61" s="770"/>
      <c r="E61" s="770"/>
      <c r="F61" s="770"/>
      <c r="G61" s="770"/>
      <c r="H61" s="770"/>
      <c r="I61" s="770"/>
      <c r="J61" s="770"/>
      <c r="K61" s="770"/>
      <c r="L61" s="770"/>
      <c r="M61" s="770"/>
      <c r="N61" s="770"/>
      <c r="O61" s="770"/>
      <c r="P61" s="770"/>
      <c r="R61" s="770"/>
      <c r="S61" s="770"/>
      <c r="T61" s="770"/>
      <c r="U61" s="770"/>
      <c r="V61" s="770"/>
      <c r="W61" s="770"/>
      <c r="X61" s="849"/>
      <c r="Y61" s="849"/>
      <c r="Z61" s="943"/>
      <c r="AA61" s="943"/>
      <c r="AB61" s="943"/>
      <c r="AC61" s="943"/>
      <c r="AD61" s="943"/>
      <c r="AE61" s="944"/>
      <c r="AF61" s="944"/>
      <c r="AG61" s="944"/>
      <c r="AH61" s="944"/>
      <c r="AI61" s="944"/>
      <c r="AJ61" s="944"/>
      <c r="AK61" s="944"/>
      <c r="AL61" s="944"/>
      <c r="AM61" s="944"/>
      <c r="AN61" s="944"/>
      <c r="AO61" s="781"/>
      <c r="AP61" s="951"/>
      <c r="AQ61" s="951"/>
      <c r="AR61" s="946"/>
      <c r="AS61" s="946"/>
      <c r="AT61" s="946"/>
      <c r="AU61" s="946"/>
      <c r="AV61" s="946"/>
      <c r="AW61" s="946"/>
      <c r="AX61" s="781"/>
      <c r="AY61" s="953"/>
    </row>
    <row r="62" spans="2:51" s="873" customFormat="1" ht="9" customHeight="1">
      <c r="B62" s="950"/>
      <c r="C62" s="862"/>
      <c r="D62" s="770"/>
      <c r="E62" s="770"/>
      <c r="F62" s="770"/>
      <c r="G62" s="770"/>
      <c r="H62" s="770"/>
      <c r="I62" s="770"/>
      <c r="J62" s="770"/>
      <c r="K62" s="770"/>
      <c r="L62" s="770"/>
      <c r="M62" s="770"/>
      <c r="N62" s="770"/>
      <c r="O62" s="770"/>
      <c r="P62" s="770"/>
      <c r="Q62" s="844"/>
      <c r="R62" s="770"/>
      <c r="S62" s="770"/>
      <c r="T62" s="770"/>
      <c r="U62" s="770"/>
      <c r="V62" s="770"/>
      <c r="W62" s="770"/>
      <c r="X62" s="880"/>
      <c r="Y62" s="880"/>
      <c r="Z62" s="943"/>
      <c r="AA62" s="943"/>
      <c r="AB62" s="943"/>
      <c r="AC62" s="943"/>
      <c r="AD62" s="943"/>
      <c r="AE62" s="944"/>
      <c r="AF62" s="944"/>
      <c r="AG62" s="944"/>
      <c r="AH62" s="944"/>
      <c r="AI62" s="944"/>
      <c r="AJ62" s="944"/>
      <c r="AK62" s="944"/>
      <c r="AL62" s="944"/>
      <c r="AM62" s="944"/>
      <c r="AN62" s="944"/>
      <c r="AO62" s="781"/>
      <c r="AP62" s="948"/>
      <c r="AQ62" s="948"/>
      <c r="AR62" s="954"/>
      <c r="AS62" s="954"/>
      <c r="AT62" s="954"/>
      <c r="AU62" s="954"/>
      <c r="AV62" s="954"/>
      <c r="AW62" s="954"/>
      <c r="AX62" s="781"/>
      <c r="AY62" s="872"/>
    </row>
    <row r="63" spans="2:51" s="873" customFormat="1" ht="9" customHeight="1">
      <c r="B63" s="950"/>
      <c r="C63" s="862"/>
      <c r="D63" s="770"/>
      <c r="E63" s="770"/>
      <c r="F63" s="770"/>
      <c r="G63" s="770"/>
      <c r="H63" s="770"/>
      <c r="I63" s="770"/>
      <c r="J63" s="770"/>
      <c r="K63" s="770"/>
      <c r="L63" s="770"/>
      <c r="M63" s="770"/>
      <c r="N63" s="770"/>
      <c r="O63" s="770"/>
      <c r="P63" s="770"/>
      <c r="Q63" s="844"/>
      <c r="R63" s="770"/>
      <c r="S63" s="770"/>
      <c r="T63" s="770"/>
      <c r="U63" s="770"/>
      <c r="V63" s="770"/>
      <c r="W63" s="770"/>
      <c r="X63" s="880"/>
      <c r="Y63" s="880"/>
      <c r="Z63" s="943"/>
      <c r="AA63" s="943"/>
      <c r="AB63" s="943"/>
      <c r="AC63" s="943"/>
      <c r="AD63" s="943"/>
      <c r="AE63" s="944"/>
      <c r="AF63" s="944"/>
      <c r="AG63" s="944"/>
      <c r="AH63" s="944"/>
      <c r="AI63" s="944"/>
      <c r="AJ63" s="944"/>
      <c r="AK63" s="944"/>
      <c r="AL63" s="944"/>
      <c r="AM63" s="944"/>
      <c r="AN63" s="944"/>
      <c r="AO63" s="781"/>
      <c r="AP63" s="948"/>
      <c r="AQ63" s="948"/>
      <c r="AR63" s="954"/>
      <c r="AS63" s="954"/>
      <c r="AT63" s="954"/>
      <c r="AU63" s="954"/>
      <c r="AV63" s="954"/>
      <c r="AW63" s="954"/>
      <c r="AX63" s="781"/>
    </row>
    <row r="64" spans="2:51" s="873" customFormat="1" ht="9" customHeight="1">
      <c r="B64" s="950"/>
      <c r="C64" s="862"/>
      <c r="D64" s="921"/>
      <c r="E64" s="921"/>
      <c r="F64" s="921"/>
      <c r="G64" s="921"/>
      <c r="H64" s="921"/>
      <c r="I64" s="921"/>
      <c r="J64" s="921"/>
      <c r="K64" s="921"/>
      <c r="L64" s="921"/>
      <c r="M64" s="921"/>
      <c r="N64" s="921"/>
      <c r="O64" s="921"/>
      <c r="P64" s="921"/>
      <c r="Q64" s="844"/>
      <c r="R64" s="921"/>
      <c r="S64" s="921"/>
      <c r="T64" s="921"/>
      <c r="U64" s="921"/>
      <c r="V64" s="770"/>
      <c r="W64" s="770"/>
      <c r="X64" s="880"/>
      <c r="Y64" s="880"/>
      <c r="Z64" s="943"/>
      <c r="AA64" s="943"/>
      <c r="AB64" s="943"/>
      <c r="AC64" s="943"/>
      <c r="AD64" s="943"/>
      <c r="AE64" s="944"/>
      <c r="AF64" s="944"/>
      <c r="AG64" s="944"/>
      <c r="AH64" s="944"/>
      <c r="AI64" s="944"/>
      <c r="AJ64" s="944"/>
      <c r="AK64" s="944"/>
      <c r="AL64" s="944"/>
      <c r="AM64" s="944"/>
      <c r="AN64" s="944"/>
      <c r="AO64" s="781"/>
      <c r="AP64" s="948"/>
      <c r="AQ64" s="948"/>
      <c r="AR64" s="954"/>
      <c r="AS64" s="954"/>
      <c r="AT64" s="954"/>
      <c r="AU64" s="954"/>
      <c r="AV64" s="954"/>
      <c r="AW64" s="954"/>
      <c r="AX64" s="781"/>
    </row>
    <row r="65" spans="2:51" s="873" customFormat="1" ht="9" customHeight="1">
      <c r="B65" s="950"/>
      <c r="C65" s="862"/>
      <c r="D65" s="770"/>
      <c r="E65" s="770"/>
      <c r="F65" s="770"/>
      <c r="G65" s="770"/>
      <c r="H65" s="770"/>
      <c r="I65" s="770"/>
      <c r="J65" s="770"/>
      <c r="K65" s="770"/>
      <c r="L65" s="770"/>
      <c r="M65" s="770"/>
      <c r="N65" s="770"/>
      <c r="O65" s="770"/>
      <c r="P65" s="770"/>
      <c r="Q65" s="844"/>
      <c r="R65" s="770"/>
      <c r="S65" s="770"/>
      <c r="T65" s="770"/>
      <c r="U65" s="770"/>
      <c r="V65" s="770"/>
      <c r="W65" s="770"/>
      <c r="X65" s="880"/>
      <c r="Y65" s="880"/>
      <c r="Z65" s="943"/>
      <c r="AA65" s="943"/>
      <c r="AB65" s="943"/>
      <c r="AC65" s="943"/>
      <c r="AD65" s="943"/>
      <c r="AE65" s="944"/>
      <c r="AF65" s="944"/>
      <c r="AG65" s="944"/>
      <c r="AH65" s="944"/>
      <c r="AI65" s="944"/>
      <c r="AJ65" s="944"/>
      <c r="AK65" s="944"/>
      <c r="AL65" s="944"/>
      <c r="AM65" s="944"/>
      <c r="AN65" s="944"/>
      <c r="AO65" s="781"/>
      <c r="AP65" s="948"/>
      <c r="AQ65" s="948"/>
      <c r="AR65" s="954"/>
      <c r="AS65" s="954"/>
      <c r="AT65" s="954"/>
      <c r="AU65" s="954"/>
      <c r="AV65" s="954"/>
      <c r="AW65" s="954"/>
      <c r="AX65" s="781"/>
    </row>
    <row r="66" spans="2:51" s="873" customFormat="1" ht="9" customHeight="1">
      <c r="B66" s="950"/>
      <c r="C66" s="862"/>
      <c r="D66" s="770"/>
      <c r="E66" s="770"/>
      <c r="F66" s="770"/>
      <c r="G66" s="770"/>
      <c r="H66" s="770"/>
      <c r="I66" s="770"/>
      <c r="J66" s="770"/>
      <c r="K66" s="770"/>
      <c r="L66" s="770"/>
      <c r="M66" s="770"/>
      <c r="N66" s="770"/>
      <c r="O66" s="770"/>
      <c r="P66" s="770"/>
      <c r="Q66" s="844"/>
      <c r="R66" s="770"/>
      <c r="S66" s="770"/>
      <c r="T66" s="770"/>
      <c r="U66" s="770"/>
      <c r="V66" s="770"/>
      <c r="W66" s="770"/>
      <c r="X66" s="880"/>
      <c r="Y66" s="880"/>
      <c r="Z66" s="943"/>
      <c r="AA66" s="943"/>
      <c r="AB66" s="943"/>
      <c r="AC66" s="943"/>
      <c r="AD66" s="943"/>
      <c r="AE66" s="944"/>
      <c r="AF66" s="944"/>
      <c r="AG66" s="944"/>
      <c r="AH66" s="944"/>
      <c r="AI66" s="944"/>
      <c r="AJ66" s="944"/>
      <c r="AK66" s="944"/>
      <c r="AL66" s="944"/>
      <c r="AM66" s="944"/>
      <c r="AN66" s="944"/>
      <c r="AO66" s="781"/>
      <c r="AP66" s="948"/>
      <c r="AQ66" s="948"/>
      <c r="AR66" s="954"/>
      <c r="AS66" s="954"/>
      <c r="AT66" s="954"/>
      <c r="AU66" s="954"/>
      <c r="AV66" s="954"/>
      <c r="AW66" s="954"/>
      <c r="AX66" s="781"/>
    </row>
    <row r="67" spans="2:51" s="873" customFormat="1" ht="9" customHeight="1">
      <c r="B67" s="950"/>
      <c r="C67" s="862"/>
      <c r="D67" s="770"/>
      <c r="E67" s="770"/>
      <c r="F67" s="770"/>
      <c r="G67" s="770"/>
      <c r="H67" s="770"/>
      <c r="I67" s="770"/>
      <c r="J67" s="770"/>
      <c r="K67" s="770"/>
      <c r="L67" s="770"/>
      <c r="M67" s="770"/>
      <c r="N67" s="770"/>
      <c r="O67" s="770"/>
      <c r="P67" s="770"/>
      <c r="Q67" s="844"/>
      <c r="R67" s="770"/>
      <c r="S67" s="770"/>
      <c r="T67" s="770"/>
      <c r="U67" s="770"/>
      <c r="V67" s="770"/>
      <c r="W67" s="770"/>
      <c r="X67" s="880"/>
      <c r="Y67" s="880"/>
      <c r="Z67" s="943"/>
      <c r="AA67" s="943"/>
      <c r="AB67" s="943"/>
      <c r="AC67" s="943"/>
      <c r="AD67" s="943"/>
      <c r="AE67" s="944"/>
      <c r="AF67" s="944"/>
      <c r="AG67" s="944"/>
      <c r="AH67" s="944"/>
      <c r="AI67" s="944"/>
      <c r="AJ67" s="944"/>
      <c r="AK67" s="944"/>
      <c r="AL67" s="944"/>
      <c r="AM67" s="944"/>
      <c r="AN67" s="944"/>
      <c r="AO67" s="781"/>
      <c r="AP67" s="948"/>
      <c r="AQ67" s="948"/>
      <c r="AR67" s="954"/>
      <c r="AS67" s="954"/>
      <c r="AT67" s="954"/>
      <c r="AU67" s="954"/>
      <c r="AV67" s="954"/>
      <c r="AW67" s="954"/>
      <c r="AX67" s="781"/>
    </row>
    <row r="68" spans="2:51" s="873" customFormat="1" ht="9" customHeight="1">
      <c r="B68" s="950"/>
      <c r="C68" s="862"/>
      <c r="D68" s="770"/>
      <c r="E68" s="770"/>
      <c r="F68" s="770"/>
      <c r="G68" s="770"/>
      <c r="H68" s="770"/>
      <c r="I68" s="770"/>
      <c r="J68" s="770"/>
      <c r="K68" s="770"/>
      <c r="L68" s="770"/>
      <c r="M68" s="770"/>
      <c r="N68" s="770"/>
      <c r="O68" s="770"/>
      <c r="P68" s="770"/>
      <c r="Q68" s="844"/>
      <c r="R68" s="770"/>
      <c r="S68" s="770"/>
      <c r="T68" s="770"/>
      <c r="U68" s="770"/>
      <c r="V68" s="770"/>
      <c r="W68" s="770"/>
      <c r="X68" s="955"/>
      <c r="Y68" s="955"/>
      <c r="Z68" s="842"/>
      <c r="AA68" s="842"/>
      <c r="AB68" s="842"/>
      <c r="AC68" s="842"/>
      <c r="AD68" s="842"/>
      <c r="AE68" s="944"/>
      <c r="AF68" s="944"/>
      <c r="AG68" s="944"/>
      <c r="AH68" s="944"/>
      <c r="AI68" s="944"/>
      <c r="AJ68" s="944"/>
      <c r="AK68" s="944"/>
      <c r="AL68" s="944"/>
      <c r="AM68" s="944"/>
      <c r="AN68" s="944"/>
      <c r="AO68" s="781"/>
      <c r="AP68" s="956"/>
      <c r="AQ68" s="956"/>
      <c r="AR68" s="954"/>
      <c r="AS68" s="954"/>
      <c r="AT68" s="954"/>
      <c r="AU68" s="954"/>
      <c r="AV68" s="954"/>
      <c r="AW68" s="954"/>
      <c r="AX68" s="781"/>
    </row>
    <row r="69" spans="2:51" s="873" customFormat="1" ht="9" customHeight="1">
      <c r="B69" s="950"/>
      <c r="C69" s="862"/>
      <c r="D69" s="921"/>
      <c r="E69" s="921"/>
      <c r="F69" s="921"/>
      <c r="G69" s="921"/>
      <c r="H69" s="921"/>
      <c r="I69" s="921"/>
      <c r="J69" s="921"/>
      <c r="K69" s="921"/>
      <c r="L69" s="921"/>
      <c r="M69" s="921"/>
      <c r="N69" s="921"/>
      <c r="O69" s="921"/>
      <c r="P69" s="921"/>
      <c r="Q69" s="844"/>
      <c r="R69" s="921"/>
      <c r="S69" s="921"/>
      <c r="T69" s="921"/>
      <c r="U69" s="921"/>
      <c r="V69" s="770"/>
      <c r="W69" s="770"/>
      <c r="X69" s="762"/>
      <c r="Y69" s="762"/>
      <c r="Z69" s="943"/>
      <c r="AA69" s="943"/>
      <c r="AB69" s="943"/>
      <c r="AC69" s="943"/>
      <c r="AD69" s="943"/>
      <c r="AE69" s="944"/>
      <c r="AF69" s="944"/>
      <c r="AG69" s="944"/>
      <c r="AH69" s="944"/>
      <c r="AI69" s="944"/>
      <c r="AJ69" s="944"/>
      <c r="AK69" s="944"/>
      <c r="AL69" s="944"/>
      <c r="AM69" s="944"/>
      <c r="AN69" s="944"/>
      <c r="AO69" s="781"/>
      <c r="AP69" s="956"/>
      <c r="AQ69" s="956"/>
      <c r="AR69" s="954"/>
      <c r="AS69" s="954"/>
      <c r="AT69" s="954"/>
      <c r="AU69" s="954"/>
      <c r="AV69" s="954"/>
      <c r="AW69" s="954"/>
      <c r="AX69" s="781"/>
    </row>
    <row r="70" spans="2:51" s="873" customFormat="1" ht="9" customHeight="1">
      <c r="B70" s="950"/>
      <c r="C70" s="862"/>
      <c r="D70" s="770"/>
      <c r="E70" s="770"/>
      <c r="F70" s="770"/>
      <c r="G70" s="770"/>
      <c r="H70" s="770"/>
      <c r="I70" s="770"/>
      <c r="J70" s="770"/>
      <c r="K70" s="770"/>
      <c r="L70" s="770"/>
      <c r="M70" s="770"/>
      <c r="N70" s="770"/>
      <c r="O70" s="770"/>
      <c r="P70" s="770"/>
      <c r="Q70" s="844"/>
      <c r="R70" s="770"/>
      <c r="S70" s="770"/>
      <c r="T70" s="770"/>
      <c r="U70" s="770"/>
      <c r="V70" s="770"/>
      <c r="W70" s="770"/>
      <c r="X70" s="880"/>
      <c r="Y70" s="880"/>
      <c r="Z70" s="943"/>
      <c r="AA70" s="943"/>
      <c r="AB70" s="943"/>
      <c r="AC70" s="943"/>
      <c r="AD70" s="943"/>
      <c r="AE70" s="944"/>
      <c r="AF70" s="944"/>
      <c r="AG70" s="944"/>
      <c r="AH70" s="944"/>
      <c r="AI70" s="944"/>
      <c r="AJ70" s="944"/>
      <c r="AK70" s="944"/>
      <c r="AL70" s="944"/>
      <c r="AM70" s="944"/>
      <c r="AN70" s="944"/>
      <c r="AO70" s="781"/>
      <c r="AP70" s="948"/>
      <c r="AQ70" s="948"/>
      <c r="AR70" s="954"/>
      <c r="AS70" s="954"/>
      <c r="AT70" s="954"/>
      <c r="AU70" s="954"/>
      <c r="AV70" s="954"/>
      <c r="AW70" s="954"/>
      <c r="AX70" s="781"/>
    </row>
    <row r="71" spans="2:51" s="873" customFormat="1" ht="9" customHeight="1">
      <c r="B71" s="950"/>
      <c r="C71" s="862"/>
      <c r="D71" s="770"/>
      <c r="E71" s="770"/>
      <c r="F71" s="770"/>
      <c r="G71" s="770"/>
      <c r="H71" s="770"/>
      <c r="I71" s="770"/>
      <c r="J71" s="770"/>
      <c r="K71" s="770"/>
      <c r="L71" s="770"/>
      <c r="M71" s="770"/>
      <c r="N71" s="770"/>
      <c r="O71" s="770"/>
      <c r="P71" s="770"/>
      <c r="Q71" s="844"/>
      <c r="R71" s="770"/>
      <c r="S71" s="770"/>
      <c r="T71" s="770"/>
      <c r="U71" s="770"/>
      <c r="V71" s="770"/>
      <c r="W71" s="770"/>
      <c r="X71" s="880"/>
      <c r="Y71" s="955"/>
      <c r="Z71" s="943"/>
      <c r="AA71" s="943"/>
      <c r="AB71" s="943"/>
      <c r="AC71" s="943"/>
      <c r="AD71" s="943"/>
      <c r="AE71" s="944"/>
      <c r="AF71" s="944"/>
      <c r="AG71" s="944"/>
      <c r="AH71" s="944"/>
      <c r="AI71" s="944"/>
      <c r="AJ71" s="944"/>
      <c r="AK71" s="944"/>
      <c r="AL71" s="944"/>
      <c r="AM71" s="944"/>
      <c r="AN71" s="944"/>
      <c r="AO71" s="781"/>
      <c r="AP71" s="956"/>
      <c r="AQ71" s="956"/>
      <c r="AR71" s="954"/>
      <c r="AS71" s="954"/>
      <c r="AT71" s="954"/>
      <c r="AU71" s="954"/>
      <c r="AV71" s="954"/>
      <c r="AW71" s="954"/>
      <c r="AX71" s="781"/>
    </row>
    <row r="72" spans="2:51" s="873" customFormat="1" ht="9" customHeight="1">
      <c r="B72" s="950"/>
      <c r="C72" s="862"/>
      <c r="D72" s="880"/>
      <c r="E72" s="880"/>
      <c r="F72" s="880"/>
      <c r="G72" s="880"/>
      <c r="H72" s="880"/>
      <c r="I72" s="880"/>
      <c r="J72" s="880"/>
      <c r="K72" s="880"/>
      <c r="L72" s="880"/>
      <c r="M72" s="880"/>
      <c r="N72" s="880"/>
      <c r="O72" s="880"/>
      <c r="P72" s="880"/>
      <c r="Q72" s="844"/>
      <c r="R72" s="880"/>
      <c r="S72" s="880"/>
      <c r="T72" s="880"/>
      <c r="U72" s="880"/>
      <c r="V72" s="880"/>
      <c r="W72" s="880"/>
      <c r="X72" s="762"/>
      <c r="Y72" s="762"/>
      <c r="Z72" s="943"/>
      <c r="AA72" s="943"/>
      <c r="AB72" s="943"/>
      <c r="AC72" s="943"/>
      <c r="AD72" s="943"/>
      <c r="AE72" s="944"/>
      <c r="AF72" s="944"/>
      <c r="AG72" s="944"/>
      <c r="AH72" s="944"/>
      <c r="AI72" s="944"/>
      <c r="AJ72" s="944"/>
      <c r="AK72" s="944"/>
      <c r="AL72" s="944"/>
      <c r="AM72" s="944"/>
      <c r="AN72" s="944"/>
      <c r="AO72" s="781"/>
      <c r="AP72" s="956"/>
      <c r="AQ72" s="956"/>
      <c r="AR72" s="954"/>
      <c r="AS72" s="954"/>
      <c r="AT72" s="954"/>
      <c r="AU72" s="954"/>
      <c r="AV72" s="954"/>
      <c r="AW72" s="954"/>
      <c r="AX72" s="781"/>
    </row>
    <row r="73" spans="2:51" s="873" customFormat="1" ht="9" customHeight="1">
      <c r="B73" s="950"/>
      <c r="C73" s="862"/>
      <c r="D73" s="770"/>
      <c r="E73" s="770"/>
      <c r="F73" s="770"/>
      <c r="G73" s="770"/>
      <c r="H73" s="770"/>
      <c r="I73" s="770"/>
      <c r="J73" s="770"/>
      <c r="K73" s="770"/>
      <c r="L73" s="770"/>
      <c r="M73" s="770"/>
      <c r="N73" s="770"/>
      <c r="O73" s="770"/>
      <c r="P73" s="770"/>
      <c r="Q73" s="844"/>
      <c r="R73" s="770"/>
      <c r="S73" s="770"/>
      <c r="T73" s="770"/>
      <c r="U73" s="770"/>
      <c r="V73" s="770"/>
      <c r="W73" s="770"/>
      <c r="X73" s="955"/>
      <c r="Y73" s="955"/>
      <c r="Z73" s="955"/>
      <c r="AA73" s="955"/>
      <c r="AB73" s="955"/>
      <c r="AC73" s="955"/>
      <c r="AD73" s="955"/>
      <c r="AE73" s="944"/>
      <c r="AF73" s="944"/>
      <c r="AG73" s="944"/>
      <c r="AH73" s="944"/>
      <c r="AI73" s="944"/>
      <c r="AJ73" s="944"/>
      <c r="AK73" s="944"/>
      <c r="AL73" s="944"/>
      <c r="AM73" s="944"/>
      <c r="AN73" s="944"/>
      <c r="AO73" s="781"/>
      <c r="AP73" s="956"/>
      <c r="AQ73" s="956"/>
      <c r="AR73" s="954"/>
      <c r="AS73" s="954"/>
      <c r="AT73" s="954"/>
      <c r="AU73" s="954"/>
      <c r="AV73" s="954"/>
      <c r="AW73" s="954"/>
      <c r="AX73" s="781"/>
    </row>
    <row r="74" spans="2:51" s="873" customFormat="1" ht="9" customHeight="1">
      <c r="B74" s="950"/>
      <c r="C74" s="862"/>
      <c r="D74" s="770"/>
      <c r="E74" s="770"/>
      <c r="F74" s="770"/>
      <c r="G74" s="770"/>
      <c r="H74" s="770"/>
      <c r="I74" s="770"/>
      <c r="J74" s="770"/>
      <c r="K74" s="770"/>
      <c r="L74" s="770"/>
      <c r="M74" s="770"/>
      <c r="N74" s="770"/>
      <c r="O74" s="770"/>
      <c r="P74" s="770"/>
      <c r="Q74" s="844"/>
      <c r="R74" s="770"/>
      <c r="S74" s="770"/>
      <c r="T74" s="770"/>
      <c r="U74" s="770"/>
      <c r="V74" s="770"/>
      <c r="W74" s="770"/>
      <c r="X74" s="762"/>
      <c r="Y74" s="762"/>
      <c r="Z74" s="943"/>
      <c r="AA74" s="943"/>
      <c r="AB74" s="943"/>
      <c r="AC74" s="943"/>
      <c r="AD74" s="943"/>
      <c r="AE74" s="944"/>
      <c r="AF74" s="944"/>
      <c r="AG74" s="944"/>
      <c r="AH74" s="944"/>
      <c r="AI74" s="944"/>
      <c r="AJ74" s="944"/>
      <c r="AK74" s="944"/>
      <c r="AL74" s="944"/>
      <c r="AM74" s="944"/>
      <c r="AN74" s="944"/>
      <c r="AO74" s="781"/>
      <c r="AP74" s="956"/>
      <c r="AQ74" s="956"/>
      <c r="AR74" s="954"/>
      <c r="AS74" s="954"/>
      <c r="AT74" s="954"/>
      <c r="AU74" s="954"/>
      <c r="AV74" s="954"/>
      <c r="AW74" s="954"/>
      <c r="AX74" s="781"/>
    </row>
    <row r="75" spans="2:51" s="873" customFormat="1" ht="9" customHeight="1">
      <c r="B75" s="950"/>
      <c r="C75" s="862"/>
      <c r="D75" s="770"/>
      <c r="E75" s="770"/>
      <c r="F75" s="770"/>
      <c r="G75" s="770"/>
      <c r="H75" s="770"/>
      <c r="I75" s="770"/>
      <c r="J75" s="770"/>
      <c r="K75" s="770"/>
      <c r="L75" s="770"/>
      <c r="M75" s="770"/>
      <c r="N75" s="770"/>
      <c r="O75" s="770"/>
      <c r="P75" s="770"/>
      <c r="Q75" s="844"/>
      <c r="R75" s="770"/>
      <c r="S75" s="770"/>
      <c r="T75" s="770"/>
      <c r="U75" s="770"/>
      <c r="V75" s="770"/>
      <c r="W75" s="770"/>
      <c r="X75" s="880"/>
      <c r="Y75" s="880"/>
      <c r="Z75" s="943"/>
      <c r="AA75" s="943"/>
      <c r="AB75" s="943"/>
      <c r="AC75" s="943"/>
      <c r="AD75" s="943"/>
      <c r="AE75" s="944"/>
      <c r="AF75" s="944"/>
      <c r="AG75" s="944"/>
      <c r="AH75" s="944"/>
      <c r="AI75" s="944"/>
      <c r="AJ75" s="944"/>
      <c r="AK75" s="944"/>
      <c r="AL75" s="944"/>
      <c r="AM75" s="944"/>
      <c r="AN75" s="944"/>
      <c r="AO75" s="781"/>
      <c r="AP75" s="948"/>
      <c r="AQ75" s="948"/>
      <c r="AR75" s="954"/>
      <c r="AS75" s="954"/>
      <c r="AT75" s="954"/>
      <c r="AU75" s="954"/>
      <c r="AV75" s="954"/>
      <c r="AW75" s="954"/>
      <c r="AX75" s="781"/>
    </row>
    <row r="76" spans="2:51" s="873" customFormat="1" ht="9" customHeight="1">
      <c r="B76" s="838"/>
      <c r="C76" s="862"/>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1"/>
      <c r="AP76" s="881"/>
      <c r="AQ76" s="881"/>
      <c r="AR76" s="881"/>
      <c r="AS76" s="881"/>
      <c r="AT76" s="881"/>
      <c r="AU76" s="881"/>
      <c r="AV76" s="881"/>
      <c r="AW76" s="881"/>
      <c r="AX76" s="881"/>
      <c r="AY76" s="881"/>
    </row>
    <row r="77" spans="2:51" s="873" customFormat="1"/>
    <row r="78" spans="2:51" s="873" customFormat="1">
      <c r="C78" s="957"/>
    </row>
    <row r="79" spans="2:51" s="873" customFormat="1"/>
    <row r="80" spans="2:51" s="873" customFormat="1">
      <c r="B80" s="838"/>
    </row>
    <row r="81" spans="37:37" s="873" customFormat="1"/>
    <row r="82" spans="37:37" s="873" customFormat="1"/>
    <row r="84" spans="37:37">
      <c r="AK84" s="958"/>
    </row>
  </sheetData>
  <mergeCells count="11">
    <mergeCell ref="U7:U9"/>
    <mergeCell ref="B4:B9"/>
    <mergeCell ref="C4:C9"/>
    <mergeCell ref="G4:H4"/>
    <mergeCell ref="I4:J4"/>
    <mergeCell ref="T4:U4"/>
    <mergeCell ref="D5:D9"/>
    <mergeCell ref="E5:E9"/>
    <mergeCell ref="F5:N9"/>
    <mergeCell ref="P5:U5"/>
    <mergeCell ref="O7:T9"/>
  </mergeCells>
  <hyperlinks>
    <hyperlink ref="B38" location="Inhaltsverzeichnis!A1" display="Zurück zum Inhaltsverzeichnis"/>
  </hyperlinks>
  <pageMargins left="0.78740157480314965" right="0.78740157480314965" top="0.39370078740157483" bottom="0.19685039370078741" header="0.19685039370078741" footer="0.19685039370078741"/>
  <pageSetup paperSize="9" orientation="landscape" r:id="rId1"/>
  <headerFooter alignWithMargins="0">
    <oddFooter>&amp;L&amp;D / &amp;T&amp;R&amp;F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854A"/>
  </sheetPr>
  <dimension ref="A1:S43"/>
  <sheetViews>
    <sheetView showGridLines="0" zoomScaleNormal="100" workbookViewId="0"/>
  </sheetViews>
  <sheetFormatPr baseColWidth="10" defaultColWidth="11.42578125" defaultRowHeight="16.5"/>
  <cols>
    <col min="1" max="1" width="22.7109375" style="63" customWidth="1"/>
    <col min="2" max="2" width="16.85546875" style="63" customWidth="1"/>
    <col min="3" max="3" width="8.28515625" style="63" customWidth="1"/>
    <col min="4" max="16" width="9" style="63" customWidth="1"/>
    <col min="17" max="19" width="5.140625" style="63" customWidth="1"/>
    <col min="20" max="23" width="4.85546875" style="63" customWidth="1"/>
    <col min="24" max="16384" width="11.42578125" style="63"/>
  </cols>
  <sheetData>
    <row r="1" spans="1:19" ht="18.95" customHeight="1">
      <c r="A1" s="59" t="s">
        <v>48</v>
      </c>
      <c r="B1" s="60"/>
      <c r="C1" s="60"/>
      <c r="D1" s="60"/>
      <c r="E1" s="60"/>
      <c r="F1" s="60"/>
      <c r="G1" s="60"/>
      <c r="H1" s="60"/>
      <c r="I1" s="60"/>
      <c r="J1" s="60"/>
      <c r="K1" s="60"/>
      <c r="L1" s="60"/>
      <c r="M1" s="60"/>
      <c r="N1" s="60"/>
      <c r="O1" s="61"/>
      <c r="P1" s="60"/>
      <c r="Q1" s="62"/>
      <c r="R1" s="62"/>
      <c r="S1" s="62"/>
    </row>
    <row r="2" spans="1:19" ht="18.95" customHeight="1">
      <c r="A2" s="64" t="s">
        <v>49</v>
      </c>
      <c r="B2" s="65"/>
      <c r="C2" s="65"/>
      <c r="D2" s="65"/>
      <c r="E2" s="65"/>
      <c r="F2" s="65"/>
      <c r="G2" s="65"/>
      <c r="H2" s="65"/>
      <c r="I2" s="65"/>
      <c r="J2" s="65"/>
      <c r="K2" s="65"/>
      <c r="L2" s="65"/>
      <c r="M2" s="65"/>
      <c r="N2" s="65"/>
      <c r="O2" s="66"/>
      <c r="P2" s="65"/>
      <c r="Q2" s="62"/>
      <c r="R2" s="62"/>
      <c r="S2" s="62"/>
    </row>
    <row r="3" spans="1:19" ht="32.25" customHeight="1">
      <c r="A3" s="67" t="s">
        <v>2</v>
      </c>
      <c r="B3" s="67" t="s">
        <v>3</v>
      </c>
      <c r="C3" s="68" t="s">
        <v>4</v>
      </c>
      <c r="D3" s="69" t="s">
        <v>5</v>
      </c>
      <c r="E3" s="70" t="s">
        <v>50</v>
      </c>
      <c r="F3" s="70" t="s">
        <v>7</v>
      </c>
      <c r="G3" s="70" t="s">
        <v>8</v>
      </c>
      <c r="H3" s="70" t="s">
        <v>9</v>
      </c>
      <c r="I3" s="69" t="s">
        <v>10</v>
      </c>
      <c r="J3" s="69" t="s">
        <v>11</v>
      </c>
      <c r="K3" s="70" t="s">
        <v>12</v>
      </c>
      <c r="L3" s="70" t="s">
        <v>13</v>
      </c>
      <c r="M3" s="70" t="s">
        <v>14</v>
      </c>
      <c r="N3" s="70" t="s">
        <v>15</v>
      </c>
      <c r="O3" s="70" t="s">
        <v>16</v>
      </c>
      <c r="P3" s="71" t="s">
        <v>51</v>
      </c>
      <c r="Q3" s="62"/>
      <c r="R3" s="62"/>
      <c r="S3" s="62"/>
    </row>
    <row r="4" spans="1:19" ht="18">
      <c r="A4" s="72" t="s">
        <v>52</v>
      </c>
      <c r="B4" s="73" t="s">
        <v>17</v>
      </c>
      <c r="C4" s="74">
        <v>2023</v>
      </c>
      <c r="D4" s="75">
        <v>101</v>
      </c>
      <c r="E4" s="75">
        <v>104</v>
      </c>
      <c r="F4" s="75">
        <v>112</v>
      </c>
      <c r="G4" s="75">
        <v>113</v>
      </c>
      <c r="H4" s="75">
        <v>116</v>
      </c>
      <c r="I4" s="75">
        <v>106</v>
      </c>
      <c r="J4" s="75">
        <v>110</v>
      </c>
      <c r="K4" s="75">
        <v>111</v>
      </c>
      <c r="L4" s="75">
        <v>116</v>
      </c>
      <c r="M4" s="75">
        <v>125</v>
      </c>
      <c r="N4" s="75">
        <v>143</v>
      </c>
      <c r="O4" s="75">
        <v>155</v>
      </c>
      <c r="P4" s="75">
        <v>170</v>
      </c>
    </row>
    <row r="5" spans="1:19" ht="18">
      <c r="A5" s="76" t="s">
        <v>53</v>
      </c>
      <c r="B5" s="77" t="s">
        <v>17</v>
      </c>
      <c r="C5" s="78" t="s">
        <v>54</v>
      </c>
      <c r="D5" s="75">
        <v>98</v>
      </c>
      <c r="E5" s="75">
        <v>107</v>
      </c>
      <c r="F5" s="75">
        <v>107</v>
      </c>
      <c r="G5" s="75">
        <v>106</v>
      </c>
      <c r="H5" s="75">
        <v>108</v>
      </c>
      <c r="I5" s="75"/>
      <c r="J5" s="75"/>
      <c r="K5" s="75"/>
      <c r="L5" s="75"/>
      <c r="M5" s="75"/>
      <c r="N5" s="75"/>
      <c r="O5" s="75"/>
      <c r="P5" s="75"/>
    </row>
    <row r="6" spans="1:19">
      <c r="A6" s="72" t="s">
        <v>55</v>
      </c>
      <c r="B6" s="73" t="s">
        <v>56</v>
      </c>
      <c r="C6" s="78">
        <v>2023</v>
      </c>
      <c r="D6" s="75">
        <v>89067.160999999993</v>
      </c>
      <c r="E6" s="75">
        <v>80998.903999999995</v>
      </c>
      <c r="F6" s="75">
        <v>95182.410999999993</v>
      </c>
      <c r="G6" s="75">
        <v>86145.656000000003</v>
      </c>
      <c r="H6" s="75">
        <v>92606.313999999998</v>
      </c>
      <c r="I6" s="75">
        <v>97115.368000000002</v>
      </c>
      <c r="J6" s="75">
        <v>88566.486999999994</v>
      </c>
      <c r="K6" s="75">
        <v>95976.506999999998</v>
      </c>
      <c r="L6" s="75">
        <v>90428.43</v>
      </c>
      <c r="M6" s="75">
        <v>88426.729000000007</v>
      </c>
      <c r="N6" s="75">
        <v>95015.252999999997</v>
      </c>
      <c r="O6" s="75">
        <v>86555.88</v>
      </c>
      <c r="P6" s="75">
        <v>1086085.1000000001</v>
      </c>
    </row>
    <row r="7" spans="1:19">
      <c r="A7" s="76" t="s">
        <v>55</v>
      </c>
      <c r="B7" s="77" t="s">
        <v>56</v>
      </c>
      <c r="C7" s="78" t="s">
        <v>54</v>
      </c>
      <c r="D7" s="75">
        <v>91222.481</v>
      </c>
      <c r="E7" s="75">
        <v>86830.395000000004</v>
      </c>
      <c r="F7" s="75">
        <v>89676.369000000006</v>
      </c>
      <c r="G7" s="75">
        <v>95790.79</v>
      </c>
      <c r="H7" s="75">
        <v>92702.938999999998</v>
      </c>
      <c r="I7" s="75"/>
      <c r="J7" s="75"/>
      <c r="K7" s="75"/>
      <c r="L7" s="75"/>
      <c r="M7" s="75"/>
      <c r="N7" s="75"/>
      <c r="O7" s="75"/>
      <c r="P7" s="75"/>
    </row>
    <row r="8" spans="1:19">
      <c r="A8" s="76" t="s">
        <v>55</v>
      </c>
      <c r="B8" s="73" t="s">
        <v>57</v>
      </c>
      <c r="C8" s="78">
        <v>2023</v>
      </c>
      <c r="D8" s="75">
        <v>51175.457999999999</v>
      </c>
      <c r="E8" s="75">
        <v>46487.063999999998</v>
      </c>
      <c r="F8" s="75">
        <v>54432.472000000002</v>
      </c>
      <c r="G8" s="75">
        <v>48622.508000000002</v>
      </c>
      <c r="H8" s="75">
        <v>52954.290999999997</v>
      </c>
      <c r="I8" s="75">
        <v>55075.682000000001</v>
      </c>
      <c r="J8" s="75">
        <v>50536.879000000001</v>
      </c>
      <c r="K8" s="75">
        <v>54601.82</v>
      </c>
      <c r="L8" s="75">
        <v>57111.866000000002</v>
      </c>
      <c r="M8" s="75">
        <v>48952.233</v>
      </c>
      <c r="N8" s="75">
        <v>57904.43</v>
      </c>
      <c r="O8" s="75">
        <v>48648.584000000003</v>
      </c>
      <c r="P8" s="75">
        <v>631476.22199999995</v>
      </c>
    </row>
    <row r="9" spans="1:19">
      <c r="A9" s="76" t="s">
        <v>55</v>
      </c>
      <c r="B9" s="77" t="s">
        <v>57</v>
      </c>
      <c r="C9" s="78" t="s">
        <v>54</v>
      </c>
      <c r="D9" s="75">
        <v>51935.671000000002</v>
      </c>
      <c r="E9" s="75">
        <v>49917.264999999999</v>
      </c>
      <c r="F9" s="75">
        <v>51095.347000000002</v>
      </c>
      <c r="G9" s="75">
        <v>54103.661</v>
      </c>
      <c r="H9" s="75">
        <v>52442.400999999998</v>
      </c>
      <c r="I9" s="75"/>
      <c r="J9" s="75"/>
      <c r="K9" s="75"/>
      <c r="L9" s="75"/>
      <c r="M9" s="75"/>
      <c r="N9" s="75"/>
      <c r="O9" s="75"/>
      <c r="P9" s="75"/>
    </row>
    <row r="10" spans="1:19">
      <c r="A10" s="72" t="s">
        <v>58</v>
      </c>
      <c r="B10" s="73" t="s">
        <v>56</v>
      </c>
      <c r="C10" s="78">
        <v>2023</v>
      </c>
      <c r="D10" s="75">
        <v>3517.6289999999999</v>
      </c>
      <c r="E10" s="75">
        <v>2145.1120000000001</v>
      </c>
      <c r="F10" s="75">
        <v>3121.0479999999998</v>
      </c>
      <c r="G10" s="75">
        <v>3473.076</v>
      </c>
      <c r="H10" s="75">
        <v>3326.527</v>
      </c>
      <c r="I10" s="75">
        <v>3614.1869999999999</v>
      </c>
      <c r="J10" s="75">
        <v>3304.232</v>
      </c>
      <c r="K10" s="75">
        <v>3086.9319999999998</v>
      </c>
      <c r="L10" s="75">
        <v>3101.3029999999999</v>
      </c>
      <c r="M10" s="75">
        <v>2819.2460000000001</v>
      </c>
      <c r="N10" s="75">
        <v>2630.8209999999999</v>
      </c>
      <c r="O10" s="75">
        <v>2660.4360000000001</v>
      </c>
      <c r="P10" s="75">
        <v>36800.548999999999</v>
      </c>
    </row>
    <row r="11" spans="1:19">
      <c r="A11" s="76" t="s">
        <v>58</v>
      </c>
      <c r="B11" s="77" t="s">
        <v>56</v>
      </c>
      <c r="C11" s="78" t="s">
        <v>54</v>
      </c>
      <c r="D11" s="75">
        <v>3402.1260000000002</v>
      </c>
      <c r="E11" s="75">
        <v>1639.0170000000001</v>
      </c>
      <c r="F11" s="75">
        <v>2905.7060000000001</v>
      </c>
      <c r="G11" s="75">
        <v>3762.326</v>
      </c>
      <c r="H11" s="75">
        <v>3033.4659999999999</v>
      </c>
      <c r="I11" s="75"/>
      <c r="J11" s="75"/>
      <c r="K11" s="75"/>
      <c r="L11" s="75"/>
      <c r="M11" s="75"/>
      <c r="N11" s="75"/>
      <c r="O11" s="75"/>
      <c r="P11" s="75"/>
    </row>
    <row r="12" spans="1:19">
      <c r="A12" s="76" t="s">
        <v>58</v>
      </c>
      <c r="B12" s="73" t="s">
        <v>57</v>
      </c>
      <c r="C12" s="78">
        <v>2023</v>
      </c>
      <c r="D12" s="75">
        <v>3018.433</v>
      </c>
      <c r="E12" s="75">
        <v>1836.2170000000001</v>
      </c>
      <c r="F12" s="75">
        <v>2381.6379999999999</v>
      </c>
      <c r="G12" s="75">
        <v>2801.2840000000001</v>
      </c>
      <c r="H12" s="75">
        <v>2634.4140000000002</v>
      </c>
      <c r="I12" s="75">
        <v>2839.3919999999998</v>
      </c>
      <c r="J12" s="75">
        <v>2613.79</v>
      </c>
      <c r="K12" s="75">
        <v>2292.0650000000001</v>
      </c>
      <c r="L12" s="75">
        <v>2560.5770000000002</v>
      </c>
      <c r="M12" s="75">
        <v>1975.91</v>
      </c>
      <c r="N12" s="75">
        <v>2064.125</v>
      </c>
      <c r="O12" s="75">
        <v>2133.9810000000002</v>
      </c>
      <c r="P12" s="75">
        <v>29151.826000000001</v>
      </c>
    </row>
    <row r="13" spans="1:19">
      <c r="A13" s="76" t="s">
        <v>58</v>
      </c>
      <c r="B13" s="77" t="s">
        <v>57</v>
      </c>
      <c r="C13" s="78" t="s">
        <v>54</v>
      </c>
      <c r="D13" s="75">
        <v>2730.94</v>
      </c>
      <c r="E13" s="75">
        <v>1178.423</v>
      </c>
      <c r="F13" s="75">
        <v>2352.5410000000002</v>
      </c>
      <c r="G13" s="75">
        <v>3277.442</v>
      </c>
      <c r="H13" s="75">
        <v>2605.2310000000002</v>
      </c>
      <c r="I13" s="75"/>
      <c r="J13" s="75"/>
      <c r="K13" s="75"/>
      <c r="L13" s="75"/>
      <c r="M13" s="75"/>
      <c r="N13" s="75"/>
      <c r="O13" s="75"/>
      <c r="P13" s="75"/>
    </row>
    <row r="14" spans="1:19">
      <c r="A14" s="72" t="s">
        <v>59</v>
      </c>
      <c r="B14" s="73" t="s">
        <v>56</v>
      </c>
      <c r="C14" s="78">
        <v>2023</v>
      </c>
      <c r="D14" s="75">
        <v>1691.771</v>
      </c>
      <c r="E14" s="75">
        <v>1748.251</v>
      </c>
      <c r="F14" s="75">
        <v>1874.8340000000001</v>
      </c>
      <c r="G14" s="75">
        <v>1832.43</v>
      </c>
      <c r="H14" s="75">
        <v>1813.721</v>
      </c>
      <c r="I14" s="75">
        <v>1283.27</v>
      </c>
      <c r="J14" s="75">
        <v>1608.808</v>
      </c>
      <c r="K14" s="75">
        <v>1454.2170000000001</v>
      </c>
      <c r="L14" s="75">
        <v>1888.8320000000001</v>
      </c>
      <c r="M14" s="75">
        <v>2156.0250000000001</v>
      </c>
      <c r="N14" s="75">
        <v>2087.1329999999998</v>
      </c>
      <c r="O14" s="75">
        <v>2179.2689999999998</v>
      </c>
      <c r="P14" s="75">
        <v>21618.561000000002</v>
      </c>
    </row>
    <row r="15" spans="1:19">
      <c r="A15" s="76" t="s">
        <v>59</v>
      </c>
      <c r="B15" s="77" t="s">
        <v>56</v>
      </c>
      <c r="C15" s="78" t="s">
        <v>54</v>
      </c>
      <c r="D15" s="75">
        <v>1677.2280000000001</v>
      </c>
      <c r="E15" s="75">
        <v>1820.864</v>
      </c>
      <c r="F15" s="75">
        <v>1730.874</v>
      </c>
      <c r="G15" s="75">
        <v>1650.32</v>
      </c>
      <c r="H15" s="75">
        <v>1658.2260000000001</v>
      </c>
      <c r="I15" s="75"/>
      <c r="J15" s="75"/>
      <c r="K15" s="75"/>
      <c r="L15" s="75"/>
      <c r="M15" s="75"/>
      <c r="N15" s="75"/>
      <c r="O15" s="75"/>
      <c r="P15" s="75"/>
    </row>
    <row r="16" spans="1:19">
      <c r="A16" s="76" t="s">
        <v>59</v>
      </c>
      <c r="B16" s="73" t="s">
        <v>57</v>
      </c>
      <c r="C16" s="78">
        <v>2023</v>
      </c>
      <c r="D16" s="75">
        <v>742.27</v>
      </c>
      <c r="E16" s="75">
        <v>737.13499999999999</v>
      </c>
      <c r="F16" s="75">
        <v>839.98</v>
      </c>
      <c r="G16" s="75">
        <v>753.73</v>
      </c>
      <c r="H16" s="75">
        <v>802.774</v>
      </c>
      <c r="I16" s="75">
        <v>854.59400000000005</v>
      </c>
      <c r="J16" s="75">
        <v>717.05100000000004</v>
      </c>
      <c r="K16" s="75">
        <v>673.69799999999998</v>
      </c>
      <c r="L16" s="75">
        <v>864.68799999999999</v>
      </c>
      <c r="M16" s="75">
        <v>958.92399999999998</v>
      </c>
      <c r="N16" s="75">
        <v>950.596</v>
      </c>
      <c r="O16" s="75">
        <v>1048.5</v>
      </c>
      <c r="P16" s="75">
        <v>9943.94</v>
      </c>
    </row>
    <row r="17" spans="1:16">
      <c r="A17" s="76" t="s">
        <v>59</v>
      </c>
      <c r="B17" s="77" t="s">
        <v>57</v>
      </c>
      <c r="C17" s="78" t="s">
        <v>54</v>
      </c>
      <c r="D17" s="75">
        <v>771.26800000000003</v>
      </c>
      <c r="E17" s="75">
        <v>818.20899999999995</v>
      </c>
      <c r="F17" s="75">
        <v>773.93399999999997</v>
      </c>
      <c r="G17" s="75">
        <v>761.88400000000001</v>
      </c>
      <c r="H17" s="75">
        <v>784.33399999999995</v>
      </c>
      <c r="I17" s="75"/>
      <c r="J17" s="75"/>
      <c r="K17" s="75"/>
      <c r="L17" s="75"/>
      <c r="M17" s="75"/>
      <c r="N17" s="75"/>
      <c r="O17" s="75"/>
      <c r="P17" s="75"/>
    </row>
    <row r="18" spans="1:16">
      <c r="A18" s="72" t="s">
        <v>60</v>
      </c>
      <c r="B18" s="73" t="s">
        <v>56</v>
      </c>
      <c r="C18" s="78">
        <v>2023</v>
      </c>
      <c r="D18" s="75">
        <v>0.60299999999999998</v>
      </c>
      <c r="E18" s="75">
        <v>6.0999999999999999E-2</v>
      </c>
      <c r="F18" s="75">
        <v>0.249</v>
      </c>
      <c r="G18" s="75">
        <v>0.156</v>
      </c>
      <c r="H18" s="75">
        <v>0.309</v>
      </c>
      <c r="I18" s="75" t="s">
        <v>61</v>
      </c>
      <c r="J18" s="75" t="s">
        <v>62</v>
      </c>
      <c r="K18" s="75" t="s">
        <v>62</v>
      </c>
      <c r="L18" s="75">
        <v>165.13499999999999</v>
      </c>
      <c r="M18" s="75">
        <v>266.21800000000002</v>
      </c>
      <c r="N18" s="75">
        <v>565.16200000000003</v>
      </c>
      <c r="O18" s="75">
        <v>972.56600000000003</v>
      </c>
      <c r="P18" s="75">
        <v>2278.627</v>
      </c>
    </row>
    <row r="19" spans="1:16">
      <c r="A19" s="76" t="s">
        <v>60</v>
      </c>
      <c r="B19" s="77" t="s">
        <v>56</v>
      </c>
      <c r="C19" s="78" t="s">
        <v>54</v>
      </c>
      <c r="D19" s="75">
        <v>0.23899999999999999</v>
      </c>
      <c r="E19" s="75">
        <v>9.2999999999999999E-2</v>
      </c>
      <c r="F19" s="75">
        <v>0.17399999999999999</v>
      </c>
      <c r="G19" s="75">
        <v>6.4000000000000001E-2</v>
      </c>
      <c r="H19" s="75" t="s">
        <v>62</v>
      </c>
      <c r="I19" s="75"/>
      <c r="J19" s="75"/>
      <c r="K19" s="75"/>
      <c r="L19" s="75"/>
      <c r="M19" s="75"/>
      <c r="N19" s="75"/>
      <c r="O19" s="75"/>
      <c r="P19" s="75"/>
    </row>
    <row r="20" spans="1:16">
      <c r="A20" s="76" t="s">
        <v>60</v>
      </c>
      <c r="B20" s="73" t="s">
        <v>57</v>
      </c>
      <c r="C20" s="78">
        <v>2023</v>
      </c>
      <c r="D20" s="75">
        <v>0.123</v>
      </c>
      <c r="E20" s="75">
        <v>1.4E-2</v>
      </c>
      <c r="F20" s="75">
        <v>6.4000000000000001E-2</v>
      </c>
      <c r="G20" s="75">
        <v>3.3000000000000002E-2</v>
      </c>
      <c r="H20" s="75">
        <v>7.3999999999999996E-2</v>
      </c>
      <c r="I20" s="75" t="s">
        <v>61</v>
      </c>
      <c r="J20" s="75" t="s">
        <v>62</v>
      </c>
      <c r="K20" s="75" t="s">
        <v>62</v>
      </c>
      <c r="L20" s="75">
        <v>40.646000000000001</v>
      </c>
      <c r="M20" s="75">
        <v>58.545000000000002</v>
      </c>
      <c r="N20" s="75">
        <v>117.383</v>
      </c>
      <c r="O20" s="75">
        <v>203.20599999999999</v>
      </c>
      <c r="P20" s="75">
        <v>483.25</v>
      </c>
    </row>
    <row r="21" spans="1:16">
      <c r="A21" s="76" t="s">
        <v>60</v>
      </c>
      <c r="B21" s="77" t="s">
        <v>57</v>
      </c>
      <c r="C21" s="78" t="s">
        <v>54</v>
      </c>
      <c r="D21" s="75">
        <v>5.2999999999999999E-2</v>
      </c>
      <c r="E21" s="75">
        <v>0.02</v>
      </c>
      <c r="F21" s="75">
        <v>3.7999999999999999E-2</v>
      </c>
      <c r="G21" s="75">
        <v>1.4E-2</v>
      </c>
      <c r="H21" s="75" t="s">
        <v>62</v>
      </c>
      <c r="I21" s="75"/>
      <c r="J21" s="75"/>
      <c r="K21" s="75"/>
      <c r="L21" s="75"/>
      <c r="M21" s="75"/>
      <c r="N21" s="75"/>
      <c r="O21" s="75"/>
      <c r="P21" s="75"/>
    </row>
    <row r="22" spans="1:16">
      <c r="A22" s="72" t="s">
        <v>63</v>
      </c>
      <c r="B22" s="73" t="s">
        <v>56</v>
      </c>
      <c r="C22" s="78">
        <v>2023</v>
      </c>
      <c r="D22" s="75">
        <v>34071.474000000002</v>
      </c>
      <c r="E22" s="75">
        <v>28744.239000000001</v>
      </c>
      <c r="F22" s="75">
        <v>35757.646999999997</v>
      </c>
      <c r="G22" s="75">
        <v>30515.34</v>
      </c>
      <c r="H22" s="75">
        <v>34574.625999999997</v>
      </c>
      <c r="I22" s="75">
        <v>36574.17</v>
      </c>
      <c r="J22" s="75">
        <v>34560.046000000002</v>
      </c>
      <c r="K22" s="75">
        <v>37028.254000000001</v>
      </c>
      <c r="L22" s="75">
        <v>34737.724000000002</v>
      </c>
      <c r="M22" s="75">
        <v>35263.053</v>
      </c>
      <c r="N22" s="75">
        <v>38747.462</v>
      </c>
      <c r="O22" s="75">
        <v>36409.362000000001</v>
      </c>
      <c r="P22" s="75">
        <v>416983.397</v>
      </c>
    </row>
    <row r="23" spans="1:16">
      <c r="A23" s="76" t="s">
        <v>63</v>
      </c>
      <c r="B23" s="77" t="s">
        <v>56</v>
      </c>
      <c r="C23" s="78" t="s">
        <v>54</v>
      </c>
      <c r="D23" s="75">
        <v>36931.321000000004</v>
      </c>
      <c r="E23" s="75">
        <v>33844.330999999998</v>
      </c>
      <c r="F23" s="75">
        <v>34648.807000000001</v>
      </c>
      <c r="G23" s="75">
        <v>35173.892999999996</v>
      </c>
      <c r="H23" s="75">
        <v>33054.381000000001</v>
      </c>
      <c r="I23" s="75"/>
      <c r="J23" s="75"/>
      <c r="K23" s="75"/>
      <c r="L23" s="75"/>
      <c r="M23" s="75"/>
      <c r="N23" s="75"/>
      <c r="O23" s="75"/>
      <c r="P23" s="75"/>
    </row>
    <row r="24" spans="1:16">
      <c r="A24" s="76" t="s">
        <v>63</v>
      </c>
      <c r="B24" s="73" t="s">
        <v>57</v>
      </c>
      <c r="C24" s="78">
        <v>2023</v>
      </c>
      <c r="D24" s="75">
        <v>2484.2620000000002</v>
      </c>
      <c r="E24" s="75">
        <v>2262.0349999999999</v>
      </c>
      <c r="F24" s="75">
        <v>2622.0059999999999</v>
      </c>
      <c r="G24" s="75">
        <v>2245.0230000000001</v>
      </c>
      <c r="H24" s="75">
        <v>2572.6489999999999</v>
      </c>
      <c r="I24" s="75">
        <v>2741.3090000000002</v>
      </c>
      <c r="J24" s="75">
        <v>2568.9</v>
      </c>
      <c r="K24" s="75">
        <v>2776.0529999999999</v>
      </c>
      <c r="L24" s="75">
        <v>2659.7649999999999</v>
      </c>
      <c r="M24" s="75">
        <v>2651.248</v>
      </c>
      <c r="N24" s="75">
        <v>2810.277</v>
      </c>
      <c r="O24" s="75">
        <v>2725.1909999999998</v>
      </c>
      <c r="P24" s="75">
        <v>31118.718000000001</v>
      </c>
    </row>
    <row r="25" spans="1:16">
      <c r="A25" s="76" t="s">
        <v>63</v>
      </c>
      <c r="B25" s="77" t="s">
        <v>57</v>
      </c>
      <c r="C25" s="78" t="s">
        <v>54</v>
      </c>
      <c r="D25" s="75">
        <v>2656.4029999999998</v>
      </c>
      <c r="E25" s="75">
        <v>2500.355</v>
      </c>
      <c r="F25" s="75">
        <v>2470.3829999999998</v>
      </c>
      <c r="G25" s="75">
        <v>2534.538</v>
      </c>
      <c r="H25" s="75">
        <v>2528.1289999999999</v>
      </c>
      <c r="I25" s="75"/>
      <c r="J25" s="75"/>
      <c r="K25" s="75"/>
      <c r="L25" s="75"/>
      <c r="M25" s="75"/>
      <c r="N25" s="75"/>
      <c r="O25" s="75"/>
      <c r="P25" s="75"/>
    </row>
    <row r="26" spans="1:16" ht="18">
      <c r="A26" s="72" t="s">
        <v>64</v>
      </c>
      <c r="B26" s="73" t="s">
        <v>56</v>
      </c>
      <c r="C26" s="78">
        <v>2023</v>
      </c>
      <c r="D26" s="75">
        <v>2.609</v>
      </c>
      <c r="E26" s="75">
        <v>2.774</v>
      </c>
      <c r="F26" s="75">
        <v>5.78</v>
      </c>
      <c r="G26" s="75">
        <v>6.61</v>
      </c>
      <c r="H26" s="75">
        <v>8.8770000000000007</v>
      </c>
      <c r="I26" s="75">
        <v>4.9420000000000002</v>
      </c>
      <c r="J26" s="75">
        <v>8.8379999999999992</v>
      </c>
      <c r="K26" s="75">
        <v>8.0830000000000002</v>
      </c>
      <c r="L26" s="75">
        <v>5.0119999999999996</v>
      </c>
      <c r="M26" s="75">
        <v>5.202</v>
      </c>
      <c r="N26" s="75">
        <v>6.7770000000000001</v>
      </c>
      <c r="O26" s="75">
        <v>6.657</v>
      </c>
      <c r="P26" s="75">
        <v>72.161000000000001</v>
      </c>
    </row>
    <row r="27" spans="1:16" ht="18">
      <c r="A27" s="76" t="s">
        <v>65</v>
      </c>
      <c r="B27" s="77" t="s">
        <v>56</v>
      </c>
      <c r="C27" s="78" t="s">
        <v>54</v>
      </c>
      <c r="D27" s="75">
        <v>2.81</v>
      </c>
      <c r="E27" s="75">
        <v>3.0089999999999999</v>
      </c>
      <c r="F27" s="75">
        <v>5.2060000000000004</v>
      </c>
      <c r="G27" s="75">
        <v>6.7039999999999997</v>
      </c>
      <c r="H27" s="75">
        <v>5.5730000000000004</v>
      </c>
      <c r="I27" s="75"/>
      <c r="J27" s="75"/>
      <c r="K27" s="75"/>
      <c r="L27" s="75"/>
      <c r="M27" s="75"/>
      <c r="N27" s="75"/>
      <c r="O27" s="75"/>
      <c r="P27" s="75"/>
    </row>
    <row r="28" spans="1:16" ht="18">
      <c r="A28" s="76" t="s">
        <v>65</v>
      </c>
      <c r="B28" s="73" t="s">
        <v>57</v>
      </c>
      <c r="C28" s="78">
        <v>2023</v>
      </c>
      <c r="D28" s="75">
        <v>4.3999999999999997E-2</v>
      </c>
      <c r="E28" s="75">
        <v>4.5999999999999999E-2</v>
      </c>
      <c r="F28" s="75">
        <v>9.2999999999999999E-2</v>
      </c>
      <c r="G28" s="75">
        <v>0.10299999999999999</v>
      </c>
      <c r="H28" s="75">
        <v>0.13800000000000001</v>
      </c>
      <c r="I28" s="75">
        <v>8.1000000000000003E-2</v>
      </c>
      <c r="J28" s="75">
        <v>0.14799999999999999</v>
      </c>
      <c r="K28" s="75">
        <v>0.127</v>
      </c>
      <c r="L28" s="75">
        <v>9.1999999999999998E-2</v>
      </c>
      <c r="M28" s="75">
        <v>0.09</v>
      </c>
      <c r="N28" s="75">
        <v>0.115</v>
      </c>
      <c r="O28" s="75">
        <v>0.121</v>
      </c>
      <c r="P28" s="75">
        <v>1.198</v>
      </c>
    </row>
    <row r="29" spans="1:16" ht="18">
      <c r="A29" s="76" t="s">
        <v>65</v>
      </c>
      <c r="B29" s="77" t="s">
        <v>57</v>
      </c>
      <c r="C29" s="78" t="s">
        <v>54</v>
      </c>
      <c r="D29" s="75">
        <v>5.8000000000000003E-2</v>
      </c>
      <c r="E29" s="75">
        <v>4.9000000000000002E-2</v>
      </c>
      <c r="F29" s="75">
        <v>0.09</v>
      </c>
      <c r="G29" s="75">
        <v>0.11700000000000001</v>
      </c>
      <c r="H29" s="75">
        <v>8.4000000000000005E-2</v>
      </c>
      <c r="I29" s="75"/>
      <c r="J29" s="75"/>
      <c r="K29" s="75"/>
      <c r="L29" s="75"/>
      <c r="M29" s="75"/>
      <c r="N29" s="75"/>
      <c r="O29" s="75"/>
      <c r="P29" s="75"/>
    </row>
    <row r="30" spans="1:16" ht="18">
      <c r="A30" s="72" t="s">
        <v>66</v>
      </c>
      <c r="B30" s="73" t="s">
        <v>56</v>
      </c>
      <c r="C30" s="78">
        <v>2023</v>
      </c>
      <c r="D30" s="75" t="s">
        <v>62</v>
      </c>
      <c r="E30" s="75" t="s">
        <v>62</v>
      </c>
      <c r="F30" s="75" t="s">
        <v>62</v>
      </c>
      <c r="G30" s="75" t="s">
        <v>62</v>
      </c>
      <c r="H30" s="75" t="s">
        <v>62</v>
      </c>
      <c r="I30" s="75">
        <v>2.5000000000000001E-2</v>
      </c>
      <c r="J30" s="75" t="s">
        <v>62</v>
      </c>
      <c r="K30" s="75">
        <v>7.8E-2</v>
      </c>
      <c r="L30" s="75">
        <v>6.8000000000000005E-2</v>
      </c>
      <c r="M30" s="75">
        <v>1.7000000000000001E-2</v>
      </c>
      <c r="N30" s="75">
        <v>4.7E-2</v>
      </c>
      <c r="O30" s="75">
        <v>0.36799999999999999</v>
      </c>
      <c r="P30" s="75">
        <v>1.486</v>
      </c>
    </row>
    <row r="31" spans="1:16" ht="18">
      <c r="A31" s="76" t="s">
        <v>67</v>
      </c>
      <c r="B31" s="77" t="s">
        <v>56</v>
      </c>
      <c r="C31" s="78" t="s">
        <v>54</v>
      </c>
      <c r="D31" s="75" t="s">
        <v>62</v>
      </c>
      <c r="E31" s="75" t="s">
        <v>62</v>
      </c>
      <c r="F31" s="75" t="s">
        <v>62</v>
      </c>
      <c r="G31" s="75" t="s">
        <v>62</v>
      </c>
      <c r="H31" s="75">
        <v>1.7000000000000001E-2</v>
      </c>
      <c r="I31" s="75"/>
      <c r="J31" s="75"/>
      <c r="K31" s="75"/>
      <c r="L31" s="75"/>
      <c r="M31" s="75"/>
      <c r="N31" s="75"/>
      <c r="O31" s="75"/>
      <c r="P31" s="75"/>
    </row>
    <row r="32" spans="1:16" ht="18">
      <c r="A32" s="76" t="s">
        <v>67</v>
      </c>
      <c r="B32" s="73" t="s">
        <v>57</v>
      </c>
      <c r="C32" s="78">
        <v>2023</v>
      </c>
      <c r="D32" s="75" t="s">
        <v>62</v>
      </c>
      <c r="E32" s="75" t="s">
        <v>62</v>
      </c>
      <c r="F32" s="75" t="s">
        <v>62</v>
      </c>
      <c r="G32" s="75" t="s">
        <v>62</v>
      </c>
      <c r="H32" s="75" t="s">
        <v>62</v>
      </c>
      <c r="I32" s="75">
        <v>4.5999999999999999E-2</v>
      </c>
      <c r="J32" s="75" t="s">
        <v>62</v>
      </c>
      <c r="K32" s="75">
        <v>0.17499999999999999</v>
      </c>
      <c r="L32" s="75">
        <v>0.23499999999999999</v>
      </c>
      <c r="M32" s="75">
        <v>0.09</v>
      </c>
      <c r="N32" s="75">
        <v>0.21299999999999999</v>
      </c>
      <c r="O32" s="75">
        <v>0.247</v>
      </c>
      <c r="P32" s="75">
        <v>2.8419999999999996</v>
      </c>
    </row>
    <row r="33" spans="1:16" ht="18">
      <c r="A33" s="76" t="s">
        <v>67</v>
      </c>
      <c r="B33" s="77" t="s">
        <v>57</v>
      </c>
      <c r="C33" s="78" t="s">
        <v>54</v>
      </c>
      <c r="D33" s="75" t="s">
        <v>62</v>
      </c>
      <c r="E33" s="75" t="s">
        <v>62</v>
      </c>
      <c r="F33" s="75" t="s">
        <v>62</v>
      </c>
      <c r="G33" s="75" t="s">
        <v>62</v>
      </c>
      <c r="H33" s="75">
        <v>6.7000000000000004E-2</v>
      </c>
      <c r="I33" s="75"/>
      <c r="J33" s="75"/>
      <c r="K33" s="75"/>
      <c r="L33" s="75"/>
      <c r="M33" s="75"/>
      <c r="N33" s="75"/>
      <c r="O33" s="75"/>
      <c r="P33" s="75"/>
    </row>
    <row r="34" spans="1:16">
      <c r="A34" s="72" t="s">
        <v>68</v>
      </c>
      <c r="B34" s="73" t="s">
        <v>56</v>
      </c>
      <c r="C34" s="78">
        <v>2023</v>
      </c>
      <c r="D34" s="75">
        <v>128351.31</v>
      </c>
      <c r="E34" s="75">
        <v>113639.38499999999</v>
      </c>
      <c r="F34" s="75">
        <v>135941.989</v>
      </c>
      <c r="G34" s="75">
        <v>121973.289</v>
      </c>
      <c r="H34" s="75">
        <v>132330.45000000001</v>
      </c>
      <c r="I34" s="75">
        <v>138591.98300000001</v>
      </c>
      <c r="J34" s="75">
        <v>128130.442</v>
      </c>
      <c r="K34" s="75">
        <v>137780.39499999999</v>
      </c>
      <c r="L34" s="75">
        <v>130326.61199999999</v>
      </c>
      <c r="M34" s="75">
        <v>128936.61</v>
      </c>
      <c r="N34" s="75">
        <v>139052.807</v>
      </c>
      <c r="O34" s="75">
        <v>128784.609</v>
      </c>
      <c r="P34" s="75">
        <v>1541744.618</v>
      </c>
    </row>
    <row r="35" spans="1:16">
      <c r="A35" s="76" t="s">
        <v>68</v>
      </c>
      <c r="B35" s="77" t="s">
        <v>56</v>
      </c>
      <c r="C35" s="78" t="s">
        <v>54</v>
      </c>
      <c r="D35" s="75">
        <v>133236.24299999999</v>
      </c>
      <c r="E35" s="75">
        <v>124137.781</v>
      </c>
      <c r="F35" s="75">
        <v>128967.15300000001</v>
      </c>
      <c r="G35" s="75">
        <v>136384.114</v>
      </c>
      <c r="H35" s="75">
        <v>130454.666</v>
      </c>
      <c r="I35" s="75"/>
      <c r="J35" s="75"/>
      <c r="K35" s="75"/>
      <c r="L35" s="75"/>
      <c r="M35" s="75"/>
      <c r="N35" s="75"/>
      <c r="O35" s="75"/>
      <c r="P35" s="75"/>
    </row>
    <row r="36" spans="1:16">
      <c r="A36" s="76" t="s">
        <v>68</v>
      </c>
      <c r="B36" s="73" t="s">
        <v>57</v>
      </c>
      <c r="C36" s="78">
        <v>2023</v>
      </c>
      <c r="D36" s="75">
        <v>57420.737000000001</v>
      </c>
      <c r="E36" s="75">
        <v>51322.631999999998</v>
      </c>
      <c r="F36" s="75">
        <v>60276.324000000001</v>
      </c>
      <c r="G36" s="75">
        <v>54422.785000000003</v>
      </c>
      <c r="H36" s="75">
        <v>58964.476000000002</v>
      </c>
      <c r="I36" s="75">
        <v>61511.144</v>
      </c>
      <c r="J36" s="75">
        <v>56457.087</v>
      </c>
      <c r="K36" s="75">
        <v>60387.103000000003</v>
      </c>
      <c r="L36" s="75">
        <v>63237.972999999998</v>
      </c>
      <c r="M36" s="75">
        <v>54597.445</v>
      </c>
      <c r="N36" s="75">
        <v>63847.292000000001</v>
      </c>
      <c r="O36" s="75">
        <v>54760.063000000002</v>
      </c>
      <c r="P36" s="75">
        <v>701497.31900000002</v>
      </c>
    </row>
    <row r="37" spans="1:16">
      <c r="A37" s="76" t="s">
        <v>68</v>
      </c>
      <c r="B37" s="77" t="s">
        <v>57</v>
      </c>
      <c r="C37" s="78" t="s">
        <v>54</v>
      </c>
      <c r="D37" s="75">
        <v>58094.527999999998</v>
      </c>
      <c r="E37" s="75">
        <v>54414.442000000003</v>
      </c>
      <c r="F37" s="75">
        <v>56692.421999999999</v>
      </c>
      <c r="G37" s="75">
        <v>60677.745000000003</v>
      </c>
      <c r="H37" s="75">
        <v>58360.267999999996</v>
      </c>
      <c r="I37" s="75"/>
      <c r="J37" s="75"/>
      <c r="K37" s="75"/>
      <c r="L37" s="75"/>
      <c r="M37" s="75"/>
      <c r="N37" s="75"/>
      <c r="O37" s="75"/>
      <c r="P37" s="75"/>
    </row>
    <row r="38" spans="1:16" s="80" customFormat="1" ht="12.75" customHeight="1">
      <c r="A38" s="79" t="s">
        <v>69</v>
      </c>
    </row>
    <row r="39" spans="1:16" s="80" customFormat="1" ht="12.75" customHeight="1">
      <c r="A39" s="79" t="s">
        <v>70</v>
      </c>
    </row>
    <row r="40" spans="1:16" s="80" customFormat="1" ht="12.75" customHeight="1">
      <c r="A40" s="79" t="s">
        <v>71</v>
      </c>
    </row>
    <row r="41" spans="1:16" s="80" customFormat="1" ht="12.75" customHeight="1">
      <c r="A41" s="79" t="s">
        <v>72</v>
      </c>
    </row>
    <row r="43" spans="1:16">
      <c r="A43" s="2521" t="s">
        <v>1019</v>
      </c>
    </row>
  </sheetData>
  <hyperlinks>
    <hyperlink ref="A43" location="Inhaltsverzeichnis!A1" display="Zurück zum Inhaltsverzeichnis"/>
  </hyperlinks>
  <pageMargins left="0.78740157480314965" right="0.78740157480314965" top="0.39370078740157483" bottom="0.98425196850393704" header="0.51181102362204722" footer="0.51181102362204722"/>
  <pageSetup paperSize="9" scale="51" orientation="portrait" r:id="rId1"/>
  <headerFooter alignWithMargins="0">
    <oddFooter>&amp;L&amp;D&amp;T&amp;R&amp;A</oddFooter>
  </headerFooter>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theme="4" tint="0.59999389629810485"/>
  </sheetPr>
  <dimension ref="A1:N19"/>
  <sheetViews>
    <sheetView zoomScale="120" zoomScaleNormal="120" workbookViewId="0">
      <selection sqref="A1:XFD1"/>
    </sheetView>
  </sheetViews>
  <sheetFormatPr baseColWidth="10" defaultColWidth="11.42578125" defaultRowHeight="12.75"/>
  <cols>
    <col min="1" max="1" width="13.140625" style="1056" customWidth="1"/>
    <col min="2" max="2" width="12.85546875" style="1056" customWidth="1"/>
    <col min="3" max="3" width="7.140625" style="1056" customWidth="1"/>
    <col min="4" max="4" width="0.28515625" style="1056" customWidth="1"/>
    <col min="5" max="5" width="6.42578125" style="1056" customWidth="1"/>
    <col min="6" max="6" width="6.140625" style="1056" customWidth="1"/>
    <col min="7" max="7" width="6.5703125" style="1056" customWidth="1"/>
    <col min="8" max="8" width="6" style="1056" customWidth="1"/>
    <col min="9" max="9" width="6.42578125" style="1056" customWidth="1"/>
    <col min="10" max="10" width="6.5703125" style="1056" customWidth="1"/>
    <col min="11" max="11" width="6.28515625" style="1056" customWidth="1"/>
    <col min="12" max="12" width="5.85546875" style="1056" customWidth="1"/>
    <col min="13" max="13" width="6.42578125" style="1056" customWidth="1"/>
    <col min="14" max="14" width="6.5703125" style="1056" customWidth="1"/>
    <col min="15" max="16384" width="11.42578125" style="1056"/>
  </cols>
  <sheetData>
    <row r="1" spans="1:14" ht="13.5" customHeight="1">
      <c r="A1" s="1557" t="s">
        <v>814</v>
      </c>
      <c r="B1" s="383"/>
      <c r="C1" s="383"/>
      <c r="D1" s="383"/>
    </row>
    <row r="2" spans="1:14" ht="12.75" customHeight="1"/>
    <row r="3" spans="1:14" s="385" customFormat="1" ht="15.75" customHeight="1">
      <c r="A3" s="1057" t="s">
        <v>815</v>
      </c>
      <c r="B3" s="1558"/>
      <c r="C3" s="1558"/>
      <c r="D3" s="1558"/>
      <c r="E3" s="1559"/>
      <c r="F3" s="1057"/>
      <c r="G3" s="1559"/>
      <c r="H3" s="1559"/>
      <c r="I3" s="1559"/>
      <c r="J3" s="1559"/>
      <c r="K3" s="1560"/>
      <c r="L3" s="1560"/>
      <c r="M3" s="1057"/>
      <c r="N3" s="1558"/>
    </row>
    <row r="4" spans="1:14" s="1563" customFormat="1" ht="15.75" customHeight="1">
      <c r="A4" s="1050" t="s">
        <v>816</v>
      </c>
      <c r="B4" s="1558"/>
      <c r="C4" s="1558"/>
      <c r="D4" s="1558"/>
      <c r="E4" s="1561"/>
      <c r="F4" s="1561"/>
      <c r="G4" s="1561"/>
      <c r="H4" s="1561"/>
      <c r="I4" s="1561"/>
      <c r="J4" s="1561"/>
      <c r="K4" s="1050"/>
      <c r="L4" s="1050"/>
      <c r="M4" s="1561"/>
      <c r="N4" s="1562"/>
    </row>
    <row r="5" spans="1:14" s="1563" customFormat="1" ht="3" customHeight="1">
      <c r="A5" s="1564"/>
      <c r="B5" s="1562"/>
      <c r="C5" s="1562"/>
      <c r="D5" s="1562"/>
      <c r="E5" s="1565"/>
      <c r="F5" s="1565"/>
      <c r="G5" s="1565"/>
      <c r="H5" s="1565"/>
      <c r="I5" s="1565"/>
      <c r="J5" s="1565"/>
      <c r="K5" s="1564"/>
      <c r="L5" s="1564"/>
      <c r="M5" s="1565"/>
    </row>
    <row r="6" spans="1:14" s="385" customFormat="1" ht="12" customHeight="1">
      <c r="A6" s="1566"/>
      <c r="B6" s="1567"/>
      <c r="C6" s="1567"/>
      <c r="D6" s="1568"/>
      <c r="E6" s="1051" t="s">
        <v>4</v>
      </c>
      <c r="F6" s="1569"/>
      <c r="G6" s="1570" t="s">
        <v>9</v>
      </c>
      <c r="H6" s="1571" t="s">
        <v>12</v>
      </c>
      <c r="I6" s="1572" t="s">
        <v>15</v>
      </c>
      <c r="J6" s="1570" t="s">
        <v>6</v>
      </c>
      <c r="K6" s="1570" t="s">
        <v>9</v>
      </c>
      <c r="L6" s="1571" t="s">
        <v>12</v>
      </c>
      <c r="M6" s="1572" t="s">
        <v>15</v>
      </c>
      <c r="N6" s="1573" t="s">
        <v>6</v>
      </c>
    </row>
    <row r="7" spans="1:14" s="385" customFormat="1" ht="12" customHeight="1">
      <c r="A7" s="1574" t="s">
        <v>391</v>
      </c>
      <c r="B7" s="1575"/>
      <c r="C7" s="1576"/>
      <c r="D7" s="1577"/>
      <c r="E7" s="1151">
        <v>2022</v>
      </c>
      <c r="F7" s="1151">
        <v>2023</v>
      </c>
      <c r="G7" s="1115">
        <v>2022</v>
      </c>
      <c r="H7" s="1123"/>
      <c r="I7" s="1578"/>
      <c r="J7" s="1579">
        <v>2023</v>
      </c>
      <c r="K7" s="1580"/>
      <c r="L7" s="1578"/>
      <c r="M7" s="1578"/>
      <c r="N7" s="1581">
        <v>2024</v>
      </c>
    </row>
    <row r="8" spans="1:14" s="205" customFormat="1" ht="3" customHeight="1">
      <c r="A8" s="393"/>
      <c r="B8" s="1582"/>
      <c r="C8" s="1583"/>
      <c r="D8" s="1582"/>
      <c r="E8" s="1584"/>
      <c r="F8" s="1585"/>
      <c r="G8" s="1586"/>
      <c r="H8" s="1587"/>
      <c r="I8" s="1588"/>
      <c r="J8" s="1589"/>
      <c r="K8" s="1588"/>
      <c r="L8" s="1588"/>
      <c r="M8" s="1588"/>
      <c r="N8" s="1590"/>
    </row>
    <row r="9" spans="1:14" ht="9.9499999999999993" customHeight="1">
      <c r="A9" s="1591"/>
      <c r="B9" s="1582" t="s">
        <v>817</v>
      </c>
      <c r="C9" s="1583" t="s">
        <v>570</v>
      </c>
      <c r="D9" s="1582"/>
      <c r="E9" s="1592">
        <v>147.80000000000001</v>
      </c>
      <c r="F9" s="1593">
        <v>160.30000000000001</v>
      </c>
      <c r="G9" s="1592">
        <v>147.19999999999999</v>
      </c>
      <c r="H9" s="1594">
        <v>151</v>
      </c>
      <c r="I9" s="1594">
        <v>154.69999999999999</v>
      </c>
      <c r="J9" s="1592">
        <v>158.9</v>
      </c>
      <c r="K9" s="1594">
        <v>160.19999999999999</v>
      </c>
      <c r="L9" s="1594">
        <v>160.6</v>
      </c>
      <c r="M9" s="1595">
        <v>161.30000000000001</v>
      </c>
      <c r="N9" s="1596">
        <v>163.30000000000001</v>
      </c>
    </row>
    <row r="10" spans="1:14" ht="9.9499999999999993" customHeight="1">
      <c r="A10" s="1591"/>
      <c r="B10" s="1582" t="s">
        <v>818</v>
      </c>
      <c r="C10" s="1583"/>
      <c r="D10" s="1582"/>
      <c r="E10" s="1592">
        <v>150.6</v>
      </c>
      <c r="F10" s="1593">
        <v>162.69999999999999</v>
      </c>
      <c r="G10" s="1592">
        <v>150.4</v>
      </c>
      <c r="H10" s="1594">
        <v>154.19999999999999</v>
      </c>
      <c r="I10" s="1594">
        <v>157.69999999999999</v>
      </c>
      <c r="J10" s="1592">
        <v>161.6</v>
      </c>
      <c r="K10" s="1594">
        <v>162.5</v>
      </c>
      <c r="L10" s="1594">
        <v>163</v>
      </c>
      <c r="M10" s="1595">
        <v>163.6</v>
      </c>
      <c r="N10" s="1596">
        <v>165.6</v>
      </c>
    </row>
    <row r="11" spans="1:14" ht="9.9499999999999993" customHeight="1">
      <c r="A11" s="1591"/>
      <c r="B11" s="1582" t="s">
        <v>819</v>
      </c>
      <c r="C11" s="1583"/>
      <c r="D11" s="1582"/>
      <c r="E11" s="1592">
        <v>145.1</v>
      </c>
      <c r="F11" s="1593">
        <v>160.4</v>
      </c>
      <c r="G11" s="1592">
        <v>144.9</v>
      </c>
      <c r="H11" s="1594">
        <v>148.9</v>
      </c>
      <c r="I11" s="1594">
        <v>152.69999999999999</v>
      </c>
      <c r="J11" s="1592">
        <v>157.9</v>
      </c>
      <c r="K11" s="1594">
        <v>160.1</v>
      </c>
      <c r="L11" s="1594">
        <v>161.1</v>
      </c>
      <c r="M11" s="1595">
        <v>162.4</v>
      </c>
      <c r="N11" s="1596">
        <v>165.9</v>
      </c>
    </row>
    <row r="12" spans="1:14" s="1563" customFormat="1" ht="3" customHeight="1">
      <c r="A12" s="1597"/>
      <c r="B12" s="1598"/>
      <c r="C12" s="1599"/>
      <c r="D12" s="1598"/>
      <c r="E12" s="1600"/>
      <c r="F12" s="1601"/>
      <c r="G12" s="1602"/>
      <c r="H12" s="1603"/>
      <c r="I12" s="1603"/>
      <c r="J12" s="1604"/>
      <c r="K12" s="1603"/>
      <c r="L12" s="1603"/>
      <c r="M12" s="1605"/>
      <c r="N12" s="1606"/>
    </row>
    <row r="13" spans="1:14" s="1563" customFormat="1" ht="3" customHeight="1">
      <c r="A13" s="1607"/>
      <c r="B13" s="1608"/>
      <c r="C13" s="1608"/>
      <c r="D13" s="1608"/>
      <c r="E13" s="1609"/>
      <c r="F13" s="1609"/>
      <c r="G13" s="1609"/>
      <c r="H13" s="1610"/>
      <c r="I13" s="1611"/>
      <c r="J13" s="1610"/>
      <c r="K13" s="1610"/>
      <c r="L13" s="1610"/>
      <c r="M13" s="1609"/>
    </row>
    <row r="14" spans="1:14" s="208" customFormat="1" ht="9.9499999999999993" customHeight="1">
      <c r="A14" s="1612" t="s">
        <v>820</v>
      </c>
      <c r="B14" s="1613"/>
      <c r="C14" s="1613"/>
      <c r="D14" s="1613"/>
      <c r="E14" s="205"/>
      <c r="F14" s="205"/>
      <c r="G14" s="205"/>
      <c r="H14" s="205"/>
      <c r="I14" s="385"/>
      <c r="J14" s="205"/>
      <c r="N14" s="427" t="s">
        <v>765</v>
      </c>
    </row>
    <row r="15" spans="1:14">
      <c r="B15" s="1614"/>
      <c r="C15" s="1614"/>
      <c r="D15" s="1614"/>
      <c r="E15" s="1614"/>
      <c r="F15" s="1614"/>
      <c r="G15" s="1614"/>
      <c r="H15" s="1614"/>
      <c r="I15" s="1614"/>
      <c r="J15" s="1614"/>
      <c r="K15" s="1614"/>
      <c r="L15" s="1614"/>
      <c r="M15" s="1614"/>
    </row>
    <row r="16" spans="1:14" ht="15">
      <c r="B16" s="2518" t="s">
        <v>1019</v>
      </c>
    </row>
    <row r="19" spans="6:6">
      <c r="F19" s="1056" t="s">
        <v>134</v>
      </c>
    </row>
  </sheetData>
  <hyperlinks>
    <hyperlink ref="B16" location="Inhaltsverzeichnis!A1" display="Zurück zum Inhaltsverzeichnis"/>
  </hyperlinks>
  <pageMargins left="0.78740157480314965" right="0.59055118110236227" top="0.39370078740157483" bottom="0.19685039370078741" header="0.19685039370078741" footer="0.19685039370078741"/>
  <pageSetup paperSize="9" orientation="portrait" horizontalDpi="1200" verticalDpi="1200" r:id="rId1"/>
  <headerFooter alignWithMargins="0">
    <oddFooter>&amp;L&amp;D / &amp;T&amp;C
&amp;R&amp;A</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Q46"/>
  <sheetViews>
    <sheetView showGridLines="0" zoomScaleNormal="100" workbookViewId="0"/>
  </sheetViews>
  <sheetFormatPr baseColWidth="10" defaultRowHeight="16.5"/>
  <cols>
    <col min="1" max="1" width="20.5703125" style="2" customWidth="1"/>
    <col min="2" max="2" width="15.28515625" style="2" customWidth="1"/>
    <col min="3" max="3" width="7.140625" style="2" customWidth="1"/>
    <col min="4" max="16" width="9.28515625" style="2" customWidth="1"/>
    <col min="17" max="16384" width="11.42578125" style="2"/>
  </cols>
  <sheetData>
    <row r="1" spans="1:17" ht="20.25">
      <c r="A1" s="52" t="s">
        <v>2057</v>
      </c>
      <c r="B1" s="2383"/>
      <c r="C1" s="2383"/>
      <c r="D1" s="2383"/>
      <c r="E1" s="2383"/>
      <c r="F1" s="2383"/>
      <c r="G1" s="2383"/>
      <c r="H1" s="2383"/>
      <c r="I1" s="2383"/>
      <c r="J1" s="2383"/>
      <c r="K1" s="2383"/>
      <c r="L1" s="2383"/>
      <c r="M1" s="2383"/>
      <c r="N1" s="2383"/>
      <c r="O1" s="2383"/>
      <c r="P1" s="2383"/>
    </row>
    <row r="2" spans="1:17" ht="22.5" customHeight="1">
      <c r="A2" s="2383" t="s">
        <v>2058</v>
      </c>
      <c r="B2" s="2383"/>
      <c r="C2" s="2383"/>
      <c r="D2" s="2383"/>
      <c r="E2" s="2383"/>
      <c r="F2" s="2383"/>
      <c r="G2" s="2383"/>
      <c r="H2" s="2383"/>
      <c r="I2" s="2383"/>
      <c r="J2" s="2383"/>
      <c r="K2" s="2383"/>
      <c r="L2" s="2383"/>
      <c r="M2" s="2383"/>
      <c r="N2" s="2383"/>
      <c r="O2" s="2383"/>
      <c r="P2" s="2383"/>
    </row>
    <row r="3" spans="1:17" ht="36" customHeight="1">
      <c r="A3" s="16" t="s">
        <v>588</v>
      </c>
      <c r="B3" s="2408" t="s">
        <v>2059</v>
      </c>
      <c r="C3" s="2409" t="s">
        <v>4</v>
      </c>
      <c r="D3" s="17" t="s">
        <v>732</v>
      </c>
      <c r="E3" s="17" t="s">
        <v>298</v>
      </c>
      <c r="F3" s="17" t="s">
        <v>2060</v>
      </c>
      <c r="G3" s="17" t="s">
        <v>300</v>
      </c>
      <c r="H3" s="17" t="s">
        <v>9</v>
      </c>
      <c r="I3" s="17" t="s">
        <v>301</v>
      </c>
      <c r="J3" s="17" t="s">
        <v>1925</v>
      </c>
      <c r="K3" s="17" t="s">
        <v>1926</v>
      </c>
      <c r="L3" s="17" t="s">
        <v>1927</v>
      </c>
      <c r="M3" s="17" t="s">
        <v>1928</v>
      </c>
      <c r="N3" s="17" t="s">
        <v>1929</v>
      </c>
      <c r="O3" s="17" t="s">
        <v>1930</v>
      </c>
      <c r="P3" s="17" t="s">
        <v>297</v>
      </c>
    </row>
    <row r="4" spans="1:17" ht="17.25" customHeight="1">
      <c r="A4" s="2410" t="s">
        <v>2061</v>
      </c>
      <c r="B4" s="2411" t="s">
        <v>2062</v>
      </c>
      <c r="C4" s="2411">
        <v>2023</v>
      </c>
      <c r="D4" s="2412">
        <v>7.4382999999999999</v>
      </c>
      <c r="E4" s="2413">
        <v>7.4447000000000001</v>
      </c>
      <c r="F4" s="2413">
        <v>7.4455999999999998</v>
      </c>
      <c r="G4" s="2413">
        <v>7.4518000000000004</v>
      </c>
      <c r="H4" s="2413">
        <v>7.4485000000000001</v>
      </c>
      <c r="I4" s="2413">
        <v>7.4492000000000003</v>
      </c>
      <c r="J4" s="2413">
        <v>7.4508000000000001</v>
      </c>
      <c r="K4" s="2413">
        <v>7.4522000000000004</v>
      </c>
      <c r="L4" s="2413">
        <v>7.4565999999999999</v>
      </c>
      <c r="M4" s="2413">
        <v>7.4603999999999999</v>
      </c>
      <c r="N4" s="2413">
        <v>7.4581</v>
      </c>
      <c r="O4" s="2413">
        <v>7.4555999999999996</v>
      </c>
      <c r="P4" s="2412">
        <v>7.4508999999999999</v>
      </c>
      <c r="Q4" s="2414"/>
    </row>
    <row r="5" spans="1:17" ht="17.25" customHeight="1">
      <c r="A5" s="2415" t="s">
        <v>2061</v>
      </c>
      <c r="B5" s="2416" t="s">
        <v>2062</v>
      </c>
      <c r="C5" s="2411">
        <v>2024</v>
      </c>
      <c r="D5" s="2412">
        <v>7.4572000000000003</v>
      </c>
      <c r="E5" s="2413">
        <v>7.4550000000000001</v>
      </c>
      <c r="F5" s="2413">
        <v>7.4565999999999999</v>
      </c>
      <c r="G5" s="2413">
        <v>7.4596</v>
      </c>
      <c r="H5" s="2413">
        <v>7.4606000000000003</v>
      </c>
      <c r="I5" s="2413">
        <v>7.4592000000000001</v>
      </c>
      <c r="J5" s="2413"/>
      <c r="K5" s="2413"/>
      <c r="L5" s="2413"/>
      <c r="M5" s="2413"/>
      <c r="N5" s="2413"/>
      <c r="O5" s="2417"/>
      <c r="P5" s="2413"/>
      <c r="Q5" s="2414"/>
    </row>
    <row r="6" spans="1:17" ht="17.25" customHeight="1">
      <c r="A6" s="2410" t="s">
        <v>2063</v>
      </c>
      <c r="B6" s="2411" t="s">
        <v>2064</v>
      </c>
      <c r="C6" s="2411">
        <v>2023</v>
      </c>
      <c r="D6" s="2412">
        <v>11.2051</v>
      </c>
      <c r="E6" s="2413">
        <v>11.172499999999999</v>
      </c>
      <c r="F6" s="2413">
        <v>11.227600000000001</v>
      </c>
      <c r="G6" s="2413">
        <v>11.337</v>
      </c>
      <c r="H6" s="2413">
        <v>11.3697</v>
      </c>
      <c r="I6" s="2413">
        <v>11.676600000000001</v>
      </c>
      <c r="J6" s="2413">
        <v>11.6343</v>
      </c>
      <c r="K6" s="2413">
        <v>11.8117</v>
      </c>
      <c r="L6" s="2413">
        <v>11.841699999999999</v>
      </c>
      <c r="M6" s="2413">
        <v>11.6472</v>
      </c>
      <c r="N6" s="2413">
        <v>11.547499999999999</v>
      </c>
      <c r="O6" s="2413">
        <v>11.2028</v>
      </c>
      <c r="P6" s="2412">
        <v>11.4788</v>
      </c>
      <c r="Q6" s="2414"/>
    </row>
    <row r="7" spans="1:17" ht="17.25" customHeight="1">
      <c r="A7" s="2415" t="s">
        <v>2063</v>
      </c>
      <c r="B7" s="2416" t="s">
        <v>2064</v>
      </c>
      <c r="C7" s="2411">
        <v>2024</v>
      </c>
      <c r="D7" s="2412">
        <v>11.2834</v>
      </c>
      <c r="E7" s="2413">
        <v>11.25</v>
      </c>
      <c r="F7" s="2413">
        <v>11.305400000000001</v>
      </c>
      <c r="G7" s="2413">
        <v>11.590999999999999</v>
      </c>
      <c r="H7" s="2413">
        <v>11.618600000000001</v>
      </c>
      <c r="I7" s="2413">
        <v>11.2851</v>
      </c>
      <c r="J7" s="2413"/>
      <c r="K7" s="2413"/>
      <c r="L7" s="2413"/>
      <c r="M7" s="2413"/>
      <c r="N7" s="2413"/>
      <c r="O7" s="2417"/>
      <c r="P7" s="2413"/>
      <c r="Q7" s="2414"/>
    </row>
    <row r="8" spans="1:17" ht="17.25" customHeight="1">
      <c r="A8" s="2410" t="s">
        <v>2065</v>
      </c>
      <c r="B8" s="2411" t="s">
        <v>2066</v>
      </c>
      <c r="C8" s="2411">
        <v>2023</v>
      </c>
      <c r="D8" s="2418">
        <v>0.88212000000000002</v>
      </c>
      <c r="E8" s="2419">
        <v>0.88549999999999995</v>
      </c>
      <c r="F8" s="2419">
        <v>0.88192000000000004</v>
      </c>
      <c r="G8" s="2419">
        <v>0.88114999999999999</v>
      </c>
      <c r="H8" s="2419">
        <v>0.87041000000000002</v>
      </c>
      <c r="I8" s="2419">
        <v>0.85860999999999998</v>
      </c>
      <c r="J8" s="2419">
        <v>0.85855999999999999</v>
      </c>
      <c r="K8" s="2419">
        <v>0.85892000000000002</v>
      </c>
      <c r="L8" s="2419">
        <v>0.86158000000000001</v>
      </c>
      <c r="M8" s="2419">
        <v>0.86797999999999997</v>
      </c>
      <c r="N8" s="2419">
        <v>0.87044999999999995</v>
      </c>
      <c r="O8" s="2419">
        <v>0.86168</v>
      </c>
      <c r="P8" s="2420">
        <v>0.86978999999999995</v>
      </c>
      <c r="Q8" s="2414"/>
    </row>
    <row r="9" spans="1:17" ht="17.25" customHeight="1">
      <c r="A9" s="2415" t="s">
        <v>2065</v>
      </c>
      <c r="B9" s="2416" t="s">
        <v>2066</v>
      </c>
      <c r="C9" s="2411">
        <v>2024</v>
      </c>
      <c r="D9" s="2418">
        <v>0.85872999999999999</v>
      </c>
      <c r="E9" s="2421">
        <v>0.85465999999999998</v>
      </c>
      <c r="F9" s="2422">
        <v>0.85524</v>
      </c>
      <c r="G9" s="2421">
        <v>0.85658000000000001</v>
      </c>
      <c r="H9" s="2421">
        <v>0.85563999999999996</v>
      </c>
      <c r="I9" s="2421">
        <v>0.84643000000000002</v>
      </c>
      <c r="J9" s="2421"/>
      <c r="K9" s="2421"/>
      <c r="L9" s="2421"/>
      <c r="M9" s="2421"/>
      <c r="N9" s="2421"/>
      <c r="O9" s="2421"/>
      <c r="P9" s="2420"/>
      <c r="Q9" s="2414"/>
    </row>
    <row r="10" spans="1:17" ht="17.25" customHeight="1">
      <c r="A10" s="2410" t="s">
        <v>2067</v>
      </c>
      <c r="B10" s="2411" t="s">
        <v>2068</v>
      </c>
      <c r="C10" s="2411">
        <v>2023</v>
      </c>
      <c r="D10" s="2412">
        <v>10.7149</v>
      </c>
      <c r="E10" s="2413">
        <v>10.9529</v>
      </c>
      <c r="F10" s="2413">
        <v>11.2858</v>
      </c>
      <c r="G10" s="2413">
        <v>11.518700000000001</v>
      </c>
      <c r="H10" s="2413">
        <v>11.733000000000001</v>
      </c>
      <c r="I10" s="2413">
        <v>11.7164</v>
      </c>
      <c r="J10" s="2413">
        <v>11.3474</v>
      </c>
      <c r="K10" s="2413">
        <v>11.412699999999999</v>
      </c>
      <c r="L10" s="2413">
        <v>11.452500000000001</v>
      </c>
      <c r="M10" s="2413">
        <v>11.628399999999999</v>
      </c>
      <c r="N10" s="2413">
        <v>11.7958</v>
      </c>
      <c r="O10" s="2417">
        <v>11.533300000000001</v>
      </c>
      <c r="P10" s="2413">
        <v>11.424799999999999</v>
      </c>
      <c r="Q10" s="2414"/>
    </row>
    <row r="11" spans="1:17" ht="17.25" customHeight="1">
      <c r="A11" s="2415" t="s">
        <v>2067</v>
      </c>
      <c r="B11" s="2416" t="s">
        <v>2068</v>
      </c>
      <c r="C11" s="2411">
        <v>2024</v>
      </c>
      <c r="D11" s="2423">
        <v>11.350099999999999</v>
      </c>
      <c r="E11" s="2413">
        <v>11.3843</v>
      </c>
      <c r="F11" s="2424">
        <v>11.5214</v>
      </c>
      <c r="G11" s="2413">
        <v>11.6828</v>
      </c>
      <c r="H11" s="2413">
        <v>11.598800000000001</v>
      </c>
      <c r="I11" s="2413">
        <v>11.4178</v>
      </c>
      <c r="J11" s="2413"/>
      <c r="K11" s="2413"/>
      <c r="L11" s="2413"/>
      <c r="M11" s="2413"/>
      <c r="N11" s="2413"/>
      <c r="O11" s="2417"/>
      <c r="P11" s="2413"/>
      <c r="Q11" s="2414"/>
    </row>
    <row r="12" spans="1:17" ht="17.25" customHeight="1">
      <c r="A12" s="2410" t="s">
        <v>2069</v>
      </c>
      <c r="B12" s="2411" t="s">
        <v>2070</v>
      </c>
      <c r="C12" s="2411">
        <v>2023</v>
      </c>
      <c r="D12" s="2423">
        <v>0.99609999999999999</v>
      </c>
      <c r="E12" s="2413">
        <v>0.99050000000000005</v>
      </c>
      <c r="F12" s="2424">
        <v>0.99080000000000001</v>
      </c>
      <c r="G12" s="2413">
        <v>0.98460000000000003</v>
      </c>
      <c r="H12" s="2413">
        <v>0.97509999999999997</v>
      </c>
      <c r="I12" s="2413">
        <v>0.97640000000000005</v>
      </c>
      <c r="J12" s="2413">
        <v>0.96630000000000005</v>
      </c>
      <c r="K12" s="2413">
        <v>0.95879999999999999</v>
      </c>
      <c r="L12" s="2413">
        <v>0.96</v>
      </c>
      <c r="M12" s="2413">
        <v>0.95469999999999999</v>
      </c>
      <c r="N12" s="2413">
        <v>0.96340000000000003</v>
      </c>
      <c r="O12" s="2417">
        <v>0.94410000000000005</v>
      </c>
      <c r="P12" s="2413">
        <v>0.9718</v>
      </c>
      <c r="Q12" s="2414"/>
    </row>
    <row r="13" spans="1:17" ht="17.25" customHeight="1">
      <c r="A13" s="2415" t="s">
        <v>2069</v>
      </c>
      <c r="B13" s="2416" t="s">
        <v>2070</v>
      </c>
      <c r="C13" s="2411">
        <v>2024</v>
      </c>
      <c r="D13" s="2423">
        <v>0.93679999999999997</v>
      </c>
      <c r="E13" s="2413">
        <v>0.94620000000000004</v>
      </c>
      <c r="F13" s="2424">
        <v>0.96560000000000001</v>
      </c>
      <c r="G13" s="2413">
        <v>0.97609999999999997</v>
      </c>
      <c r="H13" s="2413">
        <v>0.98299999999999998</v>
      </c>
      <c r="I13" s="2413">
        <v>0.96160000000000001</v>
      </c>
      <c r="J13" s="2413"/>
      <c r="K13" s="2413"/>
      <c r="L13" s="2413"/>
      <c r="M13" s="2413"/>
      <c r="N13" s="2413"/>
      <c r="O13" s="2417"/>
      <c r="P13" s="2413"/>
      <c r="Q13" s="2414"/>
    </row>
    <row r="14" spans="1:17" ht="17.25" customHeight="1">
      <c r="A14" s="2410" t="s">
        <v>2071</v>
      </c>
      <c r="B14" s="2411" t="s">
        <v>2072</v>
      </c>
      <c r="C14" s="2411">
        <v>2023</v>
      </c>
      <c r="D14" s="2423">
        <v>1.0769</v>
      </c>
      <c r="E14" s="2413">
        <v>1.0714999999999999</v>
      </c>
      <c r="F14" s="2424">
        <v>1.0706</v>
      </c>
      <c r="G14" s="2413">
        <v>1.0968</v>
      </c>
      <c r="H14" s="2413">
        <v>1.0868</v>
      </c>
      <c r="I14" s="2413">
        <v>1.0840000000000001</v>
      </c>
      <c r="J14" s="2413">
        <v>1.1057999999999999</v>
      </c>
      <c r="K14" s="2413">
        <v>1.0909</v>
      </c>
      <c r="L14" s="2413">
        <v>1.0684</v>
      </c>
      <c r="M14" s="2413">
        <v>1.0563</v>
      </c>
      <c r="N14" s="2413">
        <v>1.0808</v>
      </c>
      <c r="O14" s="2417">
        <v>1.0903</v>
      </c>
      <c r="P14" s="2413">
        <v>1.0812999999999999</v>
      </c>
      <c r="Q14" s="2414"/>
    </row>
    <row r="15" spans="1:17" ht="17.25" customHeight="1">
      <c r="A15" s="2415" t="s">
        <v>2071</v>
      </c>
      <c r="B15" s="2416" t="s">
        <v>2072</v>
      </c>
      <c r="C15" s="2411">
        <v>2024</v>
      </c>
      <c r="D15" s="2423">
        <v>1.0905</v>
      </c>
      <c r="E15" s="2413">
        <v>1.0794999999999999</v>
      </c>
      <c r="F15" s="2424">
        <v>1.0871999999999999</v>
      </c>
      <c r="G15" s="2413">
        <v>1.0728</v>
      </c>
      <c r="H15" s="2413">
        <v>1.0811999999999999</v>
      </c>
      <c r="I15" s="2413">
        <v>1.0759000000000001</v>
      </c>
      <c r="J15" s="2413"/>
      <c r="K15" s="2413"/>
      <c r="L15" s="2413"/>
      <c r="M15" s="2413"/>
      <c r="N15" s="2413"/>
      <c r="O15" s="2417"/>
      <c r="P15" s="2413"/>
      <c r="Q15" s="2414"/>
    </row>
    <row r="16" spans="1:17" ht="17.25" customHeight="1">
      <c r="A16" s="2410" t="s">
        <v>2073</v>
      </c>
      <c r="B16" s="2411" t="s">
        <v>2074</v>
      </c>
      <c r="C16" s="2411">
        <v>2023</v>
      </c>
      <c r="D16" s="2425">
        <v>140.54</v>
      </c>
      <c r="E16" s="2426">
        <v>142.38</v>
      </c>
      <c r="F16" s="2426">
        <v>143.01</v>
      </c>
      <c r="G16" s="2426">
        <v>146.51</v>
      </c>
      <c r="H16" s="2426">
        <v>148.93</v>
      </c>
      <c r="I16" s="2426">
        <v>153.15</v>
      </c>
      <c r="J16" s="2426">
        <v>155.94</v>
      </c>
      <c r="K16" s="2426">
        <v>157.96</v>
      </c>
      <c r="L16" s="2426">
        <v>157.80000000000001</v>
      </c>
      <c r="M16" s="2426">
        <v>158.04</v>
      </c>
      <c r="N16" s="2426">
        <v>161.84</v>
      </c>
      <c r="O16" s="2427">
        <v>157.21</v>
      </c>
      <c r="P16" s="2426">
        <v>151.99</v>
      </c>
      <c r="Q16" s="2414"/>
    </row>
    <row r="17" spans="1:17" ht="17.25" customHeight="1">
      <c r="A17" s="2415" t="s">
        <v>2073</v>
      </c>
      <c r="B17" s="2416" t="s">
        <v>2074</v>
      </c>
      <c r="C17" s="2411">
        <v>2024</v>
      </c>
      <c r="D17" s="2425">
        <v>159.46</v>
      </c>
      <c r="E17" s="2426">
        <v>161.38</v>
      </c>
      <c r="F17" s="2426">
        <v>162.77000000000001</v>
      </c>
      <c r="G17" s="2426">
        <v>165.03</v>
      </c>
      <c r="H17" s="2426">
        <v>168.54</v>
      </c>
      <c r="I17" s="2426">
        <v>169.81</v>
      </c>
      <c r="J17" s="2426"/>
      <c r="K17" s="2426"/>
      <c r="L17" s="2426"/>
      <c r="M17" s="2426"/>
      <c r="N17" s="2426"/>
      <c r="O17" s="2427"/>
      <c r="P17" s="2426"/>
      <c r="Q17" s="2414"/>
    </row>
    <row r="18" spans="1:17" ht="17.25" customHeight="1">
      <c r="A18" s="2410" t="s">
        <v>2075</v>
      </c>
      <c r="B18" s="2411" t="s">
        <v>2076</v>
      </c>
      <c r="C18" s="2411">
        <v>2023</v>
      </c>
      <c r="D18" s="2428">
        <v>23.957999999999998</v>
      </c>
      <c r="E18" s="2429">
        <v>23.712</v>
      </c>
      <c r="F18" s="2429">
        <v>23.683</v>
      </c>
      <c r="G18" s="2429">
        <v>23.437000000000001</v>
      </c>
      <c r="H18" s="2429">
        <v>23.594999999999999</v>
      </c>
      <c r="I18" s="2429">
        <v>23.695</v>
      </c>
      <c r="J18" s="2429">
        <v>23.891999999999999</v>
      </c>
      <c r="K18" s="2429">
        <v>24.108000000000001</v>
      </c>
      <c r="L18" s="2429">
        <v>24.38</v>
      </c>
      <c r="M18" s="2429">
        <v>24.584</v>
      </c>
      <c r="N18" s="2429">
        <v>24.484999999999999</v>
      </c>
      <c r="O18" s="2430">
        <v>24.478000000000002</v>
      </c>
      <c r="P18" s="2429">
        <v>24.004000000000001</v>
      </c>
      <c r="Q18" s="2414"/>
    </row>
    <row r="19" spans="1:17" ht="17.25" customHeight="1">
      <c r="A19" s="2415" t="s">
        <v>2075</v>
      </c>
      <c r="B19" s="2416" t="s">
        <v>2076</v>
      </c>
      <c r="C19" s="2411">
        <v>2024</v>
      </c>
      <c r="D19" s="2428">
        <v>24.716000000000001</v>
      </c>
      <c r="E19" s="2429">
        <v>25.231999999999999</v>
      </c>
      <c r="F19" s="2429">
        <v>25.292000000000002</v>
      </c>
      <c r="G19" s="2429">
        <v>25.277999999999999</v>
      </c>
      <c r="H19" s="2429">
        <v>24.818999999999999</v>
      </c>
      <c r="I19" s="2429">
        <v>24.779</v>
      </c>
      <c r="J19" s="2429"/>
      <c r="K19" s="2429"/>
      <c r="L19" s="2429"/>
      <c r="M19" s="2429"/>
      <c r="N19" s="2429"/>
      <c r="O19" s="2430"/>
      <c r="P19" s="2429"/>
      <c r="Q19" s="2414"/>
    </row>
    <row r="20" spans="1:17" ht="17.25" customHeight="1">
      <c r="A20" s="2410" t="s">
        <v>2077</v>
      </c>
      <c r="B20" s="2411" t="s">
        <v>2078</v>
      </c>
      <c r="C20" s="2411">
        <v>2023</v>
      </c>
      <c r="D20" s="2425">
        <v>396.03</v>
      </c>
      <c r="E20" s="2426">
        <v>384.91</v>
      </c>
      <c r="F20" s="2426">
        <v>385.01</v>
      </c>
      <c r="G20" s="2426">
        <v>375.34</v>
      </c>
      <c r="H20" s="2426">
        <v>372.37</v>
      </c>
      <c r="I20" s="2426">
        <v>370.6</v>
      </c>
      <c r="J20" s="2426">
        <v>379.04</v>
      </c>
      <c r="K20" s="2426">
        <v>385.05</v>
      </c>
      <c r="L20" s="2426">
        <v>386.43</v>
      </c>
      <c r="M20" s="2426">
        <v>385.33</v>
      </c>
      <c r="N20" s="2426">
        <v>379.19</v>
      </c>
      <c r="O20" s="2427">
        <v>381.8</v>
      </c>
      <c r="P20" s="2426">
        <v>381.85</v>
      </c>
      <c r="Q20" s="2414"/>
    </row>
    <row r="21" spans="1:17" ht="17.25" customHeight="1">
      <c r="A21" s="2415" t="s">
        <v>2077</v>
      </c>
      <c r="B21" s="2416" t="s">
        <v>2078</v>
      </c>
      <c r="C21" s="2411">
        <v>2024</v>
      </c>
      <c r="D21" s="2425">
        <v>382.04</v>
      </c>
      <c r="E21" s="2426">
        <v>388.04</v>
      </c>
      <c r="F21" s="2426">
        <v>395.09</v>
      </c>
      <c r="G21" s="2426">
        <v>392.41</v>
      </c>
      <c r="H21" s="2426">
        <v>387.18</v>
      </c>
      <c r="I21" s="2426">
        <v>394.76</v>
      </c>
      <c r="J21" s="2426"/>
      <c r="K21" s="2426"/>
      <c r="L21" s="2426"/>
      <c r="M21" s="2426"/>
      <c r="N21" s="2426"/>
      <c r="O21" s="2427"/>
      <c r="P21" s="2426"/>
      <c r="Q21" s="2414"/>
    </row>
    <row r="22" spans="1:17" ht="17.25" customHeight="1">
      <c r="A22" s="2410" t="s">
        <v>2079</v>
      </c>
      <c r="B22" s="2411" t="s">
        <v>2080</v>
      </c>
      <c r="C22" s="2411">
        <v>2023</v>
      </c>
      <c r="D22" s="2412">
        <v>4.6974</v>
      </c>
      <c r="E22" s="2413">
        <v>4.7415000000000003</v>
      </c>
      <c r="F22" s="2413">
        <v>4.6893000000000002</v>
      </c>
      <c r="G22" s="2413">
        <v>4.6319999999999997</v>
      </c>
      <c r="H22" s="2413">
        <v>4.5345000000000004</v>
      </c>
      <c r="I22" s="2413">
        <v>4.4607999999999999</v>
      </c>
      <c r="J22" s="2413">
        <v>4.4431000000000003</v>
      </c>
      <c r="K22" s="2413">
        <v>4.4600999999999997</v>
      </c>
      <c r="L22" s="2413">
        <v>4.5980999999999996</v>
      </c>
      <c r="M22" s="2413">
        <v>4.5124000000000004</v>
      </c>
      <c r="N22" s="2413">
        <v>4.4020000000000001</v>
      </c>
      <c r="O22" s="2417">
        <v>4.3334999999999999</v>
      </c>
      <c r="P22" s="2413">
        <v>4.5419999999999998</v>
      </c>
      <c r="Q22" s="2414"/>
    </row>
    <row r="23" spans="1:17" ht="17.25" customHeight="1">
      <c r="A23" s="2415" t="s">
        <v>2079</v>
      </c>
      <c r="B23" s="2416" t="s">
        <v>2080</v>
      </c>
      <c r="C23" s="2411">
        <v>2024</v>
      </c>
      <c r="D23" s="2412">
        <v>4.3647999999999998</v>
      </c>
      <c r="E23" s="2413">
        <v>4.3255999999999997</v>
      </c>
      <c r="F23" s="2413">
        <v>4.3068999999999997</v>
      </c>
      <c r="G23" s="2413">
        <v>4.3026</v>
      </c>
      <c r="H23" s="2413">
        <v>4.2796000000000003</v>
      </c>
      <c r="I23" s="2413">
        <v>4.3209</v>
      </c>
      <c r="J23" s="2413"/>
      <c r="K23" s="2413"/>
      <c r="L23" s="2413"/>
      <c r="M23" s="2413"/>
      <c r="N23" s="2413"/>
      <c r="O23" s="2417"/>
      <c r="P23" s="2413"/>
      <c r="Q23" s="2414"/>
    </row>
    <row r="24" spans="1:17" ht="10.5" customHeight="1">
      <c r="A24" s="2431" t="s">
        <v>2081</v>
      </c>
      <c r="B24" s="2384"/>
      <c r="C24" s="2384"/>
      <c r="D24" s="2384"/>
      <c r="E24" s="2384"/>
      <c r="F24" s="2384"/>
      <c r="G24" s="2384"/>
      <c r="H24" s="2384"/>
      <c r="I24" s="62"/>
      <c r="J24" s="62"/>
      <c r="K24" s="62"/>
      <c r="L24" s="62"/>
      <c r="M24" s="62"/>
      <c r="N24" s="62"/>
      <c r="O24" s="2384"/>
      <c r="P24" s="2384"/>
    </row>
    <row r="25" spans="1:17" ht="10.5" customHeight="1">
      <c r="A25" s="2431" t="s">
        <v>2082</v>
      </c>
      <c r="B25" s="2384"/>
      <c r="C25" s="2384"/>
      <c r="D25" s="2384"/>
      <c r="E25" s="2384"/>
      <c r="F25" s="2384"/>
      <c r="G25" s="2384"/>
      <c r="H25" s="2384"/>
      <c r="I25" s="62"/>
      <c r="J25" s="62"/>
      <c r="K25" s="62"/>
      <c r="L25" s="2384"/>
      <c r="M25" s="2384"/>
      <c r="N25" s="2384"/>
      <c r="O25" s="2384"/>
      <c r="P25" s="2384"/>
    </row>
    <row r="26" spans="1:17" ht="10.5" customHeight="1">
      <c r="A26" s="2432" t="s">
        <v>2083</v>
      </c>
      <c r="B26" s="2384"/>
      <c r="C26" s="2384"/>
      <c r="D26" s="2384"/>
      <c r="E26" s="2384"/>
      <c r="F26" s="2384"/>
      <c r="G26" s="2384"/>
      <c r="H26" s="2384"/>
      <c r="I26" s="62"/>
      <c r="J26" s="62"/>
      <c r="K26" s="62"/>
      <c r="L26" s="2384"/>
      <c r="M26" s="2384"/>
      <c r="N26" s="2384"/>
      <c r="O26" s="2384"/>
      <c r="P26" s="2384"/>
    </row>
    <row r="27" spans="1:17" ht="34.5" customHeight="1">
      <c r="A27" s="2433" t="s">
        <v>2084</v>
      </c>
      <c r="B27" s="2384"/>
      <c r="C27" s="2384"/>
      <c r="D27" s="2384"/>
      <c r="E27" s="2384"/>
      <c r="F27" s="2384"/>
      <c r="G27" s="2384"/>
      <c r="H27" s="2384"/>
      <c r="I27" s="2384"/>
      <c r="J27" s="2384"/>
      <c r="K27" s="2384"/>
      <c r="L27" s="2384"/>
      <c r="M27" s="2384"/>
      <c r="N27" s="2384"/>
      <c r="O27" s="2384"/>
      <c r="P27" s="2384"/>
    </row>
    <row r="28" spans="1:17" ht="10.5" customHeight="1">
      <c r="A28" s="2384" t="s">
        <v>2085</v>
      </c>
      <c r="B28" s="2384" t="s">
        <v>2086</v>
      </c>
      <c r="C28" s="2384"/>
      <c r="D28" s="2384"/>
      <c r="E28" s="2384"/>
      <c r="I28" s="2384"/>
      <c r="J28" s="2384"/>
      <c r="N28" s="2384"/>
      <c r="O28" s="2431"/>
      <c r="P28" s="2384"/>
    </row>
    <row r="29" spans="1:17" ht="9.9499999999999993" customHeight="1">
      <c r="A29" s="2384" t="s">
        <v>2087</v>
      </c>
      <c r="B29" s="2384" t="s">
        <v>2088</v>
      </c>
      <c r="C29" s="2384"/>
      <c r="D29" s="2384"/>
      <c r="E29" s="2384"/>
      <c r="I29" s="2384"/>
      <c r="J29" s="2384"/>
      <c r="N29" s="62"/>
      <c r="O29" s="2431"/>
      <c r="P29" s="2384"/>
    </row>
    <row r="30" spans="1:17" ht="9.9499999999999993" customHeight="1">
      <c r="A30" s="2384" t="s">
        <v>2089</v>
      </c>
      <c r="B30" s="2384" t="s">
        <v>2090</v>
      </c>
      <c r="C30" s="2384"/>
      <c r="D30" s="2384"/>
      <c r="E30" s="2384"/>
      <c r="I30" s="2384"/>
      <c r="J30" s="2384"/>
      <c r="N30" s="62"/>
      <c r="O30" s="2431"/>
      <c r="P30" s="2384"/>
    </row>
    <row r="31" spans="1:17" ht="9.9499999999999993" customHeight="1">
      <c r="A31" s="2384" t="s">
        <v>2091</v>
      </c>
      <c r="B31" s="2384" t="s">
        <v>2092</v>
      </c>
      <c r="C31" s="2384"/>
      <c r="D31" s="2384"/>
      <c r="E31" s="2384"/>
      <c r="I31" s="2384"/>
      <c r="J31" s="2384"/>
      <c r="N31" s="62"/>
      <c r="O31" s="2431"/>
    </row>
    <row r="32" spans="1:17" ht="9.9499999999999993" customHeight="1">
      <c r="A32" s="62" t="s">
        <v>2093</v>
      </c>
      <c r="B32" s="62" t="s">
        <v>2094</v>
      </c>
      <c r="C32" s="62"/>
      <c r="D32" s="62"/>
      <c r="E32" s="62"/>
      <c r="I32" s="2384"/>
      <c r="J32" s="2384"/>
      <c r="N32" s="62"/>
      <c r="O32" s="2431"/>
    </row>
    <row r="33" spans="1:16" ht="12" customHeight="1">
      <c r="A33" s="2384" t="s">
        <v>2095</v>
      </c>
      <c r="B33" s="2384" t="s">
        <v>2096</v>
      </c>
      <c r="C33" s="2384"/>
      <c r="D33" s="2384"/>
      <c r="I33" s="2384"/>
      <c r="N33" s="2384"/>
      <c r="O33" s="2384"/>
      <c r="P33" s="2434"/>
    </row>
    <row r="34" spans="1:16">
      <c r="A34" s="2384" t="s">
        <v>2097</v>
      </c>
      <c r="B34" s="2384" t="s">
        <v>2098</v>
      </c>
    </row>
    <row r="35" spans="1:16">
      <c r="A35" s="2384" t="s">
        <v>2099</v>
      </c>
      <c r="B35" s="2384" t="s">
        <v>2100</v>
      </c>
    </row>
    <row r="36" spans="1:16">
      <c r="A36" s="2384" t="s">
        <v>2101</v>
      </c>
      <c r="B36" s="2384" t="s">
        <v>2102</v>
      </c>
    </row>
    <row r="37" spans="1:16">
      <c r="A37" s="2435" t="s">
        <v>2103</v>
      </c>
      <c r="B37" s="62" t="s">
        <v>2104</v>
      </c>
      <c r="M37" s="2" t="s">
        <v>134</v>
      </c>
    </row>
    <row r="38" spans="1:16">
      <c r="A38" s="2384" t="s">
        <v>2105</v>
      </c>
      <c r="B38" s="2384" t="s">
        <v>2106</v>
      </c>
    </row>
    <row r="39" spans="1:16">
      <c r="A39" s="2384" t="s">
        <v>2107</v>
      </c>
      <c r="B39" s="2384" t="s">
        <v>2108</v>
      </c>
    </row>
    <row r="40" spans="1:16">
      <c r="A40" s="2384" t="s">
        <v>2109</v>
      </c>
      <c r="B40" s="2384" t="s">
        <v>2110</v>
      </c>
    </row>
    <row r="41" spans="1:16">
      <c r="A41" s="62" t="s">
        <v>2111</v>
      </c>
      <c r="B41" s="62" t="s">
        <v>2112</v>
      </c>
    </row>
    <row r="42" spans="1:16">
      <c r="A42" s="62" t="s">
        <v>2113</v>
      </c>
      <c r="B42" s="62" t="s">
        <v>2114</v>
      </c>
    </row>
    <row r="43" spans="1:16">
      <c r="A43" s="62" t="s">
        <v>2115</v>
      </c>
      <c r="B43" s="62" t="s">
        <v>2116</v>
      </c>
    </row>
    <row r="44" spans="1:16">
      <c r="A44" s="62" t="s">
        <v>2117</v>
      </c>
      <c r="B44" s="62" t="s">
        <v>2118</v>
      </c>
    </row>
    <row r="45" spans="1:16">
      <c r="A45" s="62" t="s">
        <v>2119</v>
      </c>
      <c r="B45" s="62" t="s">
        <v>2120</v>
      </c>
    </row>
    <row r="46" spans="1:16">
      <c r="A46" s="2518" t="s">
        <v>1019</v>
      </c>
    </row>
  </sheetData>
  <hyperlinks>
    <hyperlink ref="A46" location="Inhaltsverzeichnis!A1" display="Zurück zum Inhaltsverzeichnis"/>
  </hyperlinks>
  <pageMargins left="0.78740157480314965" right="0.78740157480314965" top="0.39370078740157483" bottom="0.19685039370078741" header="0.19685039370078741" footer="0.19685039370078741"/>
  <pageSetup paperSize="9" scale="82" orientation="portrait" verticalDpi="300" r:id="rId1"/>
  <headerFooter alignWithMargins="0">
    <oddFooter>&amp;L&amp;D / &amp;T&amp;R&amp;F / &amp;A</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S73"/>
  <sheetViews>
    <sheetView showGridLines="0" zoomScaleNormal="100" workbookViewId="0">
      <selection sqref="A1:S1"/>
    </sheetView>
  </sheetViews>
  <sheetFormatPr baseColWidth="10" defaultColWidth="9.140625" defaultRowHeight="12.75"/>
  <cols>
    <col min="1" max="1" width="8.5703125" style="2386" customWidth="1"/>
    <col min="2" max="2" width="6.85546875" style="2386" customWidth="1"/>
    <col min="3" max="3" width="6.42578125" style="2386" customWidth="1"/>
    <col min="4" max="4" width="5.140625" style="2386" customWidth="1"/>
    <col min="5" max="5" width="1.42578125" style="2386" customWidth="1"/>
    <col min="6" max="6" width="6.42578125" style="2386" customWidth="1"/>
    <col min="7" max="7" width="2.5703125" style="2386" customWidth="1"/>
    <col min="8" max="8" width="4" style="2386" customWidth="1"/>
    <col min="9" max="9" width="6.42578125" style="2386" customWidth="1"/>
    <col min="10" max="10" width="6.5703125" style="2386" customWidth="1"/>
    <col min="11" max="11" width="6.42578125" style="2386" customWidth="1"/>
    <col min="12" max="12" width="3.42578125" style="2386" customWidth="1"/>
    <col min="13" max="13" width="3.140625" style="2386" customWidth="1"/>
    <col min="14" max="14" width="6.42578125" style="2386" customWidth="1"/>
    <col min="15" max="15" width="6.5703125" style="2386" customWidth="1"/>
    <col min="16" max="16" width="6.42578125" style="2386" customWidth="1"/>
    <col min="17" max="17" width="1.140625" style="2386" customWidth="1"/>
    <col min="18" max="19" width="6.85546875" style="2386" hidden="1" customWidth="1"/>
    <col min="20" max="16384" width="9.140625" style="2386"/>
  </cols>
  <sheetData>
    <row r="1" spans="1:19" ht="26.25" customHeight="1">
      <c r="A1" s="2904" t="s">
        <v>1992</v>
      </c>
      <c r="B1" s="2904"/>
      <c r="C1" s="2904"/>
      <c r="D1" s="2904"/>
      <c r="E1" s="2904"/>
      <c r="F1" s="2904"/>
      <c r="G1" s="2904"/>
      <c r="H1" s="2904"/>
      <c r="I1" s="2904"/>
      <c r="J1" s="2904"/>
      <c r="K1" s="2904"/>
      <c r="L1" s="2904"/>
      <c r="M1" s="2904"/>
      <c r="N1" s="2904"/>
      <c r="O1" s="2904"/>
      <c r="P1" s="2904"/>
      <c r="Q1" s="2904"/>
      <c r="R1" s="2904"/>
      <c r="S1" s="2904"/>
    </row>
    <row r="2" spans="1:19" ht="11.25" customHeight="1">
      <c r="A2" s="2387"/>
      <c r="B2" s="2387"/>
      <c r="C2" s="2387"/>
      <c r="D2" s="2387"/>
      <c r="E2" s="2387"/>
      <c r="F2" s="2387"/>
      <c r="G2" s="2387"/>
      <c r="H2" s="2387"/>
      <c r="I2" s="2387"/>
      <c r="J2" s="2387"/>
      <c r="K2" s="2387"/>
      <c r="L2" s="2387"/>
      <c r="M2" s="2387"/>
      <c r="N2" s="2387"/>
      <c r="O2" s="2387"/>
      <c r="P2" s="2387"/>
      <c r="Q2" s="2387"/>
      <c r="R2" s="2387"/>
      <c r="S2" s="2387"/>
    </row>
    <row r="3" spans="1:19" ht="14.25" customHeight="1">
      <c r="A3" s="2902" t="s">
        <v>1993</v>
      </c>
      <c r="B3" s="2902"/>
      <c r="C3" s="2902"/>
      <c r="D3" s="2902"/>
      <c r="E3" s="2902"/>
      <c r="F3" s="2902"/>
      <c r="G3" s="2902"/>
      <c r="H3" s="2902"/>
      <c r="I3" s="2902"/>
      <c r="J3" s="2902"/>
      <c r="K3" s="2902"/>
      <c r="L3" s="2902"/>
      <c r="M3" s="2902"/>
      <c r="N3" s="2902"/>
      <c r="O3" s="2902"/>
      <c r="P3" s="2902"/>
      <c r="Q3" s="2902"/>
      <c r="R3" s="2902"/>
      <c r="S3" s="2902"/>
    </row>
    <row r="4" spans="1:19" ht="14.25" customHeight="1">
      <c r="A4" s="2527" t="s">
        <v>1991</v>
      </c>
      <c r="B4" s="2528"/>
      <c r="C4" s="2528"/>
      <c r="D4" s="2528"/>
      <c r="E4" s="2528"/>
      <c r="F4" s="2529"/>
      <c r="G4" s="2528"/>
      <c r="H4" s="2528"/>
      <c r="I4" s="2528"/>
      <c r="J4" s="2528"/>
      <c r="K4" s="2528"/>
      <c r="L4" s="2528"/>
      <c r="M4" s="2528"/>
      <c r="N4" s="2528"/>
      <c r="O4" s="2528"/>
      <c r="P4" s="2528"/>
      <c r="Q4" s="2525"/>
      <c r="R4" s="2525"/>
      <c r="S4" s="2525"/>
    </row>
    <row r="5" spans="1:19" ht="12" customHeight="1">
      <c r="A5" s="2387"/>
      <c r="B5" s="2387"/>
      <c r="C5" s="2387"/>
      <c r="D5" s="2387"/>
      <c r="E5" s="2387"/>
      <c r="F5" s="2387"/>
      <c r="G5" s="2387"/>
      <c r="H5" s="2387"/>
      <c r="I5" s="2387"/>
      <c r="J5" s="2387"/>
      <c r="K5" s="2387"/>
      <c r="L5" s="2387"/>
      <c r="M5" s="2387"/>
      <c r="N5" s="2387"/>
      <c r="O5" s="2387"/>
      <c r="P5" s="2387"/>
      <c r="Q5" s="2387"/>
      <c r="R5" s="2388" t="s">
        <v>1994</v>
      </c>
      <c r="S5" s="2388" t="s">
        <v>11</v>
      </c>
    </row>
    <row r="6" spans="1:19" ht="8.25" customHeight="1">
      <c r="A6" s="2387"/>
      <c r="B6" s="2388" t="s">
        <v>11</v>
      </c>
      <c r="C6" s="2388" t="s">
        <v>116</v>
      </c>
      <c r="D6" s="2903" t="s">
        <v>117</v>
      </c>
      <c r="E6" s="2903"/>
      <c r="F6" s="2388" t="s">
        <v>118</v>
      </c>
      <c r="G6" s="2903" t="s">
        <v>119</v>
      </c>
      <c r="H6" s="2903"/>
      <c r="I6" s="2388" t="s">
        <v>146</v>
      </c>
      <c r="J6" s="2388" t="s">
        <v>121</v>
      </c>
      <c r="K6" s="2388" t="s">
        <v>148</v>
      </c>
      <c r="L6" s="2903" t="s">
        <v>7</v>
      </c>
      <c r="M6" s="2903"/>
      <c r="N6" s="2388" t="s">
        <v>8</v>
      </c>
      <c r="O6" s="2388" t="s">
        <v>9</v>
      </c>
      <c r="P6" s="2388" t="s">
        <v>10</v>
      </c>
      <c r="Q6" s="2387"/>
      <c r="R6" s="2388" t="s">
        <v>1995</v>
      </c>
      <c r="S6" s="2388" t="s">
        <v>1996</v>
      </c>
    </row>
    <row r="7" spans="1:19" ht="8.25" customHeight="1">
      <c r="A7" s="2389" t="s">
        <v>1997</v>
      </c>
      <c r="B7" s="2387"/>
      <c r="C7" s="2387"/>
      <c r="D7" s="2387"/>
      <c r="E7" s="2387"/>
      <c r="F7" s="2387"/>
      <c r="G7" s="2387"/>
      <c r="H7" s="2387"/>
      <c r="I7" s="2387"/>
      <c r="J7" s="2387"/>
      <c r="K7" s="2387"/>
      <c r="L7" s="2387"/>
      <c r="M7" s="2387"/>
      <c r="N7" s="2387"/>
      <c r="O7" s="2387"/>
      <c r="P7" s="2387"/>
      <c r="Q7" s="2387"/>
      <c r="R7" s="2390" t="s">
        <v>1998</v>
      </c>
      <c r="S7" s="2388" t="s">
        <v>10</v>
      </c>
    </row>
    <row r="8" spans="1:19" ht="9" customHeight="1">
      <c r="A8" s="2387"/>
      <c r="B8" s="2903">
        <v>2022</v>
      </c>
      <c r="C8" s="2903"/>
      <c r="D8" s="2903"/>
      <c r="E8" s="2903"/>
      <c r="F8" s="2903"/>
      <c r="G8" s="2903"/>
      <c r="H8" s="2903"/>
      <c r="I8" s="2903"/>
      <c r="J8" s="2903" t="s">
        <v>1999</v>
      </c>
      <c r="K8" s="2903"/>
      <c r="L8" s="2903"/>
      <c r="M8" s="2903"/>
      <c r="N8" s="2903"/>
      <c r="O8" s="2903"/>
      <c r="P8" s="2903"/>
      <c r="Q8" s="2387"/>
      <c r="R8" s="2903" t="s">
        <v>2000</v>
      </c>
      <c r="S8" s="2903"/>
    </row>
    <row r="9" spans="1:19" ht="8.25" customHeight="1">
      <c r="A9" s="2387"/>
      <c r="B9" s="2903" t="s">
        <v>1999</v>
      </c>
      <c r="C9" s="2903"/>
      <c r="D9" s="2903"/>
      <c r="E9" s="2903"/>
      <c r="F9" s="2903"/>
      <c r="G9" s="2903"/>
      <c r="H9" s="2903"/>
      <c r="I9" s="2903"/>
      <c r="J9" s="2903" t="s">
        <v>54</v>
      </c>
      <c r="K9" s="2903"/>
      <c r="L9" s="2903"/>
      <c r="M9" s="2903"/>
      <c r="N9" s="2903"/>
      <c r="O9" s="2903"/>
      <c r="P9" s="2903"/>
      <c r="Q9" s="2387"/>
      <c r="R9" s="2903" t="s">
        <v>2001</v>
      </c>
      <c r="S9" s="2903"/>
    </row>
    <row r="10" spans="1:19" ht="11.25" customHeight="1">
      <c r="A10" s="2899" t="s">
        <v>2002</v>
      </c>
      <c r="B10" s="2899"/>
      <c r="C10" s="2899"/>
      <c r="D10" s="2899"/>
      <c r="E10" s="2899"/>
      <c r="F10" s="2899"/>
      <c r="G10" s="2899"/>
      <c r="H10" s="2899"/>
      <c r="I10" s="2899"/>
      <c r="J10" s="2899"/>
      <c r="K10" s="2899"/>
      <c r="L10" s="2899"/>
      <c r="M10" s="2899"/>
      <c r="N10" s="2899"/>
      <c r="O10" s="2899"/>
      <c r="P10" s="2899"/>
      <c r="Q10" s="2899"/>
      <c r="R10" s="2899"/>
      <c r="S10" s="2899"/>
    </row>
    <row r="11" spans="1:19" ht="9" customHeight="1">
      <c r="A11" s="2389" t="s">
        <v>68</v>
      </c>
      <c r="B11" s="2391">
        <v>8729.5470000000005</v>
      </c>
      <c r="C11" s="2391">
        <v>8946.2070000000003</v>
      </c>
      <c r="D11" s="2901">
        <v>8656.6309999999994</v>
      </c>
      <c r="E11" s="2901"/>
      <c r="F11" s="2391">
        <v>9452.0049999999992</v>
      </c>
      <c r="G11" s="2901">
        <v>9901.9390000000003</v>
      </c>
      <c r="H11" s="2901"/>
      <c r="I11" s="2391">
        <v>9017.3539999999994</v>
      </c>
      <c r="J11" s="2391">
        <v>8402.0730000000003</v>
      </c>
      <c r="K11" s="2391">
        <v>9278.9429999999993</v>
      </c>
      <c r="L11" s="2901">
        <v>9501.7199999999993</v>
      </c>
      <c r="M11" s="2901"/>
      <c r="N11" s="2391">
        <v>8553.52</v>
      </c>
      <c r="O11" s="2391">
        <v>9540.723</v>
      </c>
      <c r="P11" s="2391">
        <v>9140.4549999999999</v>
      </c>
      <c r="Q11" s="2387"/>
      <c r="R11" s="2901">
        <v>109121.117</v>
      </c>
      <c r="S11" s="2901"/>
    </row>
    <row r="12" spans="1:19" ht="9" customHeight="1">
      <c r="A12" s="2387"/>
      <c r="B12" s="2391">
        <v>8304.5339999999997</v>
      </c>
      <c r="C12" s="2391">
        <v>8713.3150000000005</v>
      </c>
      <c r="D12" s="2901">
        <v>8433.7270000000008</v>
      </c>
      <c r="E12" s="2901"/>
      <c r="F12" s="2391">
        <v>8863.6769999999997</v>
      </c>
      <c r="G12" s="2901">
        <v>9396.26</v>
      </c>
      <c r="H12" s="2901"/>
      <c r="I12" s="2391">
        <v>8474.9290000000001</v>
      </c>
      <c r="J12" s="2391">
        <v>9648.9470000000001</v>
      </c>
      <c r="K12" s="2391">
        <v>9435.36</v>
      </c>
      <c r="L12" s="2901">
        <v>9653.6980000000003</v>
      </c>
      <c r="M12" s="2901"/>
      <c r="N12" s="2391">
        <v>9965.5570000000007</v>
      </c>
      <c r="O12" s="2391">
        <v>9562.2559999999994</v>
      </c>
      <c r="P12" s="2391"/>
      <c r="Q12" s="2387"/>
      <c r="R12" s="2901">
        <v>100452.26</v>
      </c>
      <c r="S12" s="2901"/>
    </row>
    <row r="13" spans="1:19" ht="10.5" customHeight="1">
      <c r="A13" s="2389" t="s">
        <v>2003</v>
      </c>
      <c r="B13" s="2391">
        <v>5867.509</v>
      </c>
      <c r="C13" s="2391">
        <v>6126.3990000000003</v>
      </c>
      <c r="D13" s="2901">
        <v>5919.2529999999997</v>
      </c>
      <c r="E13" s="2901"/>
      <c r="F13" s="2391">
        <v>6575.326</v>
      </c>
      <c r="G13" s="2901">
        <v>6852.2290000000003</v>
      </c>
      <c r="H13" s="2901"/>
      <c r="I13" s="2391">
        <v>6372.2569999999996</v>
      </c>
      <c r="J13" s="2391">
        <v>5800.134</v>
      </c>
      <c r="K13" s="2391">
        <v>6646.4740000000002</v>
      </c>
      <c r="L13" s="2901">
        <v>6786.7830000000004</v>
      </c>
      <c r="M13" s="2901"/>
      <c r="N13" s="2391">
        <v>6031.616</v>
      </c>
      <c r="O13" s="2391">
        <v>6678.75</v>
      </c>
      <c r="P13" s="2391">
        <v>6545.5940000000001</v>
      </c>
      <c r="Q13" s="2387"/>
      <c r="R13" s="2901">
        <v>76202.323999999993</v>
      </c>
      <c r="S13" s="2901"/>
    </row>
    <row r="14" spans="1:19" ht="9" customHeight="1">
      <c r="A14" s="2387"/>
      <c r="B14" s="2391">
        <v>5939.3779999999997</v>
      </c>
      <c r="C14" s="2391">
        <v>6309.3969999999999</v>
      </c>
      <c r="D14" s="2901">
        <v>6030.5029999999997</v>
      </c>
      <c r="E14" s="2901"/>
      <c r="F14" s="2391">
        <v>6394.2709999999997</v>
      </c>
      <c r="G14" s="2901">
        <v>6846.1890000000003</v>
      </c>
      <c r="H14" s="2901"/>
      <c r="I14" s="2391">
        <v>6219.2510000000002</v>
      </c>
      <c r="J14" s="2391">
        <v>6909.415</v>
      </c>
      <c r="K14" s="2391">
        <v>6608.5389999999998</v>
      </c>
      <c r="L14" s="2901">
        <v>6913.5</v>
      </c>
      <c r="M14" s="2901"/>
      <c r="N14" s="2391">
        <v>7039.558</v>
      </c>
      <c r="O14" s="2391">
        <v>6770.2349999999997</v>
      </c>
      <c r="P14" s="2391"/>
      <c r="Q14" s="2387"/>
      <c r="R14" s="2901">
        <v>71980.236000000004</v>
      </c>
      <c r="S14" s="2901"/>
    </row>
    <row r="15" spans="1:19" ht="13.5" customHeight="1">
      <c r="A15" s="2902" t="s">
        <v>2004</v>
      </c>
      <c r="B15" s="2902"/>
      <c r="C15" s="2902"/>
      <c r="D15" s="2902"/>
      <c r="E15" s="2902"/>
      <c r="F15" s="2902"/>
      <c r="G15" s="2902"/>
      <c r="H15" s="2902"/>
      <c r="I15" s="2902"/>
      <c r="J15" s="2902"/>
      <c r="K15" s="2902"/>
      <c r="L15" s="2902"/>
      <c r="M15" s="2902"/>
      <c r="N15" s="2902"/>
      <c r="O15" s="2902"/>
      <c r="P15" s="2902"/>
      <c r="Q15" s="2902"/>
      <c r="R15" s="2902"/>
      <c r="S15" s="2902"/>
    </row>
    <row r="16" spans="1:19" ht="11.25" customHeight="1">
      <c r="A16" s="2900" t="s">
        <v>969</v>
      </c>
      <c r="B16" s="2900"/>
      <c r="C16" s="2900"/>
      <c r="D16" s="2900"/>
      <c r="E16" s="2900"/>
      <c r="F16" s="2900"/>
      <c r="G16" s="2900"/>
      <c r="H16" s="2900"/>
      <c r="I16" s="2900"/>
      <c r="J16" s="2900"/>
      <c r="K16" s="2900"/>
      <c r="L16" s="2900"/>
      <c r="M16" s="2900"/>
      <c r="N16" s="2900"/>
      <c r="O16" s="2900"/>
      <c r="P16" s="2900"/>
      <c r="Q16" s="2900"/>
      <c r="R16" s="2900"/>
      <c r="S16" s="2900"/>
    </row>
    <row r="17" spans="1:19" ht="9" customHeight="1">
      <c r="A17" s="2389" t="s">
        <v>68</v>
      </c>
      <c r="B17" s="2392">
        <v>17.7118</v>
      </c>
      <c r="C17" s="2392">
        <v>19.8248</v>
      </c>
      <c r="D17" s="2898">
        <v>22.969200000000001</v>
      </c>
      <c r="E17" s="2898"/>
      <c r="F17" s="2392">
        <v>26.153400000000001</v>
      </c>
      <c r="G17" s="2898">
        <v>32.284500000000001</v>
      </c>
      <c r="H17" s="2898"/>
      <c r="I17" s="2392">
        <v>27.377600000000001</v>
      </c>
      <c r="J17" s="2392">
        <v>23.520800000000001</v>
      </c>
      <c r="K17" s="2392">
        <v>28.729399999999998</v>
      </c>
      <c r="L17" s="2898">
        <v>27.224900000000002</v>
      </c>
      <c r="M17" s="2898"/>
      <c r="N17" s="2392">
        <v>21.318899999999999</v>
      </c>
      <c r="O17" s="2392">
        <v>24.897500000000001</v>
      </c>
      <c r="P17" s="2392">
        <v>22.117100000000001</v>
      </c>
      <c r="Q17" s="2387"/>
      <c r="R17" s="2898">
        <v>294.12990000000002</v>
      </c>
      <c r="S17" s="2898"/>
    </row>
    <row r="18" spans="1:19" ht="9" customHeight="1">
      <c r="A18" s="2387"/>
      <c r="B18" s="2392">
        <v>16.104299999999999</v>
      </c>
      <c r="C18" s="2392">
        <v>18.1799</v>
      </c>
      <c r="D18" s="2898">
        <v>21.755700000000001</v>
      </c>
      <c r="E18" s="2898"/>
      <c r="F18" s="2392">
        <v>23.232199999999999</v>
      </c>
      <c r="G18" s="2898">
        <v>30.331800000000001</v>
      </c>
      <c r="H18" s="2898"/>
      <c r="I18" s="2392">
        <v>32.8369</v>
      </c>
      <c r="J18" s="2392">
        <v>28.706800000000001</v>
      </c>
      <c r="K18" s="2392">
        <v>26.037700000000001</v>
      </c>
      <c r="L18" s="2898">
        <v>32.828800000000001</v>
      </c>
      <c r="M18" s="2898"/>
      <c r="N18" s="2392">
        <v>23.183299999999999</v>
      </c>
      <c r="O18" s="2392">
        <v>19.113800000000001</v>
      </c>
      <c r="P18" s="2392"/>
      <c r="Q18" s="2387"/>
      <c r="R18" s="2898">
        <v>272.31119999999999</v>
      </c>
      <c r="S18" s="2898"/>
    </row>
    <row r="19" spans="1:19" ht="10.5" customHeight="1">
      <c r="A19" s="2389" t="s">
        <v>2003</v>
      </c>
      <c r="B19" s="2392">
        <v>17.705200000000001</v>
      </c>
      <c r="C19" s="2392">
        <v>19.8245</v>
      </c>
      <c r="D19" s="2898">
        <v>22.930399999999999</v>
      </c>
      <c r="E19" s="2898"/>
      <c r="F19" s="2392">
        <v>23.999700000000001</v>
      </c>
      <c r="G19" s="2898">
        <v>27.943100000000001</v>
      </c>
      <c r="H19" s="2898"/>
      <c r="I19" s="2392">
        <v>27.377600000000001</v>
      </c>
      <c r="J19" s="2392">
        <v>18.2089</v>
      </c>
      <c r="K19" s="2392">
        <v>28.704999999999998</v>
      </c>
      <c r="L19" s="2898">
        <v>27.2182</v>
      </c>
      <c r="M19" s="2898"/>
      <c r="N19" s="2392">
        <v>21.307600000000001</v>
      </c>
      <c r="O19" s="2392">
        <v>24.8904</v>
      </c>
      <c r="P19" s="2392">
        <v>22.092300000000002</v>
      </c>
      <c r="Q19" s="2387"/>
      <c r="R19" s="2898">
        <v>282.2029</v>
      </c>
      <c r="S19" s="2898"/>
    </row>
    <row r="20" spans="1:19" ht="9" customHeight="1">
      <c r="A20" s="2387"/>
      <c r="B20" s="2392">
        <v>16.095199999999998</v>
      </c>
      <c r="C20" s="2392">
        <v>18.175599999999999</v>
      </c>
      <c r="D20" s="2898">
        <v>21.752300000000002</v>
      </c>
      <c r="E20" s="2898"/>
      <c r="F20" s="2392">
        <v>23.0565</v>
      </c>
      <c r="G20" s="2898">
        <v>30.327500000000001</v>
      </c>
      <c r="H20" s="2898"/>
      <c r="I20" s="2392">
        <v>32.8262</v>
      </c>
      <c r="J20" s="2392">
        <v>28.702200000000001</v>
      </c>
      <c r="K20" s="2392">
        <v>26.014600000000002</v>
      </c>
      <c r="L20" s="2898">
        <v>32.797699999999999</v>
      </c>
      <c r="M20" s="2898"/>
      <c r="N20" s="2392">
        <v>23.180399999999999</v>
      </c>
      <c r="O20" s="2392">
        <v>19.108899999999998</v>
      </c>
      <c r="P20" s="2392"/>
      <c r="Q20" s="2387"/>
      <c r="R20" s="2898">
        <v>272.03710000000001</v>
      </c>
      <c r="S20" s="2898"/>
    </row>
    <row r="21" spans="1:19" ht="10.5" customHeight="1">
      <c r="A21" s="2900" t="s">
        <v>968</v>
      </c>
      <c r="B21" s="2900"/>
      <c r="C21" s="2900"/>
      <c r="D21" s="2900"/>
      <c r="E21" s="2900"/>
      <c r="F21" s="2900"/>
      <c r="G21" s="2900"/>
      <c r="H21" s="2900"/>
      <c r="I21" s="2900"/>
      <c r="J21" s="2900"/>
      <c r="K21" s="2900"/>
      <c r="L21" s="2900"/>
      <c r="M21" s="2900"/>
      <c r="N21" s="2900"/>
      <c r="O21" s="2900"/>
      <c r="P21" s="2900"/>
      <c r="Q21" s="2900"/>
      <c r="R21" s="2900"/>
      <c r="S21" s="2900"/>
    </row>
    <row r="22" spans="1:19" ht="9" customHeight="1">
      <c r="A22" s="2389" t="s">
        <v>68</v>
      </c>
      <c r="B22" s="2392">
        <v>233.76220000000001</v>
      </c>
      <c r="C22" s="2392">
        <v>316.09699999999998</v>
      </c>
      <c r="D22" s="2898">
        <v>343.81439999999998</v>
      </c>
      <c r="E22" s="2898"/>
      <c r="F22" s="2392">
        <v>435.57010000000002</v>
      </c>
      <c r="G22" s="2898">
        <v>372.74669999999998</v>
      </c>
      <c r="H22" s="2898"/>
      <c r="I22" s="2392">
        <v>221.81129999999999</v>
      </c>
      <c r="J22" s="2392">
        <v>286.84120000000001</v>
      </c>
      <c r="K22" s="2392">
        <v>348.6336</v>
      </c>
      <c r="L22" s="2898">
        <v>325.12139999999999</v>
      </c>
      <c r="M22" s="2898"/>
      <c r="N22" s="2392">
        <v>376.88639999999998</v>
      </c>
      <c r="O22" s="2392">
        <v>399.56040000000002</v>
      </c>
      <c r="P22" s="2392">
        <v>444.5729</v>
      </c>
      <c r="Q22" s="2387"/>
      <c r="R22" s="2898">
        <v>4105.4175999999998</v>
      </c>
      <c r="S22" s="2898"/>
    </row>
    <row r="23" spans="1:19" ht="9" customHeight="1">
      <c r="A23" s="2387"/>
      <c r="B23" s="2392">
        <v>312.8261</v>
      </c>
      <c r="C23" s="2392">
        <v>408.27809999999999</v>
      </c>
      <c r="D23" s="2898">
        <v>495.58049999999997</v>
      </c>
      <c r="E23" s="2898"/>
      <c r="F23" s="2392">
        <v>467.39890000000003</v>
      </c>
      <c r="G23" s="2898">
        <v>403.6037</v>
      </c>
      <c r="H23" s="2898"/>
      <c r="I23" s="2392">
        <v>427.8682</v>
      </c>
      <c r="J23" s="2392">
        <v>528.62909999999999</v>
      </c>
      <c r="K23" s="2392">
        <v>547.8519</v>
      </c>
      <c r="L23" s="2898">
        <v>519.39340000000004</v>
      </c>
      <c r="M23" s="2898"/>
      <c r="N23" s="2392">
        <v>575.01459999999997</v>
      </c>
      <c r="O23" s="2392">
        <v>545.57590000000005</v>
      </c>
      <c r="P23" s="2392"/>
      <c r="Q23" s="2387"/>
      <c r="R23" s="2898">
        <v>5232.0204000000003</v>
      </c>
      <c r="S23" s="2898"/>
    </row>
    <row r="24" spans="1:19" ht="10.5" customHeight="1">
      <c r="A24" s="2389" t="s">
        <v>2003</v>
      </c>
      <c r="B24" s="2392">
        <v>229.32759999999999</v>
      </c>
      <c r="C24" s="2392">
        <v>313.49759999999998</v>
      </c>
      <c r="D24" s="2898">
        <v>335.51159999999999</v>
      </c>
      <c r="E24" s="2898"/>
      <c r="F24" s="2392">
        <v>428.98129999999998</v>
      </c>
      <c r="G24" s="2898">
        <v>364.31889999999999</v>
      </c>
      <c r="H24" s="2898"/>
      <c r="I24" s="2392">
        <v>215.0085</v>
      </c>
      <c r="J24" s="2392">
        <v>278.56240000000003</v>
      </c>
      <c r="K24" s="2392">
        <v>335.59429999999998</v>
      </c>
      <c r="L24" s="2898">
        <v>317.07470000000001</v>
      </c>
      <c r="M24" s="2898"/>
      <c r="N24" s="2392">
        <v>369.31630000000001</v>
      </c>
      <c r="O24" s="2392">
        <v>386.25970000000001</v>
      </c>
      <c r="P24" s="2392">
        <v>436.84210000000002</v>
      </c>
      <c r="Q24" s="2387"/>
      <c r="R24" s="2898">
        <v>4010.2950000000001</v>
      </c>
      <c r="S24" s="2898"/>
    </row>
    <row r="25" spans="1:19" ht="9" customHeight="1">
      <c r="A25" s="2387"/>
      <c r="B25" s="2392">
        <v>307.85860000000002</v>
      </c>
      <c r="C25" s="2392">
        <v>403.58</v>
      </c>
      <c r="D25" s="2898">
        <v>488.83449999999999</v>
      </c>
      <c r="E25" s="2898"/>
      <c r="F25" s="2392">
        <v>450.16239999999999</v>
      </c>
      <c r="G25" s="2898">
        <v>394.21629999999999</v>
      </c>
      <c r="H25" s="2898"/>
      <c r="I25" s="2392">
        <v>424.01240000000001</v>
      </c>
      <c r="J25" s="2392">
        <v>522.79200000000003</v>
      </c>
      <c r="K25" s="2392">
        <v>546.48360000000002</v>
      </c>
      <c r="L25" s="2898">
        <v>518.31989999999996</v>
      </c>
      <c r="M25" s="2898"/>
      <c r="N25" s="2392">
        <v>571.56730000000005</v>
      </c>
      <c r="O25" s="2392">
        <v>544.48630000000003</v>
      </c>
      <c r="P25" s="2392"/>
      <c r="Q25" s="2387"/>
      <c r="R25" s="2898">
        <v>5172.3132999999998</v>
      </c>
      <c r="S25" s="2898"/>
    </row>
    <row r="26" spans="1:19" ht="10.5" customHeight="1">
      <c r="A26" s="2900" t="s">
        <v>2005</v>
      </c>
      <c r="B26" s="2900"/>
      <c r="C26" s="2900"/>
      <c r="D26" s="2900"/>
      <c r="E26" s="2900"/>
      <c r="F26" s="2900"/>
      <c r="G26" s="2900"/>
      <c r="H26" s="2900"/>
      <c r="I26" s="2900"/>
      <c r="J26" s="2900"/>
      <c r="K26" s="2900"/>
      <c r="L26" s="2900"/>
      <c r="M26" s="2900"/>
      <c r="N26" s="2900"/>
      <c r="O26" s="2900"/>
      <c r="P26" s="2900"/>
      <c r="Q26" s="2900"/>
      <c r="R26" s="2900"/>
      <c r="S26" s="2900"/>
    </row>
    <row r="27" spans="1:19" ht="9" customHeight="1">
      <c r="A27" s="2389" t="s">
        <v>68</v>
      </c>
      <c r="B27" s="2392">
        <v>8.4598999999999993</v>
      </c>
      <c r="C27" s="2392">
        <v>10.1648</v>
      </c>
      <c r="D27" s="2898">
        <v>8.8178000000000001</v>
      </c>
      <c r="E27" s="2898"/>
      <c r="F27" s="2392">
        <v>8.3475000000000001</v>
      </c>
      <c r="G27" s="2898">
        <v>8.7643000000000004</v>
      </c>
      <c r="H27" s="2898"/>
      <c r="I27" s="2392">
        <v>6.5838000000000001</v>
      </c>
      <c r="J27" s="2392">
        <v>8.6995000000000005</v>
      </c>
      <c r="K27" s="2392">
        <v>8.4673999999999996</v>
      </c>
      <c r="L27" s="2898">
        <v>8.8729999999999993</v>
      </c>
      <c r="M27" s="2898"/>
      <c r="N27" s="2392">
        <v>12.997199999999999</v>
      </c>
      <c r="O27" s="2392">
        <v>11.753399999999999</v>
      </c>
      <c r="P27" s="2392">
        <v>10.1417</v>
      </c>
      <c r="Q27" s="2387"/>
      <c r="R27" s="2898">
        <v>112.0703</v>
      </c>
      <c r="S27" s="2898"/>
    </row>
    <row r="28" spans="1:19" ht="9" customHeight="1">
      <c r="A28" s="2387"/>
      <c r="B28" s="2392">
        <v>7.4664999999999999</v>
      </c>
      <c r="C28" s="2392">
        <v>9.2502999999999993</v>
      </c>
      <c r="D28" s="2898">
        <v>10.756500000000001</v>
      </c>
      <c r="E28" s="2898"/>
      <c r="F28" s="2392">
        <v>9.1792999999999996</v>
      </c>
      <c r="G28" s="2898">
        <v>8.8436000000000003</v>
      </c>
      <c r="H28" s="2898"/>
      <c r="I28" s="2392">
        <v>5.8662000000000001</v>
      </c>
      <c r="J28" s="2392">
        <v>12.0223</v>
      </c>
      <c r="K28" s="2392">
        <v>11.2247</v>
      </c>
      <c r="L28" s="2898">
        <v>12.1714</v>
      </c>
      <c r="M28" s="2898"/>
      <c r="N28" s="2392">
        <v>11.5929</v>
      </c>
      <c r="O28" s="2392">
        <v>9.3628999999999998</v>
      </c>
      <c r="P28" s="2392"/>
      <c r="Q28" s="2387"/>
      <c r="R28" s="2898">
        <v>107.7366</v>
      </c>
      <c r="S28" s="2898"/>
    </row>
    <row r="29" spans="1:19" ht="10.5" customHeight="1">
      <c r="A29" s="2389" t="s">
        <v>2003</v>
      </c>
      <c r="B29" s="2392">
        <v>8.0806000000000004</v>
      </c>
      <c r="C29" s="2392">
        <v>9.7256999999999998</v>
      </c>
      <c r="D29" s="2898">
        <v>8.6480999999999995</v>
      </c>
      <c r="E29" s="2898"/>
      <c r="F29" s="2392">
        <v>8.1195000000000004</v>
      </c>
      <c r="G29" s="2898">
        <v>8.3102999999999998</v>
      </c>
      <c r="H29" s="2898"/>
      <c r="I29" s="2392">
        <v>6.0476999999999999</v>
      </c>
      <c r="J29" s="2392">
        <v>8.3882999999999992</v>
      </c>
      <c r="K29" s="2392">
        <v>8.1188000000000002</v>
      </c>
      <c r="L29" s="2898">
        <v>8.4844000000000008</v>
      </c>
      <c r="M29" s="2898"/>
      <c r="N29" s="2392">
        <v>12.074199999999999</v>
      </c>
      <c r="O29" s="2392">
        <v>10.8421</v>
      </c>
      <c r="P29" s="2392">
        <v>9.5966000000000005</v>
      </c>
      <c r="Q29" s="2387"/>
      <c r="R29" s="2898">
        <v>106.4363</v>
      </c>
      <c r="S29" s="2898"/>
    </row>
    <row r="30" spans="1:19" ht="9" customHeight="1">
      <c r="A30" s="2387"/>
      <c r="B30" s="2392">
        <v>6.8555999999999999</v>
      </c>
      <c r="C30" s="2392">
        <v>8.5859000000000005</v>
      </c>
      <c r="D30" s="2898">
        <v>9.9261999999999997</v>
      </c>
      <c r="E30" s="2898"/>
      <c r="F30" s="2392">
        <v>8.2685999999999993</v>
      </c>
      <c r="G30" s="2898">
        <v>8.2003000000000004</v>
      </c>
      <c r="H30" s="2898"/>
      <c r="I30" s="2392">
        <v>5.1863000000000001</v>
      </c>
      <c r="J30" s="2392">
        <v>11.3058</v>
      </c>
      <c r="K30" s="2392">
        <v>10.489800000000001</v>
      </c>
      <c r="L30" s="2898">
        <v>11.486599999999999</v>
      </c>
      <c r="M30" s="2898"/>
      <c r="N30" s="2392">
        <v>10.634</v>
      </c>
      <c r="O30" s="2392">
        <v>8.5780999999999992</v>
      </c>
      <c r="P30" s="2392"/>
      <c r="Q30" s="2387"/>
      <c r="R30" s="2898">
        <v>99.517200000000003</v>
      </c>
      <c r="S30" s="2898"/>
    </row>
    <row r="31" spans="1:19" ht="10.5" customHeight="1">
      <c r="A31" s="2900" t="s">
        <v>2006</v>
      </c>
      <c r="B31" s="2900"/>
      <c r="C31" s="2900"/>
      <c r="D31" s="2900"/>
      <c r="E31" s="2900"/>
      <c r="F31" s="2900"/>
      <c r="G31" s="2900"/>
      <c r="H31" s="2900"/>
      <c r="I31" s="2900"/>
      <c r="J31" s="2900"/>
      <c r="K31" s="2900"/>
      <c r="L31" s="2900"/>
      <c r="M31" s="2900"/>
      <c r="N31" s="2900"/>
      <c r="O31" s="2900"/>
      <c r="P31" s="2900"/>
      <c r="Q31" s="2900"/>
      <c r="R31" s="2900"/>
      <c r="S31" s="2900"/>
    </row>
    <row r="32" spans="1:19" ht="9" customHeight="1">
      <c r="A32" s="2389" t="s">
        <v>68</v>
      </c>
      <c r="B32" s="2392">
        <v>29.1967</v>
      </c>
      <c r="C32" s="2392">
        <v>23.508600000000001</v>
      </c>
      <c r="D32" s="2898">
        <v>22.728200000000001</v>
      </c>
      <c r="E32" s="2898"/>
      <c r="F32" s="2392">
        <v>27.208500000000001</v>
      </c>
      <c r="G32" s="2898">
        <v>28.371500000000001</v>
      </c>
      <c r="H32" s="2898"/>
      <c r="I32" s="2392">
        <v>24.331499999999998</v>
      </c>
      <c r="J32" s="2392">
        <v>25.225200000000001</v>
      </c>
      <c r="K32" s="2392">
        <v>22.7818</v>
      </c>
      <c r="L32" s="2898">
        <v>24.695699999999999</v>
      </c>
      <c r="M32" s="2898"/>
      <c r="N32" s="2392">
        <v>25.636600000000001</v>
      </c>
      <c r="O32" s="2392">
        <v>25.321899999999999</v>
      </c>
      <c r="P32" s="2392">
        <v>28.969000000000001</v>
      </c>
      <c r="Q32" s="2387"/>
      <c r="R32" s="2898">
        <v>307.97519999999997</v>
      </c>
      <c r="S32" s="2898"/>
    </row>
    <row r="33" spans="1:19" ht="9" customHeight="1">
      <c r="A33" s="2387"/>
      <c r="B33" s="2392">
        <v>26.384799999999998</v>
      </c>
      <c r="C33" s="2392">
        <v>29.7241</v>
      </c>
      <c r="D33" s="2898">
        <v>29.8733</v>
      </c>
      <c r="E33" s="2898"/>
      <c r="F33" s="2392">
        <v>26.649100000000001</v>
      </c>
      <c r="G33" s="2898">
        <v>29.0898</v>
      </c>
      <c r="H33" s="2898"/>
      <c r="I33" s="2392">
        <v>22.451000000000001</v>
      </c>
      <c r="J33" s="2392">
        <v>29.5291</v>
      </c>
      <c r="K33" s="2392">
        <v>24.9819</v>
      </c>
      <c r="L33" s="2898">
        <v>31.054400000000001</v>
      </c>
      <c r="M33" s="2898"/>
      <c r="N33" s="2392">
        <v>29.785900000000002</v>
      </c>
      <c r="O33" s="2392">
        <v>27.2591</v>
      </c>
      <c r="P33" s="2392"/>
      <c r="Q33" s="2387"/>
      <c r="R33" s="2898">
        <v>306.78250000000003</v>
      </c>
      <c r="S33" s="2898"/>
    </row>
    <row r="34" spans="1:19" ht="10.5" customHeight="1">
      <c r="A34" s="2389" t="s">
        <v>2003</v>
      </c>
      <c r="B34" s="2392">
        <v>29.058800000000002</v>
      </c>
      <c r="C34" s="2392">
        <v>23.399699999999999</v>
      </c>
      <c r="D34" s="2898">
        <v>22.6219</v>
      </c>
      <c r="E34" s="2898"/>
      <c r="F34" s="2392">
        <v>27.031300000000002</v>
      </c>
      <c r="G34" s="2898">
        <v>28.1478</v>
      </c>
      <c r="H34" s="2898"/>
      <c r="I34" s="2392">
        <v>24.1021</v>
      </c>
      <c r="J34" s="2392">
        <v>25.0822</v>
      </c>
      <c r="K34" s="2392">
        <v>22.607399999999998</v>
      </c>
      <c r="L34" s="2898">
        <v>24.501799999999999</v>
      </c>
      <c r="M34" s="2898"/>
      <c r="N34" s="2392">
        <v>25.5213</v>
      </c>
      <c r="O34" s="2392">
        <v>25.136299999999999</v>
      </c>
      <c r="P34" s="2392">
        <v>28.843499999999999</v>
      </c>
      <c r="Q34" s="2387"/>
      <c r="R34" s="2898">
        <v>306.05410000000001</v>
      </c>
      <c r="S34" s="2898"/>
    </row>
    <row r="35" spans="1:19" ht="9" customHeight="1">
      <c r="A35" s="2387"/>
      <c r="B35" s="2392">
        <v>26.094200000000001</v>
      </c>
      <c r="C35" s="2392">
        <v>29.410799999999998</v>
      </c>
      <c r="D35" s="2898">
        <v>29.5487</v>
      </c>
      <c r="E35" s="2898"/>
      <c r="F35" s="2392">
        <v>26.286300000000001</v>
      </c>
      <c r="G35" s="2898">
        <v>28.683299999999999</v>
      </c>
      <c r="H35" s="2898"/>
      <c r="I35" s="2392">
        <v>22.256499999999999</v>
      </c>
      <c r="J35" s="2392">
        <v>29.081</v>
      </c>
      <c r="K35" s="2392">
        <v>24.638100000000001</v>
      </c>
      <c r="L35" s="2898">
        <v>30.7651</v>
      </c>
      <c r="M35" s="2898"/>
      <c r="N35" s="2392">
        <v>29.626999999999999</v>
      </c>
      <c r="O35" s="2392">
        <v>26.9788</v>
      </c>
      <c r="P35" s="2392"/>
      <c r="Q35" s="2387"/>
      <c r="R35" s="2898">
        <v>303.3698</v>
      </c>
      <c r="S35" s="2898"/>
    </row>
    <row r="36" spans="1:19" ht="11.25" customHeight="1">
      <c r="A36" s="2899" t="s">
        <v>2007</v>
      </c>
      <c r="B36" s="2899"/>
      <c r="C36" s="2899"/>
      <c r="D36" s="2899"/>
      <c r="E36" s="2899"/>
      <c r="F36" s="2899"/>
      <c r="G36" s="2899"/>
      <c r="H36" s="2899"/>
      <c r="I36" s="2899"/>
      <c r="J36" s="2899"/>
      <c r="K36" s="2899"/>
      <c r="L36" s="2899"/>
      <c r="M36" s="2899"/>
      <c r="N36" s="2899"/>
      <c r="O36" s="2899"/>
      <c r="P36" s="2899"/>
      <c r="Q36" s="2899"/>
      <c r="R36" s="2899"/>
      <c r="S36" s="2899"/>
    </row>
    <row r="37" spans="1:19" ht="9" customHeight="1">
      <c r="A37" s="2389" t="s">
        <v>68</v>
      </c>
      <c r="B37" s="2392">
        <v>316.92609199999998</v>
      </c>
      <c r="C37" s="2392">
        <v>392.773977</v>
      </c>
      <c r="D37" s="2898">
        <v>420.30077799999998</v>
      </c>
      <c r="E37" s="2898"/>
      <c r="F37" s="2392">
        <v>523.13492799999995</v>
      </c>
      <c r="G37" s="2898">
        <v>469.27124700000002</v>
      </c>
      <c r="H37" s="2898"/>
      <c r="I37" s="2392">
        <v>303.59885700000001</v>
      </c>
      <c r="J37" s="2392">
        <v>369.27069599999999</v>
      </c>
      <c r="K37" s="2392">
        <v>431.29144000000002</v>
      </c>
      <c r="L37" s="2898">
        <v>409.89805200000001</v>
      </c>
      <c r="M37" s="2898"/>
      <c r="N37" s="2392">
        <v>463.46274599999998</v>
      </c>
      <c r="O37" s="2392">
        <v>487.626058</v>
      </c>
      <c r="P37" s="2392">
        <v>534.88309200000003</v>
      </c>
      <c r="Q37" s="2387"/>
      <c r="R37" s="2898">
        <v>5122.4379630000003</v>
      </c>
      <c r="S37" s="2898"/>
    </row>
    <row r="38" spans="1:19" ht="9" customHeight="1">
      <c r="A38" s="2387"/>
      <c r="B38" s="2392">
        <v>389.06094300000001</v>
      </c>
      <c r="C38" s="2392">
        <v>495.570716</v>
      </c>
      <c r="D38" s="2898">
        <v>587.94298000000003</v>
      </c>
      <c r="E38" s="2898"/>
      <c r="F38" s="2392">
        <v>552.73977000000002</v>
      </c>
      <c r="G38" s="2898">
        <v>500.58213599999999</v>
      </c>
      <c r="H38" s="2898"/>
      <c r="I38" s="2392">
        <v>510.803359</v>
      </c>
      <c r="J38" s="2392">
        <v>629.76570400000003</v>
      </c>
      <c r="K38" s="2392">
        <v>635.54996000000006</v>
      </c>
      <c r="L38" s="2898">
        <v>627.22715400000004</v>
      </c>
      <c r="M38" s="2898"/>
      <c r="N38" s="2392">
        <v>670.29515900000001</v>
      </c>
      <c r="O38" s="2392">
        <v>628.96332099999995</v>
      </c>
      <c r="P38" s="2392"/>
      <c r="Q38" s="2387"/>
      <c r="R38" s="2898">
        <v>6228.5012020000004</v>
      </c>
      <c r="S38" s="2898"/>
    </row>
    <row r="39" spans="1:19" ht="10.5" customHeight="1">
      <c r="A39" s="2389" t="s">
        <v>2003</v>
      </c>
      <c r="B39" s="2392">
        <v>311.73211500000002</v>
      </c>
      <c r="C39" s="2392">
        <v>389.38500499999998</v>
      </c>
      <c r="D39" s="2898">
        <v>411.54733700000003</v>
      </c>
      <c r="E39" s="2898"/>
      <c r="F39" s="2392">
        <v>513.77288599999997</v>
      </c>
      <c r="G39" s="2898">
        <v>455.48331100000001</v>
      </c>
      <c r="H39" s="2898"/>
      <c r="I39" s="2392">
        <v>295.6737</v>
      </c>
      <c r="J39" s="2392">
        <v>355.01200899999998</v>
      </c>
      <c r="K39" s="2392">
        <v>417.43965200000002</v>
      </c>
      <c r="L39" s="2898">
        <v>401.00152700000001</v>
      </c>
      <c r="M39" s="2898"/>
      <c r="N39" s="2392">
        <v>454.42879099999999</v>
      </c>
      <c r="O39" s="2392">
        <v>472.76105799999999</v>
      </c>
      <c r="P39" s="2392">
        <v>526.17710699999998</v>
      </c>
      <c r="Q39" s="2387"/>
      <c r="R39" s="2898">
        <v>5004.4144980000001</v>
      </c>
      <c r="S39" s="2898"/>
    </row>
    <row r="40" spans="1:19" ht="9" customHeight="1">
      <c r="A40" s="2387"/>
      <c r="B40" s="2392">
        <v>382.69264199999998</v>
      </c>
      <c r="C40" s="2392">
        <v>489.34230600000001</v>
      </c>
      <c r="D40" s="2898">
        <v>579.46816899999999</v>
      </c>
      <c r="E40" s="2898"/>
      <c r="F40" s="2392">
        <v>533.39916400000004</v>
      </c>
      <c r="G40" s="2898">
        <v>489.55798499999997</v>
      </c>
      <c r="H40" s="2898"/>
      <c r="I40" s="2392">
        <v>505.63919399999997</v>
      </c>
      <c r="J40" s="2392">
        <v>622.171019</v>
      </c>
      <c r="K40" s="2392">
        <v>632.56464600000004</v>
      </c>
      <c r="L40" s="2898">
        <v>624.69041700000002</v>
      </c>
      <c r="M40" s="2898"/>
      <c r="N40" s="2392">
        <v>665.25708599999996</v>
      </c>
      <c r="O40" s="2392">
        <v>626.26995199999999</v>
      </c>
      <c r="P40" s="2392"/>
      <c r="Q40" s="2387"/>
      <c r="R40" s="2898">
        <v>6151.0525799999996</v>
      </c>
      <c r="S40" s="2898"/>
    </row>
    <row r="41" spans="1:19" ht="11.25" customHeight="1">
      <c r="A41" s="2899" t="s">
        <v>2008</v>
      </c>
      <c r="B41" s="2899"/>
      <c r="C41" s="2899"/>
      <c r="D41" s="2899"/>
      <c r="E41" s="2899"/>
      <c r="F41" s="2899"/>
      <c r="G41" s="2899"/>
      <c r="H41" s="2899"/>
      <c r="I41" s="2899"/>
      <c r="J41" s="2899"/>
      <c r="K41" s="2899"/>
      <c r="L41" s="2899"/>
      <c r="M41" s="2899"/>
      <c r="N41" s="2899"/>
      <c r="O41" s="2899"/>
      <c r="P41" s="2899"/>
      <c r="Q41" s="2899"/>
      <c r="R41" s="2899"/>
      <c r="S41" s="2899"/>
    </row>
    <row r="42" spans="1:19" ht="9" customHeight="1">
      <c r="A42" s="2389" t="s">
        <v>68</v>
      </c>
      <c r="B42" s="2392">
        <v>22.646795999999998</v>
      </c>
      <c r="C42" s="2392">
        <v>38.622776000000002</v>
      </c>
      <c r="D42" s="2898">
        <v>30.722874000000001</v>
      </c>
      <c r="E42" s="2898"/>
      <c r="F42" s="2392">
        <v>39.768859999999997</v>
      </c>
      <c r="G42" s="2898">
        <v>42.828145999999997</v>
      </c>
      <c r="H42" s="2898"/>
      <c r="I42" s="2392">
        <v>16.652235999999998</v>
      </c>
      <c r="J42" s="2392">
        <v>21.108376</v>
      </c>
      <c r="K42" s="2392">
        <v>23.196738</v>
      </c>
      <c r="L42" s="2898">
        <v>29.213718</v>
      </c>
      <c r="M42" s="2898"/>
      <c r="N42" s="2392">
        <v>31.558654000000001</v>
      </c>
      <c r="O42" s="2392">
        <v>29.935065999999999</v>
      </c>
      <c r="P42" s="2392">
        <v>43.635814000000003</v>
      </c>
      <c r="Q42" s="2387"/>
      <c r="R42" s="2898">
        <v>369.89005400000002</v>
      </c>
      <c r="S42" s="2898"/>
    </row>
    <row r="43" spans="1:19" ht="9" customHeight="1">
      <c r="A43" s="2387"/>
      <c r="B43" s="2392">
        <v>33.577446000000002</v>
      </c>
      <c r="C43" s="2392">
        <v>49.373069999999998</v>
      </c>
      <c r="D43" s="2898">
        <v>63.218926000000003</v>
      </c>
      <c r="E43" s="2898"/>
      <c r="F43" s="2392">
        <v>53.808219999999999</v>
      </c>
      <c r="G43" s="2898">
        <v>55.304535999999999</v>
      </c>
      <c r="H43" s="2898"/>
      <c r="I43" s="2392">
        <v>34.125300000000003</v>
      </c>
      <c r="J43" s="2392">
        <v>40.482694000000002</v>
      </c>
      <c r="K43" s="2392">
        <v>33.216414</v>
      </c>
      <c r="L43" s="2898">
        <v>27.212468000000001</v>
      </c>
      <c r="M43" s="2898"/>
      <c r="N43" s="2392">
        <v>35.290439999999997</v>
      </c>
      <c r="O43" s="2392">
        <v>44.436374000000001</v>
      </c>
      <c r="P43" s="2392"/>
      <c r="Q43" s="2387"/>
      <c r="R43" s="2898">
        <v>470.04588799999999</v>
      </c>
      <c r="S43" s="2898"/>
    </row>
    <row r="44" spans="1:19" ht="10.5" customHeight="1">
      <c r="A44" s="2389" t="s">
        <v>2003</v>
      </c>
      <c r="B44" s="2392">
        <v>22.63758</v>
      </c>
      <c r="C44" s="2392">
        <v>38.617536000000001</v>
      </c>
      <c r="D44" s="2898">
        <v>30.711064</v>
      </c>
      <c r="E44" s="2898"/>
      <c r="F44" s="2392">
        <v>39.76681</v>
      </c>
      <c r="G44" s="2898">
        <v>42.826186</v>
      </c>
      <c r="H44" s="2898"/>
      <c r="I44" s="2392">
        <v>16.648330000000001</v>
      </c>
      <c r="J44" s="2392">
        <v>21.107755999999998</v>
      </c>
      <c r="K44" s="2392">
        <v>22.631817999999999</v>
      </c>
      <c r="L44" s="2898">
        <v>28.933637999999998</v>
      </c>
      <c r="M44" s="2898"/>
      <c r="N44" s="2392">
        <v>31.212133999999999</v>
      </c>
      <c r="O44" s="2392">
        <v>29.79364</v>
      </c>
      <c r="P44" s="2392">
        <v>43.627473999999999</v>
      </c>
      <c r="Q44" s="2387"/>
      <c r="R44" s="2898">
        <v>368.51396599999998</v>
      </c>
      <c r="S44" s="2898"/>
    </row>
    <row r="45" spans="1:19" ht="9" customHeight="1">
      <c r="A45" s="2387"/>
      <c r="B45" s="2392">
        <v>33.407124000000003</v>
      </c>
      <c r="C45" s="2392">
        <v>49.076390000000004</v>
      </c>
      <c r="D45" s="2898">
        <v>63.215156</v>
      </c>
      <c r="E45" s="2898"/>
      <c r="F45" s="2392">
        <v>53.805014</v>
      </c>
      <c r="G45" s="2898">
        <v>55.301572</v>
      </c>
      <c r="H45" s="2898"/>
      <c r="I45" s="2392">
        <v>34.119928000000002</v>
      </c>
      <c r="J45" s="2392">
        <v>40.480846</v>
      </c>
      <c r="K45" s="2392">
        <v>33.212910000000001</v>
      </c>
      <c r="L45" s="2898">
        <v>27.201176</v>
      </c>
      <c r="M45" s="2898"/>
      <c r="N45" s="2392">
        <v>35.284751999999997</v>
      </c>
      <c r="O45" s="2392">
        <v>44.433224000000003</v>
      </c>
      <c r="P45" s="2392"/>
      <c r="Q45" s="2387"/>
      <c r="R45" s="2898">
        <v>469.53809200000001</v>
      </c>
      <c r="S45" s="2898"/>
    </row>
    <row r="46" spans="1:19" ht="10.5" customHeight="1">
      <c r="A46" s="2900" t="s">
        <v>714</v>
      </c>
      <c r="B46" s="2900"/>
      <c r="C46" s="2900"/>
      <c r="D46" s="2900"/>
      <c r="E46" s="2900"/>
      <c r="F46" s="2900"/>
      <c r="G46" s="2900"/>
      <c r="H46" s="2900"/>
      <c r="I46" s="2900"/>
      <c r="J46" s="2900"/>
      <c r="K46" s="2900"/>
      <c r="L46" s="2900"/>
      <c r="M46" s="2900"/>
      <c r="N46" s="2900"/>
      <c r="O46" s="2900"/>
      <c r="P46" s="2900"/>
      <c r="Q46" s="2900"/>
      <c r="R46" s="2900"/>
      <c r="S46" s="2900"/>
    </row>
    <row r="47" spans="1:19" ht="9" customHeight="1">
      <c r="A47" s="2389" t="s">
        <v>68</v>
      </c>
      <c r="B47" s="2392">
        <v>182.68190000000001</v>
      </c>
      <c r="C47" s="2392">
        <v>139.56809999999999</v>
      </c>
      <c r="D47" s="2898">
        <v>88.306399999999996</v>
      </c>
      <c r="E47" s="2898"/>
      <c r="F47" s="2392">
        <v>129.35679999999999</v>
      </c>
      <c r="G47" s="2898">
        <v>138.1712</v>
      </c>
      <c r="H47" s="2898"/>
      <c r="I47" s="2392">
        <v>116.7377</v>
      </c>
      <c r="J47" s="2392">
        <v>99.298199999999994</v>
      </c>
      <c r="K47" s="2392">
        <v>117.4161</v>
      </c>
      <c r="L47" s="2898">
        <v>166.71119999999999</v>
      </c>
      <c r="M47" s="2898"/>
      <c r="N47" s="2392">
        <v>118.30549999999999</v>
      </c>
      <c r="O47" s="2392">
        <v>101.6388</v>
      </c>
      <c r="P47" s="2392">
        <v>132.29300000000001</v>
      </c>
      <c r="Q47" s="2387"/>
      <c r="R47" s="2898">
        <v>1530.4848999999999</v>
      </c>
      <c r="S47" s="2898"/>
    </row>
    <row r="48" spans="1:19" ht="9" customHeight="1">
      <c r="A48" s="2387"/>
      <c r="B48" s="2392">
        <v>234.28659999999999</v>
      </c>
      <c r="C48" s="2392">
        <v>143.4169</v>
      </c>
      <c r="D48" s="2898">
        <v>121.1459</v>
      </c>
      <c r="E48" s="2898"/>
      <c r="F48" s="2392">
        <v>94.730400000000003</v>
      </c>
      <c r="G48" s="2898">
        <v>135.9281</v>
      </c>
      <c r="H48" s="2898"/>
      <c r="I48" s="2392">
        <v>143.26769999999999</v>
      </c>
      <c r="J48" s="2392">
        <v>149.27180000000001</v>
      </c>
      <c r="K48" s="2392">
        <v>127.8125</v>
      </c>
      <c r="L48" s="2898">
        <v>97.901600000000002</v>
      </c>
      <c r="M48" s="2898"/>
      <c r="N48" s="2392">
        <v>143.5582</v>
      </c>
      <c r="O48" s="2392">
        <v>106.4499</v>
      </c>
      <c r="P48" s="2392"/>
      <c r="Q48" s="2387"/>
      <c r="R48" s="2898">
        <v>1497.7696000000001</v>
      </c>
      <c r="S48" s="2898"/>
    </row>
    <row r="49" spans="1:19" ht="10.5" customHeight="1">
      <c r="A49" s="2389" t="s">
        <v>2003</v>
      </c>
      <c r="B49" s="2392">
        <v>174.3604</v>
      </c>
      <c r="C49" s="2392">
        <v>137.0788</v>
      </c>
      <c r="D49" s="2898">
        <v>88.285200000000003</v>
      </c>
      <c r="E49" s="2898"/>
      <c r="F49" s="2392">
        <v>126.6438</v>
      </c>
      <c r="G49" s="2898">
        <v>135.54040000000001</v>
      </c>
      <c r="H49" s="2898"/>
      <c r="I49" s="2392">
        <v>101.9383</v>
      </c>
      <c r="J49" s="2392">
        <v>96.6751</v>
      </c>
      <c r="K49" s="2392">
        <v>114.21210000000001</v>
      </c>
      <c r="L49" s="2898">
        <v>163.93379999999999</v>
      </c>
      <c r="M49" s="2898"/>
      <c r="N49" s="2392">
        <v>118.2754</v>
      </c>
      <c r="O49" s="2392">
        <v>98.403400000000005</v>
      </c>
      <c r="P49" s="2392">
        <v>129.21960000000001</v>
      </c>
      <c r="Q49" s="2387"/>
      <c r="R49" s="2898">
        <v>1484.5663</v>
      </c>
      <c r="S49" s="2898"/>
    </row>
    <row r="50" spans="1:19" ht="9" customHeight="1">
      <c r="A50" s="2387"/>
      <c r="B50" s="2392">
        <v>234.1628</v>
      </c>
      <c r="C50" s="2392">
        <v>140.41749999999999</v>
      </c>
      <c r="D50" s="2898">
        <v>119.56359999999999</v>
      </c>
      <c r="E50" s="2898"/>
      <c r="F50" s="2392">
        <v>94.722300000000004</v>
      </c>
      <c r="G50" s="2898">
        <v>133.23779999999999</v>
      </c>
      <c r="H50" s="2898"/>
      <c r="I50" s="2392">
        <v>131.44579999999999</v>
      </c>
      <c r="J50" s="2392">
        <v>146.56460000000001</v>
      </c>
      <c r="K50" s="2392">
        <v>127.7992</v>
      </c>
      <c r="L50" s="2898">
        <v>93.592600000000004</v>
      </c>
      <c r="M50" s="2898"/>
      <c r="N50" s="2392">
        <v>138.57849999999999</v>
      </c>
      <c r="O50" s="2392">
        <v>103.2847</v>
      </c>
      <c r="P50" s="2392"/>
      <c r="Q50" s="2387"/>
      <c r="R50" s="2898">
        <v>1463.3694</v>
      </c>
      <c r="S50" s="2898"/>
    </row>
    <row r="51" spans="1:19" ht="10.5" customHeight="1">
      <c r="A51" s="2900" t="s">
        <v>698</v>
      </c>
      <c r="B51" s="2900"/>
      <c r="C51" s="2900"/>
      <c r="D51" s="2900"/>
      <c r="E51" s="2900"/>
      <c r="F51" s="2900"/>
      <c r="G51" s="2900"/>
      <c r="H51" s="2900"/>
      <c r="I51" s="2900"/>
      <c r="J51" s="2900"/>
      <c r="K51" s="2900"/>
      <c r="L51" s="2900"/>
      <c r="M51" s="2900"/>
      <c r="N51" s="2900"/>
      <c r="O51" s="2900"/>
      <c r="P51" s="2900"/>
      <c r="Q51" s="2900"/>
      <c r="R51" s="2900"/>
      <c r="S51" s="2900"/>
    </row>
    <row r="52" spans="1:19" ht="9" customHeight="1">
      <c r="A52" s="2389" t="s">
        <v>68</v>
      </c>
      <c r="B52" s="2392">
        <v>35.634700000000002</v>
      </c>
      <c r="C52" s="2392">
        <v>30.3446</v>
      </c>
      <c r="D52" s="2898">
        <v>36.213799999999999</v>
      </c>
      <c r="E52" s="2898"/>
      <c r="F52" s="2392">
        <v>45.0961</v>
      </c>
      <c r="G52" s="2898">
        <v>34.322099999999999</v>
      </c>
      <c r="H52" s="2898"/>
      <c r="I52" s="2392">
        <v>47.245600000000003</v>
      </c>
      <c r="J52" s="2392">
        <v>32.868299999999998</v>
      </c>
      <c r="K52" s="2392">
        <v>24.820900000000002</v>
      </c>
      <c r="L52" s="2898">
        <v>43.3401</v>
      </c>
      <c r="M52" s="2898"/>
      <c r="N52" s="2392">
        <v>29.035699999999999</v>
      </c>
      <c r="O52" s="2392">
        <v>36.011600000000001</v>
      </c>
      <c r="P52" s="2392">
        <v>43.945099999999996</v>
      </c>
      <c r="Q52" s="2387"/>
      <c r="R52" s="2898">
        <v>438.87860000000001</v>
      </c>
      <c r="S52" s="2898"/>
    </row>
    <row r="53" spans="1:19" ht="9" customHeight="1">
      <c r="A53" s="2387"/>
      <c r="B53" s="2392">
        <v>37.644399999999997</v>
      </c>
      <c r="C53" s="2392">
        <v>28.401399999999999</v>
      </c>
      <c r="D53" s="2898">
        <v>28.8017</v>
      </c>
      <c r="E53" s="2898"/>
      <c r="F53" s="2392">
        <v>36.352499999999999</v>
      </c>
      <c r="G53" s="2898">
        <v>75.429199999999994</v>
      </c>
      <c r="H53" s="2898"/>
      <c r="I53" s="2392">
        <v>50.905500000000004</v>
      </c>
      <c r="J53" s="2392">
        <v>26.131799999999998</v>
      </c>
      <c r="K53" s="2392">
        <v>43.331200000000003</v>
      </c>
      <c r="L53" s="2898">
        <v>34.071399999999997</v>
      </c>
      <c r="M53" s="2898"/>
      <c r="N53" s="2392">
        <v>51.402000000000001</v>
      </c>
      <c r="O53" s="2392">
        <v>40.390799999999999</v>
      </c>
      <c r="P53" s="2392"/>
      <c r="Q53" s="2387"/>
      <c r="R53" s="2898">
        <v>452.86189999999999</v>
      </c>
      <c r="S53" s="2898"/>
    </row>
    <row r="54" spans="1:19" ht="10.5" customHeight="1">
      <c r="A54" s="2389" t="s">
        <v>2003</v>
      </c>
      <c r="B54" s="2392">
        <v>32.265599999999999</v>
      </c>
      <c r="C54" s="2392">
        <v>26.391999999999999</v>
      </c>
      <c r="D54" s="2898">
        <v>36.082500000000003</v>
      </c>
      <c r="E54" s="2898"/>
      <c r="F54" s="2392">
        <v>42.2714</v>
      </c>
      <c r="G54" s="2898">
        <v>34.101599999999998</v>
      </c>
      <c r="H54" s="2898"/>
      <c r="I54" s="2392">
        <v>47.215499999999999</v>
      </c>
      <c r="J54" s="2392">
        <v>29.5258</v>
      </c>
      <c r="K54" s="2392">
        <v>24.820599999999999</v>
      </c>
      <c r="L54" s="2898">
        <v>43.237400000000001</v>
      </c>
      <c r="M54" s="2898"/>
      <c r="N54" s="2392">
        <v>28.988099999999999</v>
      </c>
      <c r="O54" s="2392">
        <v>36.009700000000002</v>
      </c>
      <c r="P54" s="2392">
        <v>43.795999999999999</v>
      </c>
      <c r="Q54" s="2387"/>
      <c r="R54" s="2898">
        <v>424.70620000000002</v>
      </c>
      <c r="S54" s="2898"/>
    </row>
    <row r="55" spans="1:19" ht="9" customHeight="1">
      <c r="A55" s="2387"/>
      <c r="B55" s="2392">
        <v>37.4437</v>
      </c>
      <c r="C55" s="2392">
        <v>28.211099999999998</v>
      </c>
      <c r="D55" s="2898">
        <v>28.747199999999999</v>
      </c>
      <c r="E55" s="2898"/>
      <c r="F55" s="2392">
        <v>36.259700000000002</v>
      </c>
      <c r="G55" s="2898">
        <v>71.976900000000001</v>
      </c>
      <c r="H55" s="2898"/>
      <c r="I55" s="2392">
        <v>44.622500000000002</v>
      </c>
      <c r="J55" s="2392">
        <v>25.689499999999999</v>
      </c>
      <c r="K55" s="2392">
        <v>43.036299999999997</v>
      </c>
      <c r="L55" s="2898">
        <v>33.861699999999999</v>
      </c>
      <c r="M55" s="2898"/>
      <c r="N55" s="2392">
        <v>50.998199999999997</v>
      </c>
      <c r="O55" s="2392">
        <v>39.900799999999997</v>
      </c>
      <c r="P55" s="2392"/>
      <c r="Q55" s="2387"/>
      <c r="R55" s="2898">
        <v>440.74759999999998</v>
      </c>
      <c r="S55" s="2898"/>
    </row>
    <row r="56" spans="1:19" ht="10.5" customHeight="1">
      <c r="A56" s="2900" t="s">
        <v>2009</v>
      </c>
      <c r="B56" s="2900"/>
      <c r="C56" s="2900"/>
      <c r="D56" s="2900"/>
      <c r="E56" s="2900"/>
      <c r="F56" s="2900"/>
      <c r="G56" s="2900"/>
      <c r="H56" s="2900"/>
      <c r="I56" s="2900"/>
      <c r="J56" s="2900"/>
      <c r="K56" s="2900"/>
      <c r="L56" s="2900"/>
      <c r="M56" s="2900"/>
      <c r="N56" s="2900"/>
      <c r="O56" s="2900"/>
      <c r="P56" s="2900"/>
      <c r="Q56" s="2900"/>
      <c r="R56" s="2900"/>
      <c r="S56" s="2900"/>
    </row>
    <row r="57" spans="1:19" ht="9" customHeight="1">
      <c r="A57" s="2389" t="s">
        <v>68</v>
      </c>
      <c r="B57" s="2392">
        <v>195.59540000000001</v>
      </c>
      <c r="C57" s="2392">
        <v>222.85409999999999</v>
      </c>
      <c r="D57" s="2898">
        <v>236.42429999999999</v>
      </c>
      <c r="E57" s="2898"/>
      <c r="F57" s="2392">
        <v>207.73089999999999</v>
      </c>
      <c r="G57" s="2898">
        <v>344.9271</v>
      </c>
      <c r="H57" s="2898"/>
      <c r="I57" s="2392">
        <v>326.51580000000001</v>
      </c>
      <c r="J57" s="2392">
        <v>289.30439999999999</v>
      </c>
      <c r="K57" s="2392">
        <v>244.60839999999999</v>
      </c>
      <c r="L57" s="2898">
        <v>237.87180000000001</v>
      </c>
      <c r="M57" s="2898"/>
      <c r="N57" s="2392">
        <v>146.25069999999999</v>
      </c>
      <c r="O57" s="2392">
        <v>194.8578</v>
      </c>
      <c r="P57" s="2392">
        <v>181.8683</v>
      </c>
      <c r="Q57" s="2387"/>
      <c r="R57" s="2898">
        <v>2828.8090000000002</v>
      </c>
      <c r="S57" s="2898"/>
    </row>
    <row r="58" spans="1:19" ht="9" customHeight="1">
      <c r="A58" s="2387"/>
      <c r="B58" s="2392">
        <v>232.43049999999999</v>
      </c>
      <c r="C58" s="2392">
        <v>197.4727</v>
      </c>
      <c r="D58" s="2898">
        <v>195.32210000000001</v>
      </c>
      <c r="E58" s="2898"/>
      <c r="F58" s="2392">
        <v>245.06790000000001</v>
      </c>
      <c r="G58" s="2898">
        <v>346.21749999999997</v>
      </c>
      <c r="H58" s="2898"/>
      <c r="I58" s="2392">
        <v>306.85419999999999</v>
      </c>
      <c r="J58" s="2392">
        <v>333.50080000000003</v>
      </c>
      <c r="K58" s="2392">
        <v>261.6293</v>
      </c>
      <c r="L58" s="2898">
        <v>188.66990000000001</v>
      </c>
      <c r="M58" s="2898"/>
      <c r="N58" s="2392">
        <v>184.39500000000001</v>
      </c>
      <c r="O58" s="2392">
        <v>195.34389999999999</v>
      </c>
      <c r="P58" s="2392"/>
      <c r="Q58" s="2387"/>
      <c r="R58" s="2898">
        <v>2686.9038</v>
      </c>
      <c r="S58" s="2898"/>
    </row>
    <row r="59" spans="1:19" ht="10.5" customHeight="1">
      <c r="A59" s="2389" t="s">
        <v>2003</v>
      </c>
      <c r="B59" s="2392">
        <v>169.16409999999999</v>
      </c>
      <c r="C59" s="2392">
        <v>172.7937</v>
      </c>
      <c r="D59" s="2898">
        <v>153.29429999999999</v>
      </c>
      <c r="E59" s="2898"/>
      <c r="F59" s="2392">
        <v>191.70760000000001</v>
      </c>
      <c r="G59" s="2898">
        <v>243.67580000000001</v>
      </c>
      <c r="H59" s="2898"/>
      <c r="I59" s="2392">
        <v>277.43759999999997</v>
      </c>
      <c r="J59" s="2392">
        <v>266.99040000000002</v>
      </c>
      <c r="K59" s="2392">
        <v>225.0642</v>
      </c>
      <c r="L59" s="2898">
        <v>212.66489999999999</v>
      </c>
      <c r="M59" s="2898"/>
      <c r="N59" s="2392">
        <v>132.58279999999999</v>
      </c>
      <c r="O59" s="2392">
        <v>125.0861</v>
      </c>
      <c r="P59" s="2392">
        <v>122.7124</v>
      </c>
      <c r="Q59" s="2387"/>
      <c r="R59" s="2898">
        <v>2293.1738999999998</v>
      </c>
      <c r="S59" s="2898"/>
    </row>
    <row r="60" spans="1:19" ht="9" customHeight="1">
      <c r="A60" s="2387"/>
      <c r="B60" s="2392">
        <v>123.3929</v>
      </c>
      <c r="C60" s="2392">
        <v>112.4725</v>
      </c>
      <c r="D60" s="2898">
        <v>112.2653</v>
      </c>
      <c r="E60" s="2898"/>
      <c r="F60" s="2392">
        <v>195.62899999999999</v>
      </c>
      <c r="G60" s="2898">
        <v>294.4128</v>
      </c>
      <c r="H60" s="2898"/>
      <c r="I60" s="2392">
        <v>263.2371</v>
      </c>
      <c r="J60" s="2392">
        <v>291.09309999999999</v>
      </c>
      <c r="K60" s="2392">
        <v>220.00319999999999</v>
      </c>
      <c r="L60" s="2898">
        <v>157.69759999999999</v>
      </c>
      <c r="M60" s="2898"/>
      <c r="N60" s="2392">
        <v>150.7474</v>
      </c>
      <c r="O60" s="2392">
        <v>129.4282</v>
      </c>
      <c r="P60" s="2392"/>
      <c r="Q60" s="2387"/>
      <c r="R60" s="2898">
        <v>2050.3791000000001</v>
      </c>
      <c r="S60" s="2898"/>
    </row>
    <row r="61" spans="1:19" ht="10.5" customHeight="1">
      <c r="A61" s="2900" t="s">
        <v>2010</v>
      </c>
      <c r="B61" s="2900"/>
      <c r="C61" s="2900"/>
      <c r="D61" s="2900"/>
      <c r="E61" s="2900"/>
      <c r="F61" s="2900"/>
      <c r="G61" s="2900"/>
      <c r="H61" s="2900"/>
      <c r="I61" s="2900"/>
      <c r="J61" s="2900"/>
      <c r="K61" s="2900"/>
      <c r="L61" s="2900"/>
      <c r="M61" s="2900"/>
      <c r="N61" s="2900"/>
      <c r="O61" s="2900"/>
      <c r="P61" s="2900"/>
      <c r="Q61" s="2900"/>
      <c r="R61" s="2900"/>
      <c r="S61" s="2900"/>
    </row>
    <row r="62" spans="1:19" ht="9" customHeight="1">
      <c r="A62" s="2389" t="s">
        <v>68</v>
      </c>
      <c r="B62" s="2393">
        <v>18.849900000000002</v>
      </c>
      <c r="C62" s="2393">
        <v>15.2492</v>
      </c>
      <c r="D62" s="2897">
        <v>17.9787</v>
      </c>
      <c r="E62" s="2897"/>
      <c r="F62" s="2393">
        <v>16.459099999999999</v>
      </c>
      <c r="G62" s="2897">
        <v>12.915900000000001</v>
      </c>
      <c r="H62" s="2897"/>
      <c r="I62" s="2393">
        <v>13.656599999999999</v>
      </c>
      <c r="J62" s="2393">
        <v>16.160299999999999</v>
      </c>
      <c r="K62" s="2393">
        <v>10.4626</v>
      </c>
      <c r="L62" s="2897">
        <v>8.1548999999999996</v>
      </c>
      <c r="M62" s="2897"/>
      <c r="N62" s="2393">
        <v>14.6462</v>
      </c>
      <c r="O62" s="2393">
        <v>19.254799999999999</v>
      </c>
      <c r="P62" s="2393">
        <v>21.672899999999998</v>
      </c>
      <c r="Q62" s="2387"/>
      <c r="R62" s="2898">
        <v>185.46109999999999</v>
      </c>
      <c r="S62" s="2898"/>
    </row>
    <row r="63" spans="1:19" ht="9" customHeight="1">
      <c r="A63" s="2387"/>
      <c r="B63" s="2393">
        <v>17.311599999999999</v>
      </c>
      <c r="C63" s="2393">
        <v>17.713100000000001</v>
      </c>
      <c r="D63" s="2897">
        <v>12.8216</v>
      </c>
      <c r="E63" s="2897"/>
      <c r="F63" s="2393">
        <v>11.5619</v>
      </c>
      <c r="G63" s="2897">
        <v>15.349</v>
      </c>
      <c r="H63" s="2897"/>
      <c r="I63" s="2393">
        <v>13.428900000000001</v>
      </c>
      <c r="J63" s="2393">
        <v>16.101900000000001</v>
      </c>
      <c r="K63" s="2393">
        <v>18.207699999999999</v>
      </c>
      <c r="L63" s="2897">
        <v>14.9975</v>
      </c>
      <c r="M63" s="2897"/>
      <c r="N63" s="2393">
        <v>24.2102</v>
      </c>
      <c r="O63" s="2393">
        <v>25.871500000000001</v>
      </c>
      <c r="P63" s="2393"/>
      <c r="Q63" s="2387"/>
      <c r="R63" s="2898">
        <v>187.57490000000001</v>
      </c>
      <c r="S63" s="2898"/>
    </row>
    <row r="64" spans="1:19" ht="10.5" customHeight="1">
      <c r="A64" s="2389" t="s">
        <v>2003</v>
      </c>
      <c r="B64" s="2392">
        <v>18.633400000000002</v>
      </c>
      <c r="C64" s="2392">
        <v>15.08</v>
      </c>
      <c r="D64" s="2898">
        <v>17.770700000000001</v>
      </c>
      <c r="E64" s="2898"/>
      <c r="F64" s="2392">
        <v>16.331900000000001</v>
      </c>
      <c r="G64" s="2898">
        <v>12.6798</v>
      </c>
      <c r="H64" s="2898"/>
      <c r="I64" s="2392">
        <v>13.4175</v>
      </c>
      <c r="J64" s="2392">
        <v>16.037500000000001</v>
      </c>
      <c r="K64" s="2392">
        <v>10.3505</v>
      </c>
      <c r="L64" s="2898">
        <v>7.9606000000000003</v>
      </c>
      <c r="M64" s="2898"/>
      <c r="N64" s="2392">
        <v>14.514799999999999</v>
      </c>
      <c r="O64" s="2392">
        <v>18.593499999999999</v>
      </c>
      <c r="P64" s="2392">
        <v>21.562200000000001</v>
      </c>
      <c r="Q64" s="2387"/>
      <c r="R64" s="2898">
        <v>182.9324</v>
      </c>
      <c r="S64" s="2898"/>
    </row>
    <row r="65" spans="1:19" ht="9" customHeight="1">
      <c r="A65" s="2387"/>
      <c r="B65" s="2392">
        <v>15.808400000000001</v>
      </c>
      <c r="C65" s="2392">
        <v>16.9176</v>
      </c>
      <c r="D65" s="2898">
        <v>12.104900000000001</v>
      </c>
      <c r="E65" s="2898"/>
      <c r="F65" s="2392">
        <v>10.567</v>
      </c>
      <c r="G65" s="2898">
        <v>15.2232</v>
      </c>
      <c r="H65" s="2898"/>
      <c r="I65" s="2392">
        <v>12.361000000000001</v>
      </c>
      <c r="J65" s="2392">
        <v>14.484</v>
      </c>
      <c r="K65" s="2392">
        <v>16.992899999999999</v>
      </c>
      <c r="L65" s="2898">
        <v>14.3507</v>
      </c>
      <c r="M65" s="2898"/>
      <c r="N65" s="2392">
        <v>23.3827</v>
      </c>
      <c r="O65" s="2392">
        <v>24.961500000000001</v>
      </c>
      <c r="P65" s="2392"/>
      <c r="Q65" s="2387"/>
      <c r="R65" s="2898">
        <v>177.15389999999999</v>
      </c>
      <c r="S65" s="2898"/>
    </row>
    <row r="66" spans="1:19" ht="11.25" customHeight="1">
      <c r="A66" s="2899" t="s">
        <v>2011</v>
      </c>
      <c r="B66" s="2899"/>
      <c r="C66" s="2899"/>
      <c r="D66" s="2899"/>
      <c r="E66" s="2899"/>
      <c r="F66" s="2899"/>
      <c r="G66" s="2899"/>
      <c r="H66" s="2899"/>
      <c r="I66" s="2899"/>
      <c r="J66" s="2899"/>
      <c r="K66" s="2899"/>
      <c r="L66" s="2899"/>
      <c r="M66" s="2899"/>
      <c r="N66" s="2899"/>
      <c r="O66" s="2899"/>
      <c r="P66" s="2899"/>
      <c r="Q66" s="2899"/>
      <c r="R66" s="2899"/>
      <c r="S66" s="2899"/>
    </row>
    <row r="67" spans="1:19" ht="9" customHeight="1">
      <c r="A67" s="2389" t="s">
        <v>68</v>
      </c>
      <c r="B67" s="2392">
        <v>850.80464600000005</v>
      </c>
      <c r="C67" s="2392">
        <v>938.51807499999995</v>
      </c>
      <c r="D67" s="2898">
        <v>932.94627100000002</v>
      </c>
      <c r="E67" s="2898"/>
      <c r="F67" s="2392">
        <v>1052.6789000000001</v>
      </c>
      <c r="G67" s="2898">
        <v>1118.263101</v>
      </c>
      <c r="H67" s="2898"/>
      <c r="I67" s="2392">
        <v>875.97848799999997</v>
      </c>
      <c r="J67" s="2392">
        <v>881.48758199999997</v>
      </c>
      <c r="K67" s="2392">
        <v>917.08048599999995</v>
      </c>
      <c r="L67" s="2898">
        <v>970.00445100000002</v>
      </c>
      <c r="M67" s="2898"/>
      <c r="N67" s="2392">
        <v>866.04776400000003</v>
      </c>
      <c r="O67" s="2392">
        <v>950.95256900000004</v>
      </c>
      <c r="P67" s="2392">
        <v>1052.937533</v>
      </c>
      <c r="Q67" s="2387"/>
      <c r="R67" s="2898">
        <v>11407.699866000001</v>
      </c>
      <c r="S67" s="2898"/>
    </row>
    <row r="68" spans="1:19" ht="9" customHeight="1">
      <c r="A68" s="2387"/>
      <c r="B68" s="2392">
        <v>1027.8104960000001</v>
      </c>
      <c r="C68" s="2392">
        <v>1034.9641320000001</v>
      </c>
      <c r="D68" s="2898">
        <v>1090.3990719999999</v>
      </c>
      <c r="E68" s="2898"/>
      <c r="F68" s="2392">
        <v>1069.9951940000001</v>
      </c>
      <c r="G68" s="2898">
        <v>1210.86976</v>
      </c>
      <c r="H68" s="2898"/>
      <c r="I68" s="2392">
        <v>1128.9519909999999</v>
      </c>
      <c r="J68" s="2392">
        <v>1259.184786</v>
      </c>
      <c r="K68" s="2392">
        <v>1196.9782720000001</v>
      </c>
      <c r="L68" s="2898">
        <v>1081.9641019999999</v>
      </c>
      <c r="M68" s="2898"/>
      <c r="N68" s="2392">
        <v>1198.875143</v>
      </c>
      <c r="O68" s="2392">
        <v>1142.0992679999999</v>
      </c>
      <c r="P68" s="2392"/>
      <c r="Q68" s="2387"/>
      <c r="R68" s="2898">
        <v>12442.092215999999</v>
      </c>
      <c r="S68" s="2898"/>
    </row>
    <row r="69" spans="1:19" ht="10.5" customHeight="1">
      <c r="A69" s="2389" t="s">
        <v>2003</v>
      </c>
      <c r="B69" s="2393">
        <v>802.04486199999997</v>
      </c>
      <c r="C69" s="2393">
        <v>871.60809700000004</v>
      </c>
      <c r="D69" s="2897">
        <v>835.66285200000004</v>
      </c>
      <c r="E69" s="2897"/>
      <c r="F69" s="2393">
        <v>1016.286926</v>
      </c>
      <c r="G69" s="2897">
        <v>994.337897</v>
      </c>
      <c r="H69" s="2897"/>
      <c r="I69" s="2393">
        <v>800.69309399999997</v>
      </c>
      <c r="J69" s="2393">
        <v>835.18573500000002</v>
      </c>
      <c r="K69" s="2393">
        <v>874.84119199999998</v>
      </c>
      <c r="L69" s="2897">
        <v>929.23473899999999</v>
      </c>
      <c r="M69" s="2897"/>
      <c r="N69" s="2393">
        <v>839.32945700000005</v>
      </c>
      <c r="O69" s="2393">
        <v>858.42774499999996</v>
      </c>
      <c r="P69" s="2393">
        <v>976.22655799999995</v>
      </c>
      <c r="Q69" s="2387"/>
      <c r="R69" s="2898">
        <v>10633.879154</v>
      </c>
      <c r="S69" s="2898"/>
    </row>
    <row r="70" spans="1:19" ht="9" customHeight="1">
      <c r="A70" s="2387"/>
      <c r="B70" s="2393">
        <v>904.06774399999995</v>
      </c>
      <c r="C70" s="2393">
        <v>934.75679600000001</v>
      </c>
      <c r="D70" s="2897">
        <v>990.81432600000005</v>
      </c>
      <c r="E70" s="2897"/>
      <c r="F70" s="2393">
        <v>994.32267000000002</v>
      </c>
      <c r="G70" s="2897">
        <v>1135.1629600000001</v>
      </c>
      <c r="H70" s="2897"/>
      <c r="I70" s="2393">
        <v>1053.5213819999999</v>
      </c>
      <c r="J70" s="2393">
        <v>1196.5921000000001</v>
      </c>
      <c r="K70" s="2393">
        <v>1139.4116329999999</v>
      </c>
      <c r="L70" s="2897">
        <v>1039.891169</v>
      </c>
      <c r="M70" s="2897"/>
      <c r="N70" s="2393">
        <v>1150.1511949999999</v>
      </c>
      <c r="O70" s="2393">
        <v>1065.4982789999999</v>
      </c>
      <c r="P70" s="2393"/>
      <c r="Q70" s="2387"/>
      <c r="R70" s="2898">
        <v>11604.190253999999</v>
      </c>
      <c r="S70" s="2898"/>
    </row>
    <row r="71" spans="1:19" ht="9" customHeight="1">
      <c r="A71" s="2893" t="s">
        <v>2012</v>
      </c>
      <c r="B71" s="2893"/>
      <c r="C71" s="2893"/>
      <c r="D71" s="2893"/>
      <c r="E71" s="2893"/>
      <c r="F71" s="2893"/>
      <c r="G71" s="2893"/>
      <c r="H71" s="2893"/>
      <c r="I71" s="2893"/>
      <c r="J71" s="2893"/>
      <c r="K71" s="2893"/>
      <c r="L71" s="2893"/>
      <c r="M71" s="2893"/>
      <c r="N71" s="2893"/>
      <c r="O71" s="2893"/>
      <c r="P71" s="2893"/>
      <c r="Q71" s="2893"/>
      <c r="R71" s="2893"/>
      <c r="S71" s="2893"/>
    </row>
    <row r="72" spans="1:19" ht="13.5" customHeight="1">
      <c r="A72" s="2894" t="s">
        <v>242</v>
      </c>
      <c r="B72" s="2894"/>
      <c r="C72" s="2894"/>
      <c r="D72" s="2894"/>
      <c r="E72" s="2394"/>
      <c r="F72" s="2394"/>
      <c r="G72" s="2394"/>
      <c r="H72" s="2394"/>
      <c r="I72" s="2394"/>
      <c r="J72" s="2394"/>
      <c r="K72" s="2394"/>
      <c r="L72" s="2394"/>
      <c r="M72" s="2394"/>
      <c r="N72" s="2394"/>
      <c r="O72" s="2394"/>
      <c r="P72" s="2394"/>
      <c r="Q72" s="2394"/>
      <c r="R72" s="2394"/>
      <c r="S72" s="2394"/>
    </row>
    <row r="73" spans="1:19" ht="10.5" customHeight="1">
      <c r="A73" s="2534" t="s">
        <v>1019</v>
      </c>
      <c r="B73" s="2394"/>
      <c r="C73" s="2394"/>
      <c r="D73" s="2394"/>
      <c r="E73" s="2394"/>
      <c r="F73" s="2394"/>
      <c r="G73" s="2394"/>
      <c r="H73" s="2895" t="s">
        <v>2013</v>
      </c>
      <c r="I73" s="2895"/>
      <c r="J73" s="2895"/>
      <c r="K73" s="2895"/>
      <c r="L73" s="2895"/>
      <c r="M73" s="2896" t="s">
        <v>765</v>
      </c>
      <c r="N73" s="2896"/>
      <c r="O73" s="2896"/>
      <c r="P73" s="2896"/>
      <c r="Q73" s="2896"/>
      <c r="R73" s="2896"/>
      <c r="S73" s="2896"/>
    </row>
  </sheetData>
  <mergeCells count="220">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A66:S66"/>
    <mergeCell ref="D67:E67"/>
    <mergeCell ref="G67:H67"/>
    <mergeCell ref="L67:M67"/>
    <mergeCell ref="R67:S67"/>
    <mergeCell ref="D68:E68"/>
    <mergeCell ref="G68:H68"/>
    <mergeCell ref="L68:M68"/>
    <mergeCell ref="R68:S68"/>
    <mergeCell ref="A71:S71"/>
    <mergeCell ref="A72:D72"/>
    <mergeCell ref="H73:L73"/>
    <mergeCell ref="M73:S73"/>
    <mergeCell ref="D69:E69"/>
    <mergeCell ref="G69:H69"/>
    <mergeCell ref="L69:M69"/>
    <mergeCell ref="R69:S69"/>
    <mergeCell ref="D70:E70"/>
    <mergeCell ref="G70:H70"/>
    <mergeCell ref="L70:M70"/>
    <mergeCell ref="R70:S70"/>
  </mergeCells>
  <hyperlinks>
    <hyperlink ref="A73" location="Inhaltsverzeichnis!A1" display="Zurück zum Inhaltsverzeichnis"/>
  </hyperlinks>
  <pageMargins left="0.7" right="0.7" top="0.78740157499999996" bottom="0.78740157499999996"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Q70"/>
  <sheetViews>
    <sheetView showGridLines="0" topLeftCell="A14" zoomScaleNormal="100" workbookViewId="0">
      <selection sqref="A1:Q1"/>
    </sheetView>
  </sheetViews>
  <sheetFormatPr baseColWidth="10" defaultColWidth="9.140625" defaultRowHeight="12.75"/>
  <cols>
    <col min="1" max="1" width="8.5703125" style="2386" customWidth="1"/>
    <col min="2" max="2" width="6.85546875" style="2386" customWidth="1"/>
    <col min="3" max="3" width="6.42578125" style="2386" customWidth="1"/>
    <col min="4" max="4" width="6.5703125" style="2386" customWidth="1"/>
    <col min="5" max="5" width="6.42578125" style="2386" customWidth="1"/>
    <col min="6" max="6" width="2.5703125" style="2386" customWidth="1"/>
    <col min="7" max="7" width="4" style="2386" customWidth="1"/>
    <col min="8" max="8" width="6.42578125" style="2386" customWidth="1"/>
    <col min="9" max="9" width="6.5703125" style="2386" customWidth="1"/>
    <col min="10" max="10" width="6.42578125" style="2386" customWidth="1"/>
    <col min="11" max="11" width="3.42578125" style="2386" customWidth="1"/>
    <col min="12" max="12" width="3.140625" style="2386" customWidth="1"/>
    <col min="13" max="13" width="6.42578125" style="2386" customWidth="1"/>
    <col min="14" max="14" width="6.5703125" style="2386" customWidth="1"/>
    <col min="15" max="15" width="6.42578125" style="2386" customWidth="1"/>
    <col min="16" max="16" width="8" style="2386" hidden="1" customWidth="1"/>
    <col min="17" max="17" width="6.85546875" style="2386" hidden="1" customWidth="1"/>
    <col min="18" max="16384" width="9.140625" style="2386"/>
  </cols>
  <sheetData>
    <row r="1" spans="1:17" ht="14.25" customHeight="1">
      <c r="A1" s="2910" t="s">
        <v>1993</v>
      </c>
      <c r="B1" s="2910"/>
      <c r="C1" s="2910"/>
      <c r="D1" s="2910"/>
      <c r="E1" s="2910"/>
      <c r="F1" s="2910"/>
      <c r="G1" s="2910"/>
      <c r="H1" s="2910"/>
      <c r="I1" s="2910"/>
      <c r="J1" s="2910"/>
      <c r="K1" s="2910"/>
      <c r="L1" s="2910"/>
      <c r="M1" s="2910"/>
      <c r="N1" s="2910"/>
      <c r="O1" s="2910"/>
      <c r="P1" s="2910"/>
      <c r="Q1" s="2910"/>
    </row>
    <row r="2" spans="1:17" ht="18" customHeight="1">
      <c r="A2" s="2527" t="s">
        <v>1991</v>
      </c>
      <c r="B2" s="2527"/>
      <c r="C2" s="2527"/>
      <c r="D2" s="2527"/>
      <c r="E2" s="2527"/>
      <c r="F2" s="2527"/>
      <c r="G2" s="2527"/>
      <c r="H2" s="2527"/>
      <c r="I2" s="2527"/>
      <c r="J2" s="2527"/>
      <c r="K2" s="2527"/>
      <c r="L2" s="2527"/>
      <c r="M2" s="2527"/>
      <c r="N2" s="2527"/>
      <c r="O2" s="2527"/>
      <c r="P2" s="2396" t="s">
        <v>1994</v>
      </c>
      <c r="Q2" s="2396" t="s">
        <v>11</v>
      </c>
    </row>
    <row r="3" spans="1:17" ht="8.25" customHeight="1">
      <c r="A3" s="2395"/>
      <c r="B3" s="2396" t="s">
        <v>11</v>
      </c>
      <c r="C3" s="2396" t="s">
        <v>116</v>
      </c>
      <c r="D3" s="2396" t="s">
        <v>117</v>
      </c>
      <c r="E3" s="2396" t="s">
        <v>118</v>
      </c>
      <c r="F3" s="2909" t="s">
        <v>119</v>
      </c>
      <c r="G3" s="2909"/>
      <c r="H3" s="2396" t="s">
        <v>146</v>
      </c>
      <c r="I3" s="2396" t="s">
        <v>121</v>
      </c>
      <c r="J3" s="2396" t="s">
        <v>148</v>
      </c>
      <c r="K3" s="2909" t="s">
        <v>7</v>
      </c>
      <c r="L3" s="2909"/>
      <c r="M3" s="2396" t="s">
        <v>8</v>
      </c>
      <c r="N3" s="2396" t="s">
        <v>9</v>
      </c>
      <c r="O3" s="2396" t="s">
        <v>10</v>
      </c>
      <c r="P3" s="2396" t="s">
        <v>1995</v>
      </c>
      <c r="Q3" s="2396" t="s">
        <v>1996</v>
      </c>
    </row>
    <row r="4" spans="1:17" ht="8.25" customHeight="1">
      <c r="A4" s="2397" t="s">
        <v>1997</v>
      </c>
      <c r="B4" s="2395"/>
      <c r="C4" s="2395"/>
      <c r="D4" s="2395"/>
      <c r="E4" s="2395"/>
      <c r="F4" s="2395"/>
      <c r="G4" s="2395"/>
      <c r="H4" s="2395"/>
      <c r="I4" s="2395"/>
      <c r="J4" s="2395"/>
      <c r="K4" s="2395"/>
      <c r="L4" s="2395"/>
      <c r="M4" s="2395"/>
      <c r="N4" s="2395"/>
      <c r="O4" s="2395"/>
      <c r="P4" s="2398" t="s">
        <v>1998</v>
      </c>
      <c r="Q4" s="2396" t="s">
        <v>10</v>
      </c>
    </row>
    <row r="5" spans="1:17" ht="9" customHeight="1">
      <c r="A5" s="2395"/>
      <c r="B5" s="2909">
        <v>2022</v>
      </c>
      <c r="C5" s="2909"/>
      <c r="D5" s="2909"/>
      <c r="E5" s="2909"/>
      <c r="F5" s="2909"/>
      <c r="G5" s="2909"/>
      <c r="H5" s="2909"/>
      <c r="I5" s="2909" t="s">
        <v>1999</v>
      </c>
      <c r="J5" s="2909"/>
      <c r="K5" s="2909"/>
      <c r="L5" s="2909"/>
      <c r="M5" s="2909"/>
      <c r="N5" s="2909"/>
      <c r="O5" s="2909"/>
      <c r="P5" s="2909" t="s">
        <v>2000</v>
      </c>
      <c r="Q5" s="2909"/>
    </row>
    <row r="6" spans="1:17" ht="8.25" customHeight="1">
      <c r="A6" s="2395"/>
      <c r="B6" s="2909" t="s">
        <v>1999</v>
      </c>
      <c r="C6" s="2909"/>
      <c r="D6" s="2909"/>
      <c r="E6" s="2909"/>
      <c r="F6" s="2909"/>
      <c r="G6" s="2909"/>
      <c r="H6" s="2909"/>
      <c r="I6" s="2909" t="s">
        <v>54</v>
      </c>
      <c r="J6" s="2909"/>
      <c r="K6" s="2909"/>
      <c r="L6" s="2909"/>
      <c r="M6" s="2909"/>
      <c r="N6" s="2909"/>
      <c r="O6" s="2909"/>
      <c r="P6" s="2909" t="s">
        <v>2001</v>
      </c>
      <c r="Q6" s="2909"/>
    </row>
    <row r="7" spans="1:17" ht="13.5" customHeight="1">
      <c r="A7" s="2910" t="s">
        <v>2014</v>
      </c>
      <c r="B7" s="2910"/>
      <c r="C7" s="2910"/>
      <c r="D7" s="2910"/>
      <c r="E7" s="2910"/>
      <c r="F7" s="2910"/>
      <c r="G7" s="2910"/>
      <c r="H7" s="2910"/>
      <c r="I7" s="2910"/>
      <c r="J7" s="2910"/>
      <c r="K7" s="2910"/>
      <c r="L7" s="2910"/>
      <c r="M7" s="2910"/>
      <c r="N7" s="2910"/>
      <c r="O7" s="2910"/>
      <c r="P7" s="2910"/>
      <c r="Q7" s="2910"/>
    </row>
    <row r="8" spans="1:17" ht="12" customHeight="1">
      <c r="A8" s="2908" t="s">
        <v>2015</v>
      </c>
      <c r="B8" s="2908"/>
      <c r="C8" s="2908"/>
      <c r="D8" s="2908"/>
      <c r="E8" s="2908"/>
      <c r="F8" s="2908"/>
      <c r="G8" s="2908"/>
      <c r="H8" s="2908"/>
      <c r="I8" s="2908"/>
      <c r="J8" s="2908"/>
      <c r="K8" s="2908"/>
      <c r="L8" s="2908"/>
      <c r="M8" s="2908"/>
      <c r="N8" s="2908"/>
      <c r="O8" s="2908"/>
      <c r="P8" s="2908"/>
      <c r="Q8" s="2908"/>
    </row>
    <row r="9" spans="1:17" ht="9" customHeight="1">
      <c r="A9" s="2397" t="s">
        <v>68</v>
      </c>
      <c r="B9" s="2399">
        <v>29.3947</v>
      </c>
      <c r="C9" s="2399">
        <v>33.954700000000003</v>
      </c>
      <c r="D9" s="2399">
        <v>31.1144</v>
      </c>
      <c r="E9" s="2399">
        <v>36.664900000000003</v>
      </c>
      <c r="F9" s="2905">
        <v>33.502699999999997</v>
      </c>
      <c r="G9" s="2905"/>
      <c r="H9" s="2399">
        <v>33.168900000000001</v>
      </c>
      <c r="I9" s="2399">
        <v>31.603899999999999</v>
      </c>
      <c r="J9" s="2399">
        <v>36.896799999999999</v>
      </c>
      <c r="K9" s="2905">
        <v>40.142000000000003</v>
      </c>
      <c r="L9" s="2905"/>
      <c r="M9" s="2399">
        <v>30.168099999999999</v>
      </c>
      <c r="N9" s="2399">
        <v>37.0182</v>
      </c>
      <c r="O9" s="2399">
        <v>30.158799999999999</v>
      </c>
      <c r="P9" s="2905">
        <v>403.78809999999999</v>
      </c>
      <c r="Q9" s="2905"/>
    </row>
    <row r="10" spans="1:17" ht="9" customHeight="1">
      <c r="A10" s="2395"/>
      <c r="B10" s="2399">
        <v>31.595600000000001</v>
      </c>
      <c r="C10" s="2399">
        <v>29.6325</v>
      </c>
      <c r="D10" s="2399">
        <v>24.3383</v>
      </c>
      <c r="E10" s="2399">
        <v>30.1173</v>
      </c>
      <c r="F10" s="2905">
        <v>30.592600000000001</v>
      </c>
      <c r="G10" s="2905"/>
      <c r="H10" s="2399">
        <v>30.3779</v>
      </c>
      <c r="I10" s="2399">
        <v>32.357500000000002</v>
      </c>
      <c r="J10" s="2399">
        <v>32.432400000000001</v>
      </c>
      <c r="K10" s="2905">
        <v>33.198099999999997</v>
      </c>
      <c r="L10" s="2905"/>
      <c r="M10" s="2399">
        <v>40.781599999999997</v>
      </c>
      <c r="N10" s="2399">
        <v>32.660400000000003</v>
      </c>
      <c r="O10" s="2399"/>
      <c r="P10" s="2905">
        <v>348.08420000000001</v>
      </c>
      <c r="Q10" s="2905"/>
    </row>
    <row r="11" spans="1:17" ht="10.5" customHeight="1">
      <c r="A11" s="2397" t="s">
        <v>2003</v>
      </c>
      <c r="B11" s="2399">
        <v>19.107099999999999</v>
      </c>
      <c r="C11" s="2399">
        <v>24.060400000000001</v>
      </c>
      <c r="D11" s="2399">
        <v>19.166699999999999</v>
      </c>
      <c r="E11" s="2399">
        <v>28.959599999999998</v>
      </c>
      <c r="F11" s="2905">
        <v>23.051100000000002</v>
      </c>
      <c r="G11" s="2905"/>
      <c r="H11" s="2399">
        <v>22.6434</v>
      </c>
      <c r="I11" s="2399">
        <v>22.9787</v>
      </c>
      <c r="J11" s="2399">
        <v>26.6568</v>
      </c>
      <c r="K11" s="2905">
        <v>27.703600000000002</v>
      </c>
      <c r="L11" s="2905"/>
      <c r="M11" s="2399">
        <v>20.6662</v>
      </c>
      <c r="N11" s="2399">
        <v>24.0611</v>
      </c>
      <c r="O11" s="2399">
        <v>19.692399999999999</v>
      </c>
      <c r="P11" s="2905">
        <v>278.74709999999999</v>
      </c>
      <c r="Q11" s="2905"/>
    </row>
    <row r="12" spans="1:17" ht="9" customHeight="1">
      <c r="A12" s="2395"/>
      <c r="B12" s="2399">
        <v>20.233899999999998</v>
      </c>
      <c r="C12" s="2399">
        <v>17.9877</v>
      </c>
      <c r="D12" s="2399">
        <v>12.7294</v>
      </c>
      <c r="E12" s="2399">
        <v>22.390499999999999</v>
      </c>
      <c r="F12" s="2905">
        <v>20.5594</v>
      </c>
      <c r="G12" s="2905"/>
      <c r="H12" s="2399">
        <v>22.869800000000001</v>
      </c>
      <c r="I12" s="2399">
        <v>22.541</v>
      </c>
      <c r="J12" s="2399">
        <v>21.474599999999999</v>
      </c>
      <c r="K12" s="2905">
        <v>23.4086</v>
      </c>
      <c r="L12" s="2905"/>
      <c r="M12" s="2399">
        <v>27.143000000000001</v>
      </c>
      <c r="N12" s="2399">
        <v>21.776599999999998</v>
      </c>
      <c r="O12" s="2399"/>
      <c r="P12" s="2905">
        <v>233.11449999999999</v>
      </c>
      <c r="Q12" s="2905"/>
    </row>
    <row r="13" spans="1:17" ht="11.25" customHeight="1">
      <c r="A13" s="2908" t="s">
        <v>2016</v>
      </c>
      <c r="B13" s="2908"/>
      <c r="C13" s="2908"/>
      <c r="D13" s="2908"/>
      <c r="E13" s="2908"/>
      <c r="F13" s="2908"/>
      <c r="G13" s="2908"/>
      <c r="H13" s="2908"/>
      <c r="I13" s="2908"/>
      <c r="J13" s="2908"/>
      <c r="K13" s="2908"/>
      <c r="L13" s="2908"/>
      <c r="M13" s="2908"/>
      <c r="N13" s="2908"/>
      <c r="O13" s="2908"/>
      <c r="P13" s="2908"/>
      <c r="Q13" s="2908"/>
    </row>
    <row r="14" spans="1:17" ht="9" customHeight="1">
      <c r="A14" s="2397" t="s">
        <v>68</v>
      </c>
      <c r="B14" s="2399">
        <v>50.132199999999997</v>
      </c>
      <c r="C14" s="2399">
        <v>19.540199999999999</v>
      </c>
      <c r="D14" s="2399">
        <v>25.741399999999999</v>
      </c>
      <c r="E14" s="2399">
        <v>35.526600000000002</v>
      </c>
      <c r="F14" s="2905">
        <v>39.585900000000002</v>
      </c>
      <c r="G14" s="2905"/>
      <c r="H14" s="2399">
        <v>37.932899999999997</v>
      </c>
      <c r="I14" s="2399">
        <v>29.4908</v>
      </c>
      <c r="J14" s="2399">
        <v>20.428899999999999</v>
      </c>
      <c r="K14" s="2905">
        <v>45.411700000000003</v>
      </c>
      <c r="L14" s="2905"/>
      <c r="M14" s="2399">
        <v>42.274099999999997</v>
      </c>
      <c r="N14" s="2399">
        <v>68.014700000000005</v>
      </c>
      <c r="O14" s="2399">
        <v>77.703800000000001</v>
      </c>
      <c r="P14" s="2905">
        <v>491.78320000000002</v>
      </c>
      <c r="Q14" s="2905"/>
    </row>
    <row r="15" spans="1:17" ht="9" customHeight="1">
      <c r="A15" s="2395"/>
      <c r="B15" s="2399">
        <v>30.235099999999999</v>
      </c>
      <c r="C15" s="2399">
        <v>14.475099999999999</v>
      </c>
      <c r="D15" s="2399">
        <v>26.609200000000001</v>
      </c>
      <c r="E15" s="2399">
        <v>30.1493</v>
      </c>
      <c r="F15" s="2905">
        <v>14.7974</v>
      </c>
      <c r="G15" s="2905"/>
      <c r="H15" s="2399">
        <v>46.4024</v>
      </c>
      <c r="I15" s="2399">
        <v>43.826099999999997</v>
      </c>
      <c r="J15" s="2399">
        <v>29.077500000000001</v>
      </c>
      <c r="K15" s="2905">
        <v>51.261099999999999</v>
      </c>
      <c r="L15" s="2905"/>
      <c r="M15" s="2399">
        <v>56.898000000000003</v>
      </c>
      <c r="N15" s="2399">
        <v>83.101399999999998</v>
      </c>
      <c r="O15" s="2399"/>
      <c r="P15" s="2905">
        <v>426.83260000000001</v>
      </c>
      <c r="Q15" s="2905"/>
    </row>
    <row r="16" spans="1:17" ht="10.5" customHeight="1">
      <c r="A16" s="2397" t="s">
        <v>2003</v>
      </c>
      <c r="B16" s="2399">
        <v>44.206899999999997</v>
      </c>
      <c r="C16" s="2399">
        <v>13.9504</v>
      </c>
      <c r="D16" s="2399">
        <v>25.471800000000002</v>
      </c>
      <c r="E16" s="2399">
        <v>32.729999999999997</v>
      </c>
      <c r="F16" s="2905">
        <v>39.489400000000003</v>
      </c>
      <c r="G16" s="2905"/>
      <c r="H16" s="2399">
        <v>37.373899999999999</v>
      </c>
      <c r="I16" s="2399">
        <v>29.3306</v>
      </c>
      <c r="J16" s="2399">
        <v>18.804500000000001</v>
      </c>
      <c r="K16" s="2905">
        <v>29.354700000000001</v>
      </c>
      <c r="L16" s="2905"/>
      <c r="M16" s="2399">
        <v>30.642700000000001</v>
      </c>
      <c r="N16" s="2399">
        <v>30.3004</v>
      </c>
      <c r="O16" s="2399">
        <v>49.952599999999997</v>
      </c>
      <c r="P16" s="2905">
        <v>381.60789999999997</v>
      </c>
      <c r="Q16" s="2905"/>
    </row>
    <row r="17" spans="1:17" ht="9" customHeight="1">
      <c r="A17" s="2395"/>
      <c r="B17" s="2399">
        <v>19.800899999999999</v>
      </c>
      <c r="C17" s="2399">
        <v>12.957100000000001</v>
      </c>
      <c r="D17" s="2399">
        <v>26.320799999999998</v>
      </c>
      <c r="E17" s="2399">
        <v>30.1006</v>
      </c>
      <c r="F17" s="2905">
        <v>14.5662</v>
      </c>
      <c r="G17" s="2905"/>
      <c r="H17" s="2399">
        <v>46.355800000000002</v>
      </c>
      <c r="I17" s="2399">
        <v>43.762700000000002</v>
      </c>
      <c r="J17" s="2399">
        <v>23.469899999999999</v>
      </c>
      <c r="K17" s="2905">
        <v>29.101600000000001</v>
      </c>
      <c r="L17" s="2905"/>
      <c r="M17" s="2399">
        <v>29.043099999999999</v>
      </c>
      <c r="N17" s="2399">
        <v>42.66</v>
      </c>
      <c r="O17" s="2399"/>
      <c r="P17" s="2905">
        <v>318.13869999999997</v>
      </c>
      <c r="Q17" s="2905"/>
    </row>
    <row r="18" spans="1:17" ht="11.25" customHeight="1">
      <c r="A18" s="2908" t="s">
        <v>2017</v>
      </c>
      <c r="B18" s="2908"/>
      <c r="C18" s="2908"/>
      <c r="D18" s="2908"/>
      <c r="E18" s="2908"/>
      <c r="F18" s="2908"/>
      <c r="G18" s="2908"/>
      <c r="H18" s="2908"/>
      <c r="I18" s="2908"/>
      <c r="J18" s="2908"/>
      <c r="K18" s="2908"/>
      <c r="L18" s="2908"/>
      <c r="M18" s="2908"/>
      <c r="N18" s="2908"/>
      <c r="O18" s="2908"/>
      <c r="P18" s="2908"/>
      <c r="Q18" s="2908"/>
    </row>
    <row r="19" spans="1:17" ht="9" customHeight="1">
      <c r="A19" s="2397" t="s">
        <v>68</v>
      </c>
      <c r="B19" s="2399">
        <v>277.33080000000001</v>
      </c>
      <c r="C19" s="2399">
        <v>267.56880000000001</v>
      </c>
      <c r="D19" s="2399">
        <v>193.78030000000001</v>
      </c>
      <c r="E19" s="2399">
        <v>176.9136</v>
      </c>
      <c r="F19" s="2905">
        <v>151.3466</v>
      </c>
      <c r="G19" s="2905"/>
      <c r="H19" s="2399">
        <v>97.548199999999994</v>
      </c>
      <c r="I19" s="2399">
        <v>86.808800000000005</v>
      </c>
      <c r="J19" s="2399">
        <v>99.011799999999994</v>
      </c>
      <c r="K19" s="2905">
        <v>110.41070000000001</v>
      </c>
      <c r="L19" s="2905"/>
      <c r="M19" s="2399">
        <v>110.9832</v>
      </c>
      <c r="N19" s="2399">
        <v>179.911</v>
      </c>
      <c r="O19" s="2399">
        <v>267.14109999999999</v>
      </c>
      <c r="P19" s="2905">
        <v>2018.7548999999999</v>
      </c>
      <c r="Q19" s="2905"/>
    </row>
    <row r="20" spans="1:17" ht="9" customHeight="1">
      <c r="A20" s="2395"/>
      <c r="B20" s="2399">
        <v>251.57589999999999</v>
      </c>
      <c r="C20" s="2399">
        <v>219.88659999999999</v>
      </c>
      <c r="D20" s="2399">
        <v>194.5857</v>
      </c>
      <c r="E20" s="2399">
        <v>174.91249999999999</v>
      </c>
      <c r="F20" s="2905">
        <v>163.3381</v>
      </c>
      <c r="G20" s="2905"/>
      <c r="H20" s="2399">
        <v>94.956800000000001</v>
      </c>
      <c r="I20" s="2399">
        <v>109.2548</v>
      </c>
      <c r="J20" s="2399">
        <v>104.9915</v>
      </c>
      <c r="K20" s="2905">
        <v>130.2516</v>
      </c>
      <c r="L20" s="2905"/>
      <c r="M20" s="2399">
        <v>168.43600000000001</v>
      </c>
      <c r="N20" s="2399">
        <v>221.11529999999999</v>
      </c>
      <c r="O20" s="2399"/>
      <c r="P20" s="2905">
        <v>1833.3047999999999</v>
      </c>
      <c r="Q20" s="2905"/>
    </row>
    <row r="21" spans="1:17" ht="10.5" customHeight="1">
      <c r="A21" s="2397" t="s">
        <v>2003</v>
      </c>
      <c r="B21" s="2399">
        <v>223.5368</v>
      </c>
      <c r="C21" s="2399">
        <v>226.5258</v>
      </c>
      <c r="D21" s="2399">
        <v>164.10429999999999</v>
      </c>
      <c r="E21" s="2399">
        <v>155.8117</v>
      </c>
      <c r="F21" s="2905">
        <v>124.6229</v>
      </c>
      <c r="G21" s="2905"/>
      <c r="H21" s="2399">
        <v>70.079400000000007</v>
      </c>
      <c r="I21" s="2399">
        <v>52.433399999999999</v>
      </c>
      <c r="J21" s="2399">
        <v>61.626899999999999</v>
      </c>
      <c r="K21" s="2905">
        <v>69.832499999999996</v>
      </c>
      <c r="L21" s="2905"/>
      <c r="M21" s="2399">
        <v>67.739900000000006</v>
      </c>
      <c r="N21" s="2399">
        <v>123.0194</v>
      </c>
      <c r="O21" s="2399">
        <v>207.4419</v>
      </c>
      <c r="P21" s="2907">
        <v>1546.7748999999999</v>
      </c>
      <c r="Q21" s="2907"/>
    </row>
    <row r="22" spans="1:17" ht="9" customHeight="1">
      <c r="A22" s="2395"/>
      <c r="B22" s="2399">
        <v>196.0341</v>
      </c>
      <c r="C22" s="2399">
        <v>191.52350000000001</v>
      </c>
      <c r="D22" s="2399">
        <v>166.81870000000001</v>
      </c>
      <c r="E22" s="2399">
        <v>149.60939999999999</v>
      </c>
      <c r="F22" s="2905">
        <v>140.87970000000001</v>
      </c>
      <c r="G22" s="2905"/>
      <c r="H22" s="2399">
        <v>67.257400000000004</v>
      </c>
      <c r="I22" s="2399">
        <v>61.671799999999998</v>
      </c>
      <c r="J22" s="2399">
        <v>63.825699999999998</v>
      </c>
      <c r="K22" s="2905">
        <v>77.143299999999996</v>
      </c>
      <c r="L22" s="2905"/>
      <c r="M22" s="2399">
        <v>103.7175</v>
      </c>
      <c r="N22" s="2399">
        <v>159.07579999999999</v>
      </c>
      <c r="O22" s="2399"/>
      <c r="P22" s="2907">
        <v>1377.5569</v>
      </c>
      <c r="Q22" s="2907"/>
    </row>
    <row r="23" spans="1:17" ht="11.25" customHeight="1">
      <c r="A23" s="2908" t="s">
        <v>2018</v>
      </c>
      <c r="B23" s="2908"/>
      <c r="C23" s="2908"/>
      <c r="D23" s="2908"/>
      <c r="E23" s="2908"/>
      <c r="F23" s="2908"/>
      <c r="G23" s="2908"/>
      <c r="H23" s="2908"/>
      <c r="I23" s="2908"/>
      <c r="J23" s="2908"/>
      <c r="K23" s="2908"/>
      <c r="L23" s="2908"/>
      <c r="M23" s="2908"/>
      <c r="N23" s="2908"/>
      <c r="O23" s="2908"/>
      <c r="P23" s="2908"/>
      <c r="Q23" s="2908"/>
    </row>
    <row r="24" spans="1:17" ht="9" customHeight="1">
      <c r="A24" s="2397" t="s">
        <v>68</v>
      </c>
      <c r="B24" s="2399">
        <v>40.574800000000003</v>
      </c>
      <c r="C24" s="2399">
        <v>35.6571</v>
      </c>
      <c r="D24" s="2399">
        <v>45.950200000000002</v>
      </c>
      <c r="E24" s="2399">
        <v>58.721499999999999</v>
      </c>
      <c r="F24" s="2905">
        <v>141.8732</v>
      </c>
      <c r="G24" s="2905"/>
      <c r="H24" s="2399">
        <v>158.1515</v>
      </c>
      <c r="I24" s="2399">
        <v>157.20439999999999</v>
      </c>
      <c r="J24" s="2399">
        <v>117.0714</v>
      </c>
      <c r="K24" s="2905">
        <v>97.278400000000005</v>
      </c>
      <c r="L24" s="2905"/>
      <c r="M24" s="2399">
        <v>57.3782</v>
      </c>
      <c r="N24" s="2399">
        <v>47.332099999999997</v>
      </c>
      <c r="O24" s="2399">
        <v>43.464599999999997</v>
      </c>
      <c r="P24" s="2907">
        <v>1000.6574000000001</v>
      </c>
      <c r="Q24" s="2907"/>
    </row>
    <row r="25" spans="1:17" ht="9" customHeight="1">
      <c r="A25" s="2395"/>
      <c r="B25" s="2399">
        <v>34.060499999999998</v>
      </c>
      <c r="C25" s="2399">
        <v>31.896699999999999</v>
      </c>
      <c r="D25" s="2399">
        <v>40.1036</v>
      </c>
      <c r="E25" s="2399">
        <v>66.698800000000006</v>
      </c>
      <c r="F25" s="2905">
        <v>124.584</v>
      </c>
      <c r="G25" s="2905"/>
      <c r="H25" s="2399">
        <v>160.17939999999999</v>
      </c>
      <c r="I25" s="2399">
        <v>168.55500000000001</v>
      </c>
      <c r="J25" s="2399">
        <v>121.85639999999999</v>
      </c>
      <c r="K25" s="2905">
        <v>105.8434</v>
      </c>
      <c r="L25" s="2905"/>
      <c r="M25" s="2399">
        <v>74.880700000000004</v>
      </c>
      <c r="N25" s="2399">
        <v>50.329000000000001</v>
      </c>
      <c r="O25" s="2399"/>
      <c r="P25" s="2907">
        <v>978.98749999999995</v>
      </c>
      <c r="Q25" s="2907"/>
    </row>
    <row r="26" spans="1:17" ht="10.5" customHeight="1">
      <c r="A26" s="2397" t="s">
        <v>2003</v>
      </c>
      <c r="B26" s="2399">
        <v>25.1769</v>
      </c>
      <c r="C26" s="2399">
        <v>14.476000000000001</v>
      </c>
      <c r="D26" s="2399">
        <v>20.962</v>
      </c>
      <c r="E26" s="2399">
        <v>32.392699999999998</v>
      </c>
      <c r="F26" s="2905">
        <v>116.74460000000001</v>
      </c>
      <c r="G26" s="2905"/>
      <c r="H26" s="2399">
        <v>148.10820000000001</v>
      </c>
      <c r="I26" s="2399">
        <v>148.01589999999999</v>
      </c>
      <c r="J26" s="2399">
        <v>106.8901</v>
      </c>
      <c r="K26" s="2905">
        <v>88.406999999999996</v>
      </c>
      <c r="L26" s="2905"/>
      <c r="M26" s="2399">
        <v>48.818899999999999</v>
      </c>
      <c r="N26" s="2399">
        <v>38.195999999999998</v>
      </c>
      <c r="O26" s="2399">
        <v>31.650099999999998</v>
      </c>
      <c r="P26" s="2905">
        <v>819.83839999999998</v>
      </c>
      <c r="Q26" s="2905"/>
    </row>
    <row r="27" spans="1:17" ht="9" customHeight="1">
      <c r="A27" s="2395"/>
      <c r="B27" s="2399">
        <v>19.269100000000002</v>
      </c>
      <c r="C27" s="2399">
        <v>11.133599999999999</v>
      </c>
      <c r="D27" s="2399">
        <v>10.8698</v>
      </c>
      <c r="E27" s="2399">
        <v>32.4011</v>
      </c>
      <c r="F27" s="2905">
        <v>100.31359999999999</v>
      </c>
      <c r="G27" s="2905"/>
      <c r="H27" s="2399">
        <v>149.48490000000001</v>
      </c>
      <c r="I27" s="2399">
        <v>156.5324</v>
      </c>
      <c r="J27" s="2399">
        <v>108.9858</v>
      </c>
      <c r="K27" s="2905">
        <v>97.167699999999996</v>
      </c>
      <c r="L27" s="2905"/>
      <c r="M27" s="2399">
        <v>67.3536</v>
      </c>
      <c r="N27" s="2399">
        <v>42.862299999999998</v>
      </c>
      <c r="O27" s="2399"/>
      <c r="P27" s="2905">
        <v>796.37390000000005</v>
      </c>
      <c r="Q27" s="2905"/>
    </row>
    <row r="28" spans="1:17" ht="11.25" customHeight="1">
      <c r="A28" s="2908" t="s">
        <v>2019</v>
      </c>
      <c r="B28" s="2908"/>
      <c r="C28" s="2908"/>
      <c r="D28" s="2908"/>
      <c r="E28" s="2908"/>
      <c r="F28" s="2908"/>
      <c r="G28" s="2908"/>
      <c r="H28" s="2908"/>
      <c r="I28" s="2908"/>
      <c r="J28" s="2908"/>
      <c r="K28" s="2908"/>
      <c r="L28" s="2908"/>
      <c r="M28" s="2908"/>
      <c r="N28" s="2908"/>
      <c r="O28" s="2908"/>
      <c r="P28" s="2908"/>
      <c r="Q28" s="2908"/>
    </row>
    <row r="29" spans="1:17" ht="9" customHeight="1">
      <c r="A29" s="2397" t="s">
        <v>68</v>
      </c>
      <c r="B29" s="2399">
        <v>36.2819</v>
      </c>
      <c r="C29" s="2399">
        <v>38.800199999999997</v>
      </c>
      <c r="D29" s="2399">
        <v>41.732599999999998</v>
      </c>
      <c r="E29" s="2399">
        <v>37.736400000000003</v>
      </c>
      <c r="F29" s="2905">
        <v>38.650500000000001</v>
      </c>
      <c r="G29" s="2905"/>
      <c r="H29" s="2399">
        <v>37.228499999999997</v>
      </c>
      <c r="I29" s="2399">
        <v>43.729799999999997</v>
      </c>
      <c r="J29" s="2399">
        <v>46.592700000000001</v>
      </c>
      <c r="K29" s="2905">
        <v>40.007800000000003</v>
      </c>
      <c r="L29" s="2905"/>
      <c r="M29" s="2399">
        <v>38.254300000000001</v>
      </c>
      <c r="N29" s="2399">
        <v>45.2654</v>
      </c>
      <c r="O29" s="2399">
        <v>55.891599999999997</v>
      </c>
      <c r="P29" s="2905">
        <v>500.17169999999999</v>
      </c>
      <c r="Q29" s="2905"/>
    </row>
    <row r="30" spans="1:17" ht="9" customHeight="1">
      <c r="A30" s="2395"/>
      <c r="B30" s="2399">
        <v>41.551400000000001</v>
      </c>
      <c r="C30" s="2399">
        <v>43.331699999999998</v>
      </c>
      <c r="D30" s="2399">
        <v>36.463200000000001</v>
      </c>
      <c r="E30" s="2399">
        <v>39.899799999999999</v>
      </c>
      <c r="F30" s="2905">
        <v>42.369799999999998</v>
      </c>
      <c r="G30" s="2905"/>
      <c r="H30" s="2399">
        <v>42.765599999999999</v>
      </c>
      <c r="I30" s="2399">
        <v>156.4391</v>
      </c>
      <c r="J30" s="2399">
        <v>159.21270000000001</v>
      </c>
      <c r="K30" s="2905">
        <v>157.36019999999999</v>
      </c>
      <c r="L30" s="2905"/>
      <c r="M30" s="2399">
        <v>164.46420000000001</v>
      </c>
      <c r="N30" s="2399">
        <v>168.67910000000001</v>
      </c>
      <c r="O30" s="2399"/>
      <c r="P30" s="2905">
        <v>1052.5368000000001</v>
      </c>
      <c r="Q30" s="2905"/>
    </row>
    <row r="31" spans="1:17" ht="10.5" customHeight="1">
      <c r="A31" s="2397" t="s">
        <v>2003</v>
      </c>
      <c r="B31" s="2399">
        <v>4.0578000000000003</v>
      </c>
      <c r="C31" s="2399">
        <v>4.3051000000000004</v>
      </c>
      <c r="D31" s="2399">
        <v>4.8064999999999998</v>
      </c>
      <c r="E31" s="2399">
        <v>8.0055999999999994</v>
      </c>
      <c r="F31" s="2905">
        <v>10.837899999999999</v>
      </c>
      <c r="G31" s="2905"/>
      <c r="H31" s="2399">
        <v>10.9237</v>
      </c>
      <c r="I31" s="2399">
        <v>12.114000000000001</v>
      </c>
      <c r="J31" s="2399">
        <v>14.3005</v>
      </c>
      <c r="K31" s="2905">
        <v>11.6678</v>
      </c>
      <c r="L31" s="2905"/>
      <c r="M31" s="2399">
        <v>8.9309999999999992</v>
      </c>
      <c r="N31" s="2399">
        <v>6.9943999999999997</v>
      </c>
      <c r="O31" s="2399">
        <v>6.1833999999999998</v>
      </c>
      <c r="P31" s="2905">
        <v>103.1277</v>
      </c>
      <c r="Q31" s="2905"/>
    </row>
    <row r="32" spans="1:17" ht="9" customHeight="1">
      <c r="A32" s="2395"/>
      <c r="B32" s="2399">
        <v>3.7239</v>
      </c>
      <c r="C32" s="2399">
        <v>4.6828000000000003</v>
      </c>
      <c r="D32" s="2399">
        <v>4.2398999999999996</v>
      </c>
      <c r="E32" s="2399">
        <v>6.9081999999999999</v>
      </c>
      <c r="F32" s="2905">
        <v>11.617699999999999</v>
      </c>
      <c r="G32" s="2905"/>
      <c r="H32" s="2399">
        <v>11.1259</v>
      </c>
      <c r="I32" s="2399">
        <v>15.171200000000001</v>
      </c>
      <c r="J32" s="2399">
        <v>12.0024</v>
      </c>
      <c r="K32" s="2905">
        <v>12.681900000000001</v>
      </c>
      <c r="L32" s="2905"/>
      <c r="M32" s="2399">
        <v>11.3606</v>
      </c>
      <c r="N32" s="2399">
        <v>7.6536</v>
      </c>
      <c r="O32" s="2399"/>
      <c r="P32" s="2905">
        <v>101.1681</v>
      </c>
      <c r="Q32" s="2905"/>
    </row>
    <row r="33" spans="1:17" ht="11.25" customHeight="1">
      <c r="A33" s="2908" t="s">
        <v>2020</v>
      </c>
      <c r="B33" s="2908"/>
      <c r="C33" s="2908"/>
      <c r="D33" s="2908"/>
      <c r="E33" s="2908"/>
      <c r="F33" s="2908"/>
      <c r="G33" s="2908"/>
      <c r="H33" s="2908"/>
      <c r="I33" s="2908"/>
      <c r="J33" s="2908"/>
      <c r="K33" s="2908"/>
      <c r="L33" s="2908"/>
      <c r="M33" s="2908"/>
      <c r="N33" s="2908"/>
      <c r="O33" s="2908"/>
      <c r="P33" s="2908"/>
      <c r="Q33" s="2908"/>
    </row>
    <row r="34" spans="1:17" ht="9" customHeight="1">
      <c r="A34" s="2397" t="s">
        <v>68</v>
      </c>
      <c r="B34" s="2399">
        <v>56.091000000000001</v>
      </c>
      <c r="C34" s="2399">
        <v>64.639399999999995</v>
      </c>
      <c r="D34" s="2399">
        <v>57.458399999999997</v>
      </c>
      <c r="E34" s="2399">
        <v>63.075800000000001</v>
      </c>
      <c r="F34" s="2905">
        <v>66.897499999999994</v>
      </c>
      <c r="G34" s="2905"/>
      <c r="H34" s="2399">
        <v>54.977499999999999</v>
      </c>
      <c r="I34" s="2399">
        <v>54.784100000000002</v>
      </c>
      <c r="J34" s="2399">
        <v>58.6511</v>
      </c>
      <c r="K34" s="2905">
        <v>54.915999999999997</v>
      </c>
      <c r="L34" s="2905"/>
      <c r="M34" s="2399">
        <v>50.552199999999999</v>
      </c>
      <c r="N34" s="2399">
        <v>55.753900000000002</v>
      </c>
      <c r="O34" s="2399">
        <v>56.206400000000002</v>
      </c>
      <c r="P34" s="2905">
        <v>694.00329999999997</v>
      </c>
      <c r="Q34" s="2905"/>
    </row>
    <row r="35" spans="1:17" ht="9" customHeight="1">
      <c r="A35" s="2395"/>
      <c r="B35" s="2399">
        <v>53.811999999999998</v>
      </c>
      <c r="C35" s="2399">
        <v>58.656100000000002</v>
      </c>
      <c r="D35" s="2399">
        <v>52.188099999999999</v>
      </c>
      <c r="E35" s="2399">
        <v>60.285499999999999</v>
      </c>
      <c r="F35" s="2905">
        <v>64.466499999999996</v>
      </c>
      <c r="G35" s="2905"/>
      <c r="H35" s="2399">
        <v>49.186900000000001</v>
      </c>
      <c r="I35" s="2399">
        <v>53.529499999999999</v>
      </c>
      <c r="J35" s="2399">
        <v>58.554499999999997</v>
      </c>
      <c r="K35" s="2905">
        <v>61.010300000000001</v>
      </c>
      <c r="L35" s="2905"/>
      <c r="M35" s="2399">
        <v>62.941600000000001</v>
      </c>
      <c r="N35" s="2399">
        <v>53.842100000000002</v>
      </c>
      <c r="O35" s="2399"/>
      <c r="P35" s="2905">
        <v>628.47310000000004</v>
      </c>
      <c r="Q35" s="2905"/>
    </row>
    <row r="36" spans="1:17" ht="10.5" customHeight="1">
      <c r="A36" s="2397" t="s">
        <v>2003</v>
      </c>
      <c r="B36" s="2399">
        <v>11.4344</v>
      </c>
      <c r="C36" s="2399">
        <v>12.7105</v>
      </c>
      <c r="D36" s="2399">
        <v>10.8416</v>
      </c>
      <c r="E36" s="2399">
        <v>16.5609</v>
      </c>
      <c r="F36" s="2905">
        <v>16.303899999999999</v>
      </c>
      <c r="G36" s="2905"/>
      <c r="H36" s="2399">
        <v>14.584300000000001</v>
      </c>
      <c r="I36" s="2399">
        <v>11.0837</v>
      </c>
      <c r="J36" s="2399">
        <v>13.124499999999999</v>
      </c>
      <c r="K36" s="2905">
        <v>9.6491000000000007</v>
      </c>
      <c r="L36" s="2905"/>
      <c r="M36" s="2399">
        <v>10.0801</v>
      </c>
      <c r="N36" s="2399">
        <v>13.714600000000001</v>
      </c>
      <c r="O36" s="2399">
        <v>11.1875</v>
      </c>
      <c r="P36" s="2905">
        <v>151.27510000000001</v>
      </c>
      <c r="Q36" s="2905"/>
    </row>
    <row r="37" spans="1:17" ht="9" customHeight="1">
      <c r="A37" s="2395"/>
      <c r="B37" s="2399">
        <v>11.0311</v>
      </c>
      <c r="C37" s="2399">
        <v>11.4307</v>
      </c>
      <c r="D37" s="2399">
        <v>10.133100000000001</v>
      </c>
      <c r="E37" s="2399">
        <v>15.296799999999999</v>
      </c>
      <c r="F37" s="2905">
        <v>17.008400000000002</v>
      </c>
      <c r="G37" s="2905"/>
      <c r="H37" s="2399">
        <v>11.869300000000001</v>
      </c>
      <c r="I37" s="2399">
        <v>12.5045</v>
      </c>
      <c r="J37" s="2399">
        <v>11.143599999999999</v>
      </c>
      <c r="K37" s="2905">
        <v>11.605</v>
      </c>
      <c r="L37" s="2905"/>
      <c r="M37" s="2399">
        <v>10.3407</v>
      </c>
      <c r="N37" s="2399">
        <v>10.8643</v>
      </c>
      <c r="O37" s="2399"/>
      <c r="P37" s="2905">
        <v>133.22749999999999</v>
      </c>
      <c r="Q37" s="2905"/>
    </row>
    <row r="38" spans="1:17" ht="11.25" customHeight="1">
      <c r="A38" s="2908" t="s">
        <v>2021</v>
      </c>
      <c r="B38" s="2908"/>
      <c r="C38" s="2908"/>
      <c r="D38" s="2908"/>
      <c r="E38" s="2908"/>
      <c r="F38" s="2908"/>
      <c r="G38" s="2908"/>
      <c r="H38" s="2908"/>
      <c r="I38" s="2908"/>
      <c r="J38" s="2908"/>
      <c r="K38" s="2908"/>
      <c r="L38" s="2908"/>
      <c r="M38" s="2908"/>
      <c r="N38" s="2908"/>
      <c r="O38" s="2908"/>
      <c r="P38" s="2908"/>
      <c r="Q38" s="2908"/>
    </row>
    <row r="39" spans="1:17" ht="9" customHeight="1">
      <c r="A39" s="2397" t="s">
        <v>68</v>
      </c>
      <c r="B39" s="2399">
        <v>60.887</v>
      </c>
      <c r="C39" s="2399">
        <v>59.131799999999998</v>
      </c>
      <c r="D39" s="2399">
        <v>53.057099999999998</v>
      </c>
      <c r="E39" s="2399">
        <v>54.674100000000003</v>
      </c>
      <c r="F39" s="2905">
        <v>48.593200000000003</v>
      </c>
      <c r="G39" s="2905"/>
      <c r="H39" s="2399">
        <v>40.8414</v>
      </c>
      <c r="I39" s="2399">
        <v>47.040799999999997</v>
      </c>
      <c r="J39" s="2399">
        <v>45.964300000000001</v>
      </c>
      <c r="K39" s="2905">
        <v>52.4861</v>
      </c>
      <c r="L39" s="2905"/>
      <c r="M39" s="2399">
        <v>47.231999999999999</v>
      </c>
      <c r="N39" s="2399">
        <v>53.7684</v>
      </c>
      <c r="O39" s="2399">
        <v>51.861800000000002</v>
      </c>
      <c r="P39" s="2905">
        <v>615.53800000000001</v>
      </c>
      <c r="Q39" s="2905"/>
    </row>
    <row r="40" spans="1:17" ht="9" customHeight="1">
      <c r="A40" s="2395"/>
      <c r="B40" s="2399">
        <v>51.1021</v>
      </c>
      <c r="C40" s="2399">
        <v>48.422899999999998</v>
      </c>
      <c r="D40" s="2399">
        <v>45.887599999999999</v>
      </c>
      <c r="E40" s="2399">
        <v>43.443800000000003</v>
      </c>
      <c r="F40" s="2905">
        <v>51.647399999999998</v>
      </c>
      <c r="G40" s="2905"/>
      <c r="H40" s="2399">
        <v>38.785800000000002</v>
      </c>
      <c r="I40" s="2399">
        <v>44.922899999999998</v>
      </c>
      <c r="J40" s="2399">
        <v>45.904299999999999</v>
      </c>
      <c r="K40" s="2905">
        <v>46.071899999999999</v>
      </c>
      <c r="L40" s="2905"/>
      <c r="M40" s="2399">
        <v>60.8157</v>
      </c>
      <c r="N40" s="2399">
        <v>50.010100000000001</v>
      </c>
      <c r="O40" s="2399"/>
      <c r="P40" s="2905">
        <v>527.0145</v>
      </c>
      <c r="Q40" s="2905"/>
    </row>
    <row r="41" spans="1:17" ht="10.5" customHeight="1">
      <c r="A41" s="2397" t="s">
        <v>2003</v>
      </c>
      <c r="B41" s="2399">
        <v>27.997199999999999</v>
      </c>
      <c r="C41" s="2399">
        <v>26.2378</v>
      </c>
      <c r="D41" s="2399">
        <v>27.650099999999998</v>
      </c>
      <c r="E41" s="2399">
        <v>30.438800000000001</v>
      </c>
      <c r="F41" s="2905">
        <v>26.679500000000001</v>
      </c>
      <c r="G41" s="2905"/>
      <c r="H41" s="2399">
        <v>21.995100000000001</v>
      </c>
      <c r="I41" s="2399">
        <v>28.265899999999998</v>
      </c>
      <c r="J41" s="2399">
        <v>25.166599999999999</v>
      </c>
      <c r="K41" s="2905">
        <v>27.7698</v>
      </c>
      <c r="L41" s="2905"/>
      <c r="M41" s="2399">
        <v>24.1372</v>
      </c>
      <c r="N41" s="2399">
        <v>27.830500000000001</v>
      </c>
      <c r="O41" s="2399">
        <v>23.771599999999999</v>
      </c>
      <c r="P41" s="2905">
        <v>317.94009999999997</v>
      </c>
      <c r="Q41" s="2905"/>
    </row>
    <row r="42" spans="1:17" ht="9" customHeight="1">
      <c r="A42" s="2395"/>
      <c r="B42" s="2399">
        <v>25.3935</v>
      </c>
      <c r="C42" s="2399">
        <v>23.7624</v>
      </c>
      <c r="D42" s="2399">
        <v>22.806799999999999</v>
      </c>
      <c r="E42" s="2399">
        <v>22.757999999999999</v>
      </c>
      <c r="F42" s="2905">
        <v>28.6553</v>
      </c>
      <c r="G42" s="2905"/>
      <c r="H42" s="2399">
        <v>20.843</v>
      </c>
      <c r="I42" s="2399">
        <v>25.6997</v>
      </c>
      <c r="J42" s="2399">
        <v>25.203700000000001</v>
      </c>
      <c r="K42" s="2905">
        <v>24.287199999999999</v>
      </c>
      <c r="L42" s="2905"/>
      <c r="M42" s="2399">
        <v>26.593599999999999</v>
      </c>
      <c r="N42" s="2399">
        <v>21.661200000000001</v>
      </c>
      <c r="O42" s="2399"/>
      <c r="P42" s="2905">
        <v>267.6644</v>
      </c>
      <c r="Q42" s="2905"/>
    </row>
    <row r="43" spans="1:17" ht="11.25" customHeight="1">
      <c r="A43" s="2908" t="s">
        <v>2022</v>
      </c>
      <c r="B43" s="2908"/>
      <c r="C43" s="2908"/>
      <c r="D43" s="2908"/>
      <c r="E43" s="2908"/>
      <c r="F43" s="2908"/>
      <c r="G43" s="2908"/>
      <c r="H43" s="2908"/>
      <c r="I43" s="2908"/>
      <c r="J43" s="2908"/>
      <c r="K43" s="2908"/>
      <c r="L43" s="2908"/>
      <c r="M43" s="2908"/>
      <c r="N43" s="2908"/>
      <c r="O43" s="2908"/>
      <c r="P43" s="2908"/>
      <c r="Q43" s="2908"/>
    </row>
    <row r="44" spans="1:17" ht="9" customHeight="1">
      <c r="A44" s="2397" t="s">
        <v>68</v>
      </c>
      <c r="B44" s="2399">
        <v>227.60470000000001</v>
      </c>
      <c r="C44" s="2399">
        <v>201.6454</v>
      </c>
      <c r="D44" s="2399">
        <v>195.34350000000001</v>
      </c>
      <c r="E44" s="2399">
        <v>214.9418</v>
      </c>
      <c r="F44" s="2905">
        <v>254.09979999999999</v>
      </c>
      <c r="G44" s="2905"/>
      <c r="H44" s="2399">
        <v>267.32740000000001</v>
      </c>
      <c r="I44" s="2399">
        <v>245.70910000000001</v>
      </c>
      <c r="J44" s="2399">
        <v>271.89350000000002</v>
      </c>
      <c r="K44" s="2905">
        <v>260.63029999999998</v>
      </c>
      <c r="L44" s="2905"/>
      <c r="M44" s="2399">
        <v>247.7088</v>
      </c>
      <c r="N44" s="2399">
        <v>266.5872</v>
      </c>
      <c r="O44" s="2399">
        <v>256.43959999999998</v>
      </c>
      <c r="P44" s="2905">
        <v>2909.9310999999998</v>
      </c>
      <c r="Q44" s="2905"/>
    </row>
    <row r="45" spans="1:17" ht="9" customHeight="1">
      <c r="A45" s="2395"/>
      <c r="B45" s="2399">
        <v>220.54310000000001</v>
      </c>
      <c r="C45" s="2399">
        <v>206.4392</v>
      </c>
      <c r="D45" s="2399">
        <v>172.0763</v>
      </c>
      <c r="E45" s="2399">
        <v>196.85599999999999</v>
      </c>
      <c r="F45" s="2905">
        <v>237.2167</v>
      </c>
      <c r="G45" s="2905"/>
      <c r="H45" s="2399">
        <v>247.7818</v>
      </c>
      <c r="I45" s="2399">
        <v>318.72579999999999</v>
      </c>
      <c r="J45" s="2399">
        <v>298.315</v>
      </c>
      <c r="K45" s="2905">
        <v>315.00459999999998</v>
      </c>
      <c r="L45" s="2905"/>
      <c r="M45" s="2399">
        <v>313.05020000000002</v>
      </c>
      <c r="N45" s="2399">
        <v>286.35750000000002</v>
      </c>
      <c r="O45" s="2399"/>
      <c r="P45" s="2905">
        <v>2812.3661999999999</v>
      </c>
      <c r="Q45" s="2905"/>
    </row>
    <row r="46" spans="1:17" ht="10.5" customHeight="1">
      <c r="A46" s="2397" t="s">
        <v>2003</v>
      </c>
      <c r="B46" s="2399">
        <v>204.54220000000001</v>
      </c>
      <c r="C46" s="2399">
        <v>186.03440000000001</v>
      </c>
      <c r="D46" s="2399">
        <v>180.35810000000001</v>
      </c>
      <c r="E46" s="2399">
        <v>198.99510000000001</v>
      </c>
      <c r="F46" s="2905">
        <v>233.5925</v>
      </c>
      <c r="G46" s="2905"/>
      <c r="H46" s="2399">
        <v>244.35579999999999</v>
      </c>
      <c r="I46" s="2399">
        <v>219.3904</v>
      </c>
      <c r="J46" s="2399">
        <v>244.3544</v>
      </c>
      <c r="K46" s="2905">
        <v>232.727</v>
      </c>
      <c r="L46" s="2905"/>
      <c r="M46" s="2399">
        <v>221.6679</v>
      </c>
      <c r="N46" s="2399">
        <v>237.99930000000001</v>
      </c>
      <c r="O46" s="2399">
        <v>231.94409999999999</v>
      </c>
      <c r="P46" s="2905">
        <v>2635.9612000000002</v>
      </c>
      <c r="Q46" s="2905"/>
    </row>
    <row r="47" spans="1:17" ht="9" customHeight="1">
      <c r="A47" s="2395"/>
      <c r="B47" s="2399">
        <v>199.45650000000001</v>
      </c>
      <c r="C47" s="2399">
        <v>187.1651</v>
      </c>
      <c r="D47" s="2399">
        <v>159.04570000000001</v>
      </c>
      <c r="E47" s="2399">
        <v>185.2047</v>
      </c>
      <c r="F47" s="2905">
        <v>217.7467</v>
      </c>
      <c r="G47" s="2905"/>
      <c r="H47" s="2399">
        <v>222.4676</v>
      </c>
      <c r="I47" s="2399">
        <v>283.94069999999999</v>
      </c>
      <c r="J47" s="2399">
        <v>269.00540000000001</v>
      </c>
      <c r="K47" s="2905">
        <v>288.7371</v>
      </c>
      <c r="L47" s="2905"/>
      <c r="M47" s="2399">
        <v>286.1902</v>
      </c>
      <c r="N47" s="2399">
        <v>256.16969999999998</v>
      </c>
      <c r="O47" s="2399"/>
      <c r="P47" s="2905">
        <v>2555.1293999999998</v>
      </c>
      <c r="Q47" s="2905"/>
    </row>
    <row r="48" spans="1:17" ht="11.25" customHeight="1">
      <c r="A48" s="2908" t="s">
        <v>2023</v>
      </c>
      <c r="B48" s="2908"/>
      <c r="C48" s="2908"/>
      <c r="D48" s="2908"/>
      <c r="E48" s="2908"/>
      <c r="F48" s="2908"/>
      <c r="G48" s="2908"/>
      <c r="H48" s="2908"/>
      <c r="I48" s="2908"/>
      <c r="J48" s="2908"/>
      <c r="K48" s="2908"/>
      <c r="L48" s="2908"/>
      <c r="M48" s="2908"/>
      <c r="N48" s="2908"/>
      <c r="O48" s="2908"/>
      <c r="P48" s="2908"/>
      <c r="Q48" s="2908"/>
    </row>
    <row r="49" spans="1:17" ht="9" customHeight="1">
      <c r="A49" s="2397" t="s">
        <v>68</v>
      </c>
      <c r="B49" s="2399">
        <v>120.65600000000001</v>
      </c>
      <c r="C49" s="2399">
        <v>116.1174</v>
      </c>
      <c r="D49" s="2399">
        <v>127.2015</v>
      </c>
      <c r="E49" s="2399">
        <v>144.90989999999999</v>
      </c>
      <c r="F49" s="2905">
        <v>147.1379</v>
      </c>
      <c r="G49" s="2905"/>
      <c r="H49" s="2399">
        <v>129.0453</v>
      </c>
      <c r="I49" s="2399">
        <v>133.4402</v>
      </c>
      <c r="J49" s="2399">
        <v>121.10380000000001</v>
      </c>
      <c r="K49" s="2905">
        <v>130.4496</v>
      </c>
      <c r="L49" s="2905"/>
      <c r="M49" s="2399">
        <v>103.1084</v>
      </c>
      <c r="N49" s="2399">
        <v>122.2719</v>
      </c>
      <c r="O49" s="2399">
        <v>122.6241</v>
      </c>
      <c r="P49" s="2905">
        <v>1518.066</v>
      </c>
      <c r="Q49" s="2905"/>
    </row>
    <row r="50" spans="1:17" ht="9" customHeight="1">
      <c r="A50" s="2395"/>
      <c r="B50" s="2399">
        <v>101.17400000000001</v>
      </c>
      <c r="C50" s="2399">
        <v>117.678</v>
      </c>
      <c r="D50" s="2399">
        <v>104.4455</v>
      </c>
      <c r="E50" s="2399">
        <v>133.20740000000001</v>
      </c>
      <c r="F50" s="2905">
        <v>135.67750000000001</v>
      </c>
      <c r="G50" s="2905"/>
      <c r="H50" s="2399">
        <v>115.5549</v>
      </c>
      <c r="I50" s="2399">
        <v>164.8809</v>
      </c>
      <c r="J50" s="2399">
        <v>147.679</v>
      </c>
      <c r="K50" s="2905">
        <v>154.6781</v>
      </c>
      <c r="L50" s="2905"/>
      <c r="M50" s="2399">
        <v>140.72919999999999</v>
      </c>
      <c r="N50" s="2399">
        <v>136.18270000000001</v>
      </c>
      <c r="O50" s="2399"/>
      <c r="P50" s="2905">
        <v>1451.8871999999999</v>
      </c>
      <c r="Q50" s="2905"/>
    </row>
    <row r="51" spans="1:17" ht="10.5" customHeight="1">
      <c r="A51" s="2397" t="s">
        <v>2003</v>
      </c>
      <c r="B51" s="2399">
        <v>101.5842</v>
      </c>
      <c r="C51" s="2399">
        <v>91.645099999999999</v>
      </c>
      <c r="D51" s="2399">
        <v>100.3599</v>
      </c>
      <c r="E51" s="2399">
        <v>117.4301</v>
      </c>
      <c r="F51" s="2905">
        <v>114.6897</v>
      </c>
      <c r="G51" s="2905"/>
      <c r="H51" s="2399">
        <v>102.8781</v>
      </c>
      <c r="I51" s="2399">
        <v>105.98309999999999</v>
      </c>
      <c r="J51" s="2399">
        <v>99.505700000000004</v>
      </c>
      <c r="K51" s="2905">
        <v>105.5273</v>
      </c>
      <c r="L51" s="2905"/>
      <c r="M51" s="2399">
        <v>79.437100000000001</v>
      </c>
      <c r="N51" s="2399">
        <v>94.8733</v>
      </c>
      <c r="O51" s="2399">
        <v>96.659700000000001</v>
      </c>
      <c r="P51" s="2905">
        <v>1210.5733</v>
      </c>
      <c r="Q51" s="2905"/>
    </row>
    <row r="52" spans="1:17" ht="9" customHeight="1">
      <c r="A52" s="2395"/>
      <c r="B52" s="2399">
        <v>79.574100000000001</v>
      </c>
      <c r="C52" s="2399">
        <v>94.364400000000003</v>
      </c>
      <c r="D52" s="2399">
        <v>80.110299999999995</v>
      </c>
      <c r="E52" s="2399">
        <v>101.3776</v>
      </c>
      <c r="F52" s="2905">
        <v>101.4709</v>
      </c>
      <c r="G52" s="2905"/>
      <c r="H52" s="2399">
        <v>87.981700000000004</v>
      </c>
      <c r="I52" s="2399">
        <v>125.7313</v>
      </c>
      <c r="J52" s="2399">
        <v>110.315</v>
      </c>
      <c r="K52" s="2905">
        <v>124.9999</v>
      </c>
      <c r="L52" s="2905"/>
      <c r="M52" s="2399">
        <v>110.8925</v>
      </c>
      <c r="N52" s="2399">
        <v>108.30070000000001</v>
      </c>
      <c r="O52" s="2399"/>
      <c r="P52" s="2905">
        <v>1125.1184000000001</v>
      </c>
      <c r="Q52" s="2905"/>
    </row>
    <row r="53" spans="1:17" ht="11.25" customHeight="1">
      <c r="A53" s="2908" t="s">
        <v>2024</v>
      </c>
      <c r="B53" s="2908"/>
      <c r="C53" s="2908"/>
      <c r="D53" s="2908"/>
      <c r="E53" s="2908"/>
      <c r="F53" s="2908"/>
      <c r="G53" s="2908"/>
      <c r="H53" s="2908"/>
      <c r="I53" s="2908"/>
      <c r="J53" s="2908"/>
      <c r="K53" s="2908"/>
      <c r="L53" s="2908"/>
      <c r="M53" s="2908"/>
      <c r="N53" s="2908"/>
      <c r="O53" s="2908"/>
      <c r="P53" s="2908"/>
      <c r="Q53" s="2908"/>
    </row>
    <row r="54" spans="1:17" ht="9" customHeight="1">
      <c r="A54" s="2397" t="s">
        <v>68</v>
      </c>
      <c r="B54" s="2399">
        <v>34.844776000000003</v>
      </c>
      <c r="C54" s="2399">
        <v>39.926107999999999</v>
      </c>
      <c r="D54" s="2399">
        <v>36.817256</v>
      </c>
      <c r="E54" s="2399">
        <v>34.10962</v>
      </c>
      <c r="F54" s="2905">
        <v>36.802044000000002</v>
      </c>
      <c r="G54" s="2905"/>
      <c r="H54" s="2399">
        <v>31.411515999999999</v>
      </c>
      <c r="I54" s="2399">
        <v>32.054791999999999</v>
      </c>
      <c r="J54" s="2399">
        <v>31.695764</v>
      </c>
      <c r="K54" s="2905">
        <v>39.14772</v>
      </c>
      <c r="L54" s="2905"/>
      <c r="M54" s="2399">
        <v>37.557228000000002</v>
      </c>
      <c r="N54" s="2399">
        <v>40.356104000000002</v>
      </c>
      <c r="O54" s="2399">
        <v>42.875500000000002</v>
      </c>
      <c r="P54" s="2905">
        <v>437.59842800000001</v>
      </c>
      <c r="Q54" s="2905"/>
    </row>
    <row r="55" spans="1:17" ht="9" customHeight="1">
      <c r="A55" s="2395"/>
      <c r="B55" s="2399">
        <v>44.308756000000002</v>
      </c>
      <c r="C55" s="2399">
        <v>56.362411999999999</v>
      </c>
      <c r="D55" s="2399">
        <v>50.580632000000001</v>
      </c>
      <c r="E55" s="2399">
        <v>41.149264000000002</v>
      </c>
      <c r="F55" s="2905">
        <v>44.017968000000003</v>
      </c>
      <c r="G55" s="2905"/>
      <c r="H55" s="2399">
        <v>29.087911999999999</v>
      </c>
      <c r="I55" s="2399">
        <v>41.775328000000002</v>
      </c>
      <c r="J55" s="2399">
        <v>34.384872000000001</v>
      </c>
      <c r="K55" s="2905">
        <v>37.867311999999998</v>
      </c>
      <c r="L55" s="2905"/>
      <c r="M55" s="2399">
        <v>41.104703999999998</v>
      </c>
      <c r="N55" s="2399">
        <v>42.044640000000001</v>
      </c>
      <c r="O55" s="2399"/>
      <c r="P55" s="2905">
        <v>462.68380000000002</v>
      </c>
      <c r="Q55" s="2905"/>
    </row>
    <row r="56" spans="1:17" ht="10.5" customHeight="1">
      <c r="A56" s="2397" t="s">
        <v>2003</v>
      </c>
      <c r="B56" s="2399">
        <v>28.649328000000001</v>
      </c>
      <c r="C56" s="2399">
        <v>34.455967999999999</v>
      </c>
      <c r="D56" s="2399">
        <v>33.748668000000002</v>
      </c>
      <c r="E56" s="2399">
        <v>28.444208</v>
      </c>
      <c r="F56" s="2905">
        <v>30.197555999999999</v>
      </c>
      <c r="G56" s="2905"/>
      <c r="H56" s="2399">
        <v>26.31324</v>
      </c>
      <c r="I56" s="2399">
        <v>23.001096</v>
      </c>
      <c r="J56" s="2399">
        <v>26.211196000000001</v>
      </c>
      <c r="K56" s="2905">
        <v>32.304819999999999</v>
      </c>
      <c r="L56" s="2905"/>
      <c r="M56" s="2399">
        <v>28.422104000000001</v>
      </c>
      <c r="N56" s="2399">
        <v>33.746187999999997</v>
      </c>
      <c r="O56" s="2399">
        <v>36.602471999999999</v>
      </c>
      <c r="P56" s="2905">
        <v>362.09684399999998</v>
      </c>
      <c r="Q56" s="2905"/>
    </row>
    <row r="57" spans="1:17" ht="9" customHeight="1">
      <c r="A57" s="2395"/>
      <c r="B57" s="2399">
        <v>38.765667999999998</v>
      </c>
      <c r="C57" s="2399">
        <v>51.469251999999997</v>
      </c>
      <c r="D57" s="2399">
        <v>45.294704000000003</v>
      </c>
      <c r="E57" s="2399">
        <v>31.695884</v>
      </c>
      <c r="F57" s="2905">
        <v>37.222692000000002</v>
      </c>
      <c r="G57" s="2905"/>
      <c r="H57" s="2399">
        <v>23.430852000000002</v>
      </c>
      <c r="I57" s="2399">
        <v>35.025815999999999</v>
      </c>
      <c r="J57" s="2399">
        <v>29.817115999999999</v>
      </c>
      <c r="K57" s="2905">
        <v>32.985052000000003</v>
      </c>
      <c r="L57" s="2905"/>
      <c r="M57" s="2399">
        <v>34.511740000000003</v>
      </c>
      <c r="N57" s="2399">
        <v>33.332495999999999</v>
      </c>
      <c r="O57" s="2399"/>
      <c r="P57" s="2905">
        <v>393.55127199999998</v>
      </c>
      <c r="Q57" s="2905"/>
    </row>
    <row r="58" spans="1:17" ht="11.25" customHeight="1">
      <c r="A58" s="2908" t="s">
        <v>2025</v>
      </c>
      <c r="B58" s="2908"/>
      <c r="C58" s="2908"/>
      <c r="D58" s="2908"/>
      <c r="E58" s="2908"/>
      <c r="F58" s="2908"/>
      <c r="G58" s="2908"/>
      <c r="H58" s="2908"/>
      <c r="I58" s="2908"/>
      <c r="J58" s="2908"/>
      <c r="K58" s="2908"/>
      <c r="L58" s="2908"/>
      <c r="M58" s="2908"/>
      <c r="N58" s="2908"/>
      <c r="O58" s="2908"/>
      <c r="P58" s="2908"/>
      <c r="Q58" s="2908"/>
    </row>
    <row r="59" spans="1:17" ht="9" customHeight="1">
      <c r="A59" s="2397" t="s">
        <v>68</v>
      </c>
      <c r="B59" s="2399">
        <v>680.05200000000002</v>
      </c>
      <c r="C59" s="2399">
        <v>565.2346</v>
      </c>
      <c r="D59" s="2399">
        <v>646.29999999999995</v>
      </c>
      <c r="E59" s="2399">
        <v>923.04039999999998</v>
      </c>
      <c r="F59" s="2905">
        <v>742.49749999999995</v>
      </c>
      <c r="G59" s="2905"/>
      <c r="H59" s="2399">
        <v>848.92039999999997</v>
      </c>
      <c r="I59" s="2399">
        <v>809.72059999999999</v>
      </c>
      <c r="J59" s="2399">
        <v>1035.8603000000001</v>
      </c>
      <c r="K59" s="2905">
        <v>881.50559999999996</v>
      </c>
      <c r="L59" s="2905"/>
      <c r="M59" s="2399">
        <v>950.80269999999996</v>
      </c>
      <c r="N59" s="2399">
        <v>1234.6717000000001</v>
      </c>
      <c r="O59" s="2399">
        <v>666.28710000000001</v>
      </c>
      <c r="P59" s="2905">
        <v>9984.8929000000007</v>
      </c>
      <c r="Q59" s="2905"/>
    </row>
    <row r="60" spans="1:17" ht="9" customHeight="1">
      <c r="A60" s="2395"/>
      <c r="B60" s="2399">
        <v>428.53230000000002</v>
      </c>
      <c r="C60" s="2399">
        <v>1040.8196</v>
      </c>
      <c r="D60" s="2399">
        <v>996.79489999999998</v>
      </c>
      <c r="E60" s="2399">
        <v>1055.1437000000001</v>
      </c>
      <c r="F60" s="2905">
        <v>911.03369999999995</v>
      </c>
      <c r="G60" s="2905"/>
      <c r="H60" s="2399">
        <v>919.98599999999999</v>
      </c>
      <c r="I60" s="2399">
        <v>1031.3905999999999</v>
      </c>
      <c r="J60" s="2399">
        <v>973.62630000000001</v>
      </c>
      <c r="K60" s="2905">
        <v>913.32240000000002</v>
      </c>
      <c r="L60" s="2905"/>
      <c r="M60" s="2399">
        <v>795.7962</v>
      </c>
      <c r="N60" s="2399">
        <v>683.17619999999999</v>
      </c>
      <c r="O60" s="2399"/>
      <c r="P60" s="2905">
        <v>9749.6219000000001</v>
      </c>
      <c r="Q60" s="2905"/>
    </row>
    <row r="61" spans="1:17" ht="10.5" customHeight="1">
      <c r="A61" s="2397" t="s">
        <v>2003</v>
      </c>
      <c r="B61" s="2399">
        <v>145.34649999999999</v>
      </c>
      <c r="C61" s="2399">
        <v>286.93439999999998</v>
      </c>
      <c r="D61" s="2399">
        <v>345.69779999999997</v>
      </c>
      <c r="E61" s="2399">
        <v>395.79169999999999</v>
      </c>
      <c r="F61" s="2905">
        <v>382.90320000000003</v>
      </c>
      <c r="G61" s="2905"/>
      <c r="H61" s="2399">
        <v>311.19990000000001</v>
      </c>
      <c r="I61" s="2399">
        <v>287.30259999999998</v>
      </c>
      <c r="J61" s="2399">
        <v>367.51960000000003</v>
      </c>
      <c r="K61" s="2905">
        <v>369.5059</v>
      </c>
      <c r="L61" s="2905"/>
      <c r="M61" s="2399">
        <v>323.0027</v>
      </c>
      <c r="N61" s="2399">
        <v>467.82549999999998</v>
      </c>
      <c r="O61" s="2399">
        <v>348.34269999999998</v>
      </c>
      <c r="P61" s="2905">
        <v>4031.3724999999999</v>
      </c>
      <c r="Q61" s="2905"/>
    </row>
    <row r="62" spans="1:17" ht="9" customHeight="1">
      <c r="A62" s="2395"/>
      <c r="B62" s="2399">
        <v>184.51939999999999</v>
      </c>
      <c r="C62" s="2399">
        <v>455.61189999999999</v>
      </c>
      <c r="D62" s="2399">
        <v>540.09450000000004</v>
      </c>
      <c r="E62" s="2399">
        <v>453.71929999999998</v>
      </c>
      <c r="F62" s="2905">
        <v>441.71</v>
      </c>
      <c r="G62" s="2905"/>
      <c r="H62" s="2399">
        <v>405.88839999999999</v>
      </c>
      <c r="I62" s="2399">
        <v>435.13420000000002</v>
      </c>
      <c r="J62" s="2399">
        <v>439.07440000000003</v>
      </c>
      <c r="K62" s="2905">
        <v>349.62360000000001</v>
      </c>
      <c r="L62" s="2905"/>
      <c r="M62" s="2399">
        <v>367.85140000000001</v>
      </c>
      <c r="N62" s="2399">
        <v>245.40110000000001</v>
      </c>
      <c r="O62" s="2399"/>
      <c r="P62" s="2905">
        <v>4318.6282000000001</v>
      </c>
      <c r="Q62" s="2905"/>
    </row>
    <row r="63" spans="1:17" ht="11.25" customHeight="1">
      <c r="A63" s="2908" t="s">
        <v>2026</v>
      </c>
      <c r="B63" s="2908"/>
      <c r="C63" s="2908"/>
      <c r="D63" s="2908"/>
      <c r="E63" s="2908"/>
      <c r="F63" s="2908"/>
      <c r="G63" s="2908"/>
      <c r="H63" s="2908"/>
      <c r="I63" s="2908"/>
      <c r="J63" s="2908"/>
      <c r="K63" s="2908"/>
      <c r="L63" s="2908"/>
      <c r="M63" s="2908"/>
      <c r="N63" s="2908"/>
      <c r="O63" s="2908"/>
      <c r="P63" s="2908"/>
      <c r="Q63" s="2908"/>
    </row>
    <row r="64" spans="1:17" ht="9" customHeight="1">
      <c r="A64" s="2397" t="s">
        <v>68</v>
      </c>
      <c r="B64" s="2399">
        <v>163.04089999999999</v>
      </c>
      <c r="C64" s="2399">
        <v>164.8776</v>
      </c>
      <c r="D64" s="2399">
        <v>114.0956</v>
      </c>
      <c r="E64" s="2399">
        <v>145.2106</v>
      </c>
      <c r="F64" s="2905">
        <v>145.0711</v>
      </c>
      <c r="G64" s="2905"/>
      <c r="H64" s="2399">
        <v>137.91999999999999</v>
      </c>
      <c r="I64" s="2399">
        <v>105.8471</v>
      </c>
      <c r="J64" s="2399">
        <v>125.06270000000001</v>
      </c>
      <c r="K64" s="2905">
        <v>152.73400000000001</v>
      </c>
      <c r="L64" s="2905"/>
      <c r="M64" s="2399">
        <v>115.71729999999999</v>
      </c>
      <c r="N64" s="2399">
        <v>153.3066</v>
      </c>
      <c r="O64" s="2399">
        <v>119.3805</v>
      </c>
      <c r="P64" s="2907">
        <v>1642.2639999999999</v>
      </c>
      <c r="Q64" s="2907"/>
    </row>
    <row r="65" spans="1:17" ht="9" customHeight="1">
      <c r="A65" s="2395"/>
      <c r="B65" s="2399">
        <v>116.19580000000001</v>
      </c>
      <c r="C65" s="2399">
        <v>148.5095</v>
      </c>
      <c r="D65" s="2399">
        <v>160.94120000000001</v>
      </c>
      <c r="E65" s="2399">
        <v>156.2424</v>
      </c>
      <c r="F65" s="2905">
        <v>135.92779999999999</v>
      </c>
      <c r="G65" s="2905"/>
      <c r="H65" s="2399">
        <v>142.25960000000001</v>
      </c>
      <c r="I65" s="2399">
        <v>194.4025</v>
      </c>
      <c r="J65" s="2399">
        <v>148.64959999999999</v>
      </c>
      <c r="K65" s="2905">
        <v>136.85050000000001</v>
      </c>
      <c r="L65" s="2905"/>
      <c r="M65" s="2399">
        <v>163.13890000000001</v>
      </c>
      <c r="N65" s="2399">
        <v>125.45010000000001</v>
      </c>
      <c r="O65" s="2399"/>
      <c r="P65" s="2907">
        <v>1628.5679</v>
      </c>
      <c r="Q65" s="2907"/>
    </row>
    <row r="66" spans="1:17" ht="10.5" customHeight="1">
      <c r="A66" s="2397" t="s">
        <v>2003</v>
      </c>
      <c r="B66" s="2399">
        <v>118.8853</v>
      </c>
      <c r="C66" s="2399">
        <v>108.172</v>
      </c>
      <c r="D66" s="2399">
        <v>75.860100000000003</v>
      </c>
      <c r="E66" s="2399">
        <v>91.782200000000003</v>
      </c>
      <c r="F66" s="2905">
        <v>106.81480000000001</v>
      </c>
      <c r="G66" s="2905"/>
      <c r="H66" s="2399">
        <v>81.075599999999994</v>
      </c>
      <c r="I66" s="2399">
        <v>81.046099999999996</v>
      </c>
      <c r="J66" s="2399">
        <v>93.671800000000005</v>
      </c>
      <c r="K66" s="2905">
        <v>92.326300000000003</v>
      </c>
      <c r="L66" s="2905"/>
      <c r="M66" s="2399">
        <v>69.799000000000007</v>
      </c>
      <c r="N66" s="2399">
        <v>97.490200000000002</v>
      </c>
      <c r="O66" s="2399">
        <v>78.945800000000006</v>
      </c>
      <c r="P66" s="2905">
        <v>1095.8692000000001</v>
      </c>
      <c r="Q66" s="2905"/>
    </row>
    <row r="67" spans="1:17" ht="9" customHeight="1">
      <c r="A67" s="2395"/>
      <c r="B67" s="2399">
        <v>97.184299999999993</v>
      </c>
      <c r="C67" s="2399">
        <v>107.6447</v>
      </c>
      <c r="D67" s="2399">
        <v>112.9602</v>
      </c>
      <c r="E67" s="2399">
        <v>103.20740000000001</v>
      </c>
      <c r="F67" s="2905">
        <v>97.364800000000002</v>
      </c>
      <c r="G67" s="2905"/>
      <c r="H67" s="2399">
        <v>113.7488</v>
      </c>
      <c r="I67" s="2399">
        <v>129.74160000000001</v>
      </c>
      <c r="J67" s="2399">
        <v>107.446</v>
      </c>
      <c r="K67" s="2905">
        <v>106.8904</v>
      </c>
      <c r="L67" s="2905"/>
      <c r="M67" s="2399">
        <v>112.67359999999999</v>
      </c>
      <c r="N67" s="2399">
        <v>101.5107</v>
      </c>
      <c r="O67" s="2399"/>
      <c r="P67" s="2905">
        <v>1190.3724999999999</v>
      </c>
      <c r="Q67" s="2905"/>
    </row>
    <row r="68" spans="1:17" ht="9" customHeight="1">
      <c r="A68" s="2906" t="s">
        <v>2012</v>
      </c>
      <c r="B68" s="2906"/>
      <c r="C68" s="2906"/>
      <c r="D68" s="2906"/>
      <c r="E68" s="2906"/>
      <c r="F68" s="2906"/>
      <c r="G68" s="2906"/>
      <c r="H68" s="2906"/>
      <c r="I68" s="2906"/>
      <c r="J68" s="2906"/>
      <c r="K68" s="2906"/>
      <c r="L68" s="2906"/>
      <c r="M68" s="2906"/>
      <c r="N68" s="2906"/>
      <c r="O68" s="2906"/>
      <c r="P68" s="2906"/>
      <c r="Q68" s="2906"/>
    </row>
    <row r="69" spans="1:17" ht="10.5" customHeight="1">
      <c r="A69" s="2394"/>
      <c r="B69" s="2394"/>
      <c r="C69" s="2394"/>
      <c r="D69" s="2394"/>
      <c r="E69" s="2394"/>
      <c r="F69" s="2394"/>
      <c r="G69" s="2895" t="s">
        <v>2013</v>
      </c>
      <c r="H69" s="2895"/>
      <c r="I69" s="2895"/>
      <c r="J69" s="2895"/>
      <c r="K69" s="2895"/>
      <c r="L69" s="2896" t="s">
        <v>765</v>
      </c>
      <c r="M69" s="2896"/>
      <c r="N69" s="2896"/>
      <c r="O69" s="2896"/>
      <c r="P69" s="2896"/>
      <c r="Q69" s="2896"/>
    </row>
    <row r="70" spans="1:17" ht="15">
      <c r="A70" s="2519" t="s">
        <v>1019</v>
      </c>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L69:Q69"/>
    <mergeCell ref="F65:G65"/>
    <mergeCell ref="K65:L65"/>
    <mergeCell ref="P65:Q65"/>
    <mergeCell ref="F66:G66"/>
    <mergeCell ref="K66:L66"/>
    <mergeCell ref="P66:Q66"/>
  </mergeCells>
  <hyperlinks>
    <hyperlink ref="A70" location="Inhaltsverzeichnis!A1" display="Zurück zum Inhaltsverzeichnis"/>
  </hyperlinks>
  <pageMargins left="0.7" right="0.7" top="0.78740157499999996" bottom="0.78740157499999996"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Q66"/>
  <sheetViews>
    <sheetView showGridLines="0" workbookViewId="0">
      <selection sqref="A1:Q1"/>
    </sheetView>
  </sheetViews>
  <sheetFormatPr baseColWidth="10" defaultColWidth="9.140625" defaultRowHeight="12.75"/>
  <cols>
    <col min="1" max="1" width="8.5703125" style="2386" customWidth="1"/>
    <col min="2" max="3" width="6.5703125" style="2386" customWidth="1"/>
    <col min="4" max="4" width="6.42578125" style="2386" customWidth="1"/>
    <col min="5" max="5" width="6.5703125" style="2386" customWidth="1"/>
    <col min="6" max="6" width="2.5703125" style="2386" customWidth="1"/>
    <col min="7" max="7" width="3.7109375" style="2386" customWidth="1"/>
    <col min="8" max="8" width="6.5703125" style="2386" customWidth="1"/>
    <col min="9" max="9" width="6.42578125" style="2386" customWidth="1"/>
    <col min="10" max="10" width="6.5703125" style="2386" customWidth="1"/>
    <col min="11" max="11" width="3.42578125" style="2386" customWidth="1"/>
    <col min="12" max="12" width="3" style="2386" customWidth="1"/>
    <col min="13" max="13" width="6.5703125" style="2386" customWidth="1"/>
    <col min="14" max="14" width="6.42578125" style="2386" customWidth="1"/>
    <col min="15" max="15" width="6.5703125" style="2386" customWidth="1"/>
    <col min="16" max="16" width="8" style="2386" hidden="1" customWidth="1"/>
    <col min="17" max="17" width="6.85546875" style="2386" hidden="1" customWidth="1"/>
    <col min="18" max="16384" width="9.140625" style="2386"/>
  </cols>
  <sheetData>
    <row r="1" spans="1:17" ht="14.25" customHeight="1">
      <c r="A1" s="2916" t="s">
        <v>1993</v>
      </c>
      <c r="B1" s="2916"/>
      <c r="C1" s="2916"/>
      <c r="D1" s="2916"/>
      <c r="E1" s="2916"/>
      <c r="F1" s="2916"/>
      <c r="G1" s="2916"/>
      <c r="H1" s="2916"/>
      <c r="I1" s="2916"/>
      <c r="J1" s="2916"/>
      <c r="K1" s="2916"/>
      <c r="L1" s="2916"/>
      <c r="M1" s="2916"/>
      <c r="N1" s="2916"/>
      <c r="O1" s="2916"/>
      <c r="P1" s="2916"/>
      <c r="Q1" s="2916"/>
    </row>
    <row r="2" spans="1:17" ht="12" customHeight="1">
      <c r="A2" s="2526" t="s">
        <v>1991</v>
      </c>
      <c r="B2" s="2526"/>
      <c r="C2" s="2526"/>
      <c r="D2" s="2526"/>
      <c r="E2" s="2526"/>
      <c r="F2" s="2526"/>
      <c r="G2" s="2526"/>
      <c r="H2" s="2526"/>
      <c r="I2" s="2526"/>
      <c r="J2" s="2526"/>
      <c r="K2" s="2526"/>
      <c r="L2" s="2526"/>
      <c r="M2" s="2526"/>
      <c r="N2" s="2526"/>
      <c r="O2" s="2526"/>
      <c r="P2" s="2401" t="s">
        <v>1994</v>
      </c>
      <c r="Q2" s="2401" t="s">
        <v>11</v>
      </c>
    </row>
    <row r="3" spans="1:17" ht="8.25" customHeight="1">
      <c r="A3" s="2400"/>
      <c r="B3" s="2401" t="s">
        <v>11</v>
      </c>
      <c r="C3" s="2401" t="s">
        <v>116</v>
      </c>
      <c r="D3" s="2401" t="s">
        <v>117</v>
      </c>
      <c r="E3" s="2401" t="s">
        <v>118</v>
      </c>
      <c r="F3" s="2915" t="s">
        <v>119</v>
      </c>
      <c r="G3" s="2915"/>
      <c r="H3" s="2401" t="s">
        <v>146</v>
      </c>
      <c r="I3" s="2401" t="s">
        <v>121</v>
      </c>
      <c r="J3" s="2401" t="s">
        <v>148</v>
      </c>
      <c r="K3" s="2915" t="s">
        <v>7</v>
      </c>
      <c r="L3" s="2915"/>
      <c r="M3" s="2401" t="s">
        <v>8</v>
      </c>
      <c r="N3" s="2401" t="s">
        <v>9</v>
      </c>
      <c r="O3" s="2401" t="s">
        <v>10</v>
      </c>
      <c r="P3" s="2401" t="s">
        <v>1995</v>
      </c>
      <c r="Q3" s="2401" t="s">
        <v>1996</v>
      </c>
    </row>
    <row r="4" spans="1:17" ht="8.25" customHeight="1">
      <c r="A4" s="2402" t="s">
        <v>1997</v>
      </c>
      <c r="B4" s="2400"/>
      <c r="C4" s="2400"/>
      <c r="D4" s="2400"/>
      <c r="E4" s="2400"/>
      <c r="F4" s="2400"/>
      <c r="G4" s="2400"/>
      <c r="H4" s="2400"/>
      <c r="I4" s="2400"/>
      <c r="J4" s="2400"/>
      <c r="K4" s="2400"/>
      <c r="L4" s="2400"/>
      <c r="M4" s="2400"/>
      <c r="N4" s="2400"/>
      <c r="O4" s="2400"/>
      <c r="P4" s="2403" t="s">
        <v>1998</v>
      </c>
      <c r="Q4" s="2401" t="s">
        <v>10</v>
      </c>
    </row>
    <row r="5" spans="1:17" ht="9" customHeight="1">
      <c r="A5" s="2400"/>
      <c r="B5" s="2915">
        <v>2022</v>
      </c>
      <c r="C5" s="2915"/>
      <c r="D5" s="2915"/>
      <c r="E5" s="2915"/>
      <c r="F5" s="2915"/>
      <c r="G5" s="2915"/>
      <c r="H5" s="2915"/>
      <c r="I5" s="2915" t="s">
        <v>1999</v>
      </c>
      <c r="J5" s="2915"/>
      <c r="K5" s="2915"/>
      <c r="L5" s="2915"/>
      <c r="M5" s="2915"/>
      <c r="N5" s="2915"/>
      <c r="O5" s="2915"/>
      <c r="P5" s="2915" t="s">
        <v>2000</v>
      </c>
      <c r="Q5" s="2915"/>
    </row>
    <row r="6" spans="1:17" ht="8.25" customHeight="1">
      <c r="A6" s="2400"/>
      <c r="B6" s="2915" t="s">
        <v>1999</v>
      </c>
      <c r="C6" s="2915"/>
      <c r="D6" s="2915"/>
      <c r="E6" s="2915"/>
      <c r="F6" s="2915"/>
      <c r="G6" s="2915"/>
      <c r="H6" s="2915"/>
      <c r="I6" s="2915" t="s">
        <v>54</v>
      </c>
      <c r="J6" s="2915"/>
      <c r="K6" s="2915"/>
      <c r="L6" s="2915"/>
      <c r="M6" s="2915"/>
      <c r="N6" s="2915"/>
      <c r="O6" s="2915"/>
      <c r="P6" s="2915" t="s">
        <v>2001</v>
      </c>
      <c r="Q6" s="2915"/>
    </row>
    <row r="7" spans="1:17" ht="13.5" customHeight="1">
      <c r="A7" s="2916" t="s">
        <v>2014</v>
      </c>
      <c r="B7" s="2916"/>
      <c r="C7" s="2916"/>
      <c r="D7" s="2916"/>
      <c r="E7" s="2916"/>
      <c r="F7" s="2916"/>
      <c r="G7" s="2916"/>
      <c r="H7" s="2916"/>
      <c r="I7" s="2916"/>
      <c r="J7" s="2916"/>
      <c r="K7" s="2916"/>
      <c r="L7" s="2916"/>
      <c r="M7" s="2916"/>
      <c r="N7" s="2916"/>
      <c r="O7" s="2916"/>
      <c r="P7" s="2916"/>
      <c r="Q7" s="2916"/>
    </row>
    <row r="8" spans="1:17" ht="11.25" customHeight="1">
      <c r="A8" s="2914" t="s">
        <v>2027</v>
      </c>
      <c r="B8" s="2914"/>
      <c r="C8" s="2914"/>
      <c r="D8" s="2914"/>
      <c r="E8" s="2914"/>
      <c r="F8" s="2914"/>
      <c r="G8" s="2914"/>
      <c r="H8" s="2914"/>
      <c r="I8" s="2914"/>
      <c r="J8" s="2914"/>
      <c r="K8" s="2914"/>
      <c r="L8" s="2914"/>
      <c r="M8" s="2914"/>
      <c r="N8" s="2914"/>
      <c r="O8" s="2914"/>
      <c r="P8" s="2914"/>
      <c r="Q8" s="2914"/>
    </row>
    <row r="9" spans="1:17" ht="9" customHeight="1">
      <c r="A9" s="2402" t="s">
        <v>68</v>
      </c>
      <c r="B9" s="2404">
        <v>3.1139999999999999</v>
      </c>
      <c r="C9" s="2404">
        <v>3.1080000000000001</v>
      </c>
      <c r="D9" s="2404">
        <v>3.1440000000000001</v>
      </c>
      <c r="E9" s="2404">
        <v>3.4470000000000001</v>
      </c>
      <c r="F9" s="2911">
        <v>3.38</v>
      </c>
      <c r="G9" s="2911"/>
      <c r="H9" s="2404">
        <v>2.1480000000000001</v>
      </c>
      <c r="I9" s="2404">
        <v>1.9870000000000001</v>
      </c>
      <c r="J9" s="2404">
        <v>2.0910000000000002</v>
      </c>
      <c r="K9" s="2911">
        <v>2.6509999999999998</v>
      </c>
      <c r="L9" s="2911"/>
      <c r="M9" s="2404">
        <v>1.615</v>
      </c>
      <c r="N9" s="2404">
        <v>1.462</v>
      </c>
      <c r="O9" s="2404">
        <v>0.874</v>
      </c>
      <c r="P9" s="2911">
        <v>29.021000000000001</v>
      </c>
      <c r="Q9" s="2911"/>
    </row>
    <row r="10" spans="1:17" ht="9" customHeight="1">
      <c r="A10" s="2400"/>
      <c r="B10" s="2404">
        <v>1.244</v>
      </c>
      <c r="C10" s="2404">
        <v>0.94199999999999995</v>
      </c>
      <c r="D10" s="2404">
        <v>1.155</v>
      </c>
      <c r="E10" s="2404">
        <v>1.9630000000000001</v>
      </c>
      <c r="F10" s="2911">
        <v>1.4239999999999999</v>
      </c>
      <c r="G10" s="2911"/>
      <c r="H10" s="2404">
        <v>1.085</v>
      </c>
      <c r="I10" s="2404">
        <v>0.82099999999999995</v>
      </c>
      <c r="J10" s="2404">
        <v>0.77100000000000002</v>
      </c>
      <c r="K10" s="2911">
        <v>0.80700000000000005</v>
      </c>
      <c r="L10" s="2911"/>
      <c r="M10" s="2404">
        <v>0.60599999999999998</v>
      </c>
      <c r="N10" s="2404">
        <v>0.623</v>
      </c>
      <c r="O10" s="2404"/>
      <c r="P10" s="2911">
        <v>11.441000000000001</v>
      </c>
      <c r="Q10" s="2911"/>
    </row>
    <row r="11" spans="1:17" ht="10.5" customHeight="1">
      <c r="A11" s="2402" t="s">
        <v>2003</v>
      </c>
      <c r="B11" s="2404">
        <v>3.1139999999999999</v>
      </c>
      <c r="C11" s="2404">
        <v>3.1080000000000001</v>
      </c>
      <c r="D11" s="2404">
        <v>3.1440000000000001</v>
      </c>
      <c r="E11" s="2404">
        <v>3.4470000000000001</v>
      </c>
      <c r="F11" s="2911">
        <v>3.38</v>
      </c>
      <c r="G11" s="2911"/>
      <c r="H11" s="2404">
        <v>2.1480000000000001</v>
      </c>
      <c r="I11" s="2404">
        <v>1.9870000000000001</v>
      </c>
      <c r="J11" s="2404">
        <v>2.0910000000000002</v>
      </c>
      <c r="K11" s="2911">
        <v>2.6509999999999998</v>
      </c>
      <c r="L11" s="2911"/>
      <c r="M11" s="2404">
        <v>1.615</v>
      </c>
      <c r="N11" s="2404">
        <v>1.462</v>
      </c>
      <c r="O11" s="2404">
        <v>0.874</v>
      </c>
      <c r="P11" s="2911">
        <v>29.021000000000001</v>
      </c>
      <c r="Q11" s="2911"/>
    </row>
    <row r="12" spans="1:17" ht="9" customHeight="1">
      <c r="A12" s="2400"/>
      <c r="B12" s="2404">
        <v>1.244</v>
      </c>
      <c r="C12" s="2404">
        <v>0.94199999999999995</v>
      </c>
      <c r="D12" s="2404">
        <v>1.155</v>
      </c>
      <c r="E12" s="2404">
        <v>1.9630000000000001</v>
      </c>
      <c r="F12" s="2911">
        <v>1.4239999999999999</v>
      </c>
      <c r="G12" s="2911"/>
      <c r="H12" s="2404">
        <v>1.034</v>
      </c>
      <c r="I12" s="2404">
        <v>0.82099999999999995</v>
      </c>
      <c r="J12" s="2404">
        <v>0.77100000000000002</v>
      </c>
      <c r="K12" s="2911">
        <v>0.80700000000000005</v>
      </c>
      <c r="L12" s="2911"/>
      <c r="M12" s="2404">
        <v>0.60599999999999998</v>
      </c>
      <c r="N12" s="2404">
        <v>0.623</v>
      </c>
      <c r="O12" s="2404"/>
      <c r="P12" s="2911">
        <v>11.39</v>
      </c>
      <c r="Q12" s="2911"/>
    </row>
    <row r="13" spans="1:17" ht="10.5" customHeight="1">
      <c r="A13" s="2914" t="s">
        <v>2028</v>
      </c>
      <c r="B13" s="2914"/>
      <c r="C13" s="2914"/>
      <c r="D13" s="2914"/>
      <c r="E13" s="2914"/>
      <c r="F13" s="2914"/>
      <c r="G13" s="2914"/>
      <c r="H13" s="2914"/>
      <c r="I13" s="2914"/>
      <c r="J13" s="2914"/>
      <c r="K13" s="2914"/>
      <c r="L13" s="2914"/>
      <c r="M13" s="2914"/>
      <c r="N13" s="2914"/>
      <c r="O13" s="2914"/>
      <c r="P13" s="2914"/>
      <c r="Q13" s="2914"/>
    </row>
    <row r="14" spans="1:17" ht="9" customHeight="1">
      <c r="A14" s="2402" t="s">
        <v>68</v>
      </c>
      <c r="B14" s="2404">
        <v>25.601800000000001</v>
      </c>
      <c r="C14" s="2404">
        <v>30.8096</v>
      </c>
      <c r="D14" s="2404">
        <v>27.704000000000001</v>
      </c>
      <c r="E14" s="2404">
        <v>28.881399999999999</v>
      </c>
      <c r="F14" s="2911">
        <v>30.0519</v>
      </c>
      <c r="G14" s="2911"/>
      <c r="H14" s="2404">
        <v>29.105</v>
      </c>
      <c r="I14" s="2404">
        <v>22.830300000000001</v>
      </c>
      <c r="J14" s="2404">
        <v>21.359300000000001</v>
      </c>
      <c r="K14" s="2911">
        <v>24.0304</v>
      </c>
      <c r="L14" s="2911"/>
      <c r="M14" s="2404">
        <v>23.305900000000001</v>
      </c>
      <c r="N14" s="2404">
        <v>22.588000000000001</v>
      </c>
      <c r="O14" s="2404">
        <v>21.5121</v>
      </c>
      <c r="P14" s="2911">
        <v>307.77969999999999</v>
      </c>
      <c r="Q14" s="2911"/>
    </row>
    <row r="15" spans="1:17" ht="9" customHeight="1">
      <c r="A15" s="2400"/>
      <c r="B15" s="2404">
        <v>19.421399999999998</v>
      </c>
      <c r="C15" s="2404">
        <v>22.057500000000001</v>
      </c>
      <c r="D15" s="2404">
        <v>20.1096</v>
      </c>
      <c r="E15" s="2404">
        <v>25.107099999999999</v>
      </c>
      <c r="F15" s="2911">
        <v>24.727900000000002</v>
      </c>
      <c r="G15" s="2911"/>
      <c r="H15" s="2404">
        <v>25.9511</v>
      </c>
      <c r="I15" s="2404">
        <v>24.874400000000001</v>
      </c>
      <c r="J15" s="2404">
        <v>24.870200000000001</v>
      </c>
      <c r="K15" s="2911">
        <v>23.575199999999999</v>
      </c>
      <c r="L15" s="2911"/>
      <c r="M15" s="2404">
        <v>24.222300000000001</v>
      </c>
      <c r="N15" s="2404">
        <v>24.9451</v>
      </c>
      <c r="O15" s="2404"/>
      <c r="P15" s="2911">
        <v>259.86180000000002</v>
      </c>
      <c r="Q15" s="2911"/>
    </row>
    <row r="16" spans="1:17" ht="10.5" customHeight="1">
      <c r="A16" s="2402" t="s">
        <v>2003</v>
      </c>
      <c r="B16" s="2404">
        <v>22.099</v>
      </c>
      <c r="C16" s="2404">
        <v>26.803599999999999</v>
      </c>
      <c r="D16" s="2404">
        <v>23.9968</v>
      </c>
      <c r="E16" s="2404">
        <v>24.604099999999999</v>
      </c>
      <c r="F16" s="2911">
        <v>25.980899999999998</v>
      </c>
      <c r="G16" s="2911"/>
      <c r="H16" s="2404">
        <v>25.667899999999999</v>
      </c>
      <c r="I16" s="2404">
        <v>19.515599999999999</v>
      </c>
      <c r="J16" s="2404">
        <v>18.362100000000002</v>
      </c>
      <c r="K16" s="2911">
        <v>20.350999999999999</v>
      </c>
      <c r="L16" s="2911"/>
      <c r="M16" s="2404">
        <v>19.552600000000002</v>
      </c>
      <c r="N16" s="2404">
        <v>18.944900000000001</v>
      </c>
      <c r="O16" s="2404">
        <v>18.0944</v>
      </c>
      <c r="P16" s="2911">
        <v>263.97289999999998</v>
      </c>
      <c r="Q16" s="2911"/>
    </row>
    <row r="17" spans="1:17" ht="9" customHeight="1">
      <c r="A17" s="2400"/>
      <c r="B17" s="2404">
        <v>15.9087</v>
      </c>
      <c r="C17" s="2404">
        <v>17.937100000000001</v>
      </c>
      <c r="D17" s="2404">
        <v>17.241399999999999</v>
      </c>
      <c r="E17" s="2404">
        <v>20.869599999999998</v>
      </c>
      <c r="F17" s="2911">
        <v>21.036300000000001</v>
      </c>
      <c r="G17" s="2911"/>
      <c r="H17" s="2404">
        <v>22.691800000000001</v>
      </c>
      <c r="I17" s="2404">
        <v>21.075700000000001</v>
      </c>
      <c r="J17" s="2404">
        <v>21.1069</v>
      </c>
      <c r="K17" s="2911">
        <v>20.920400000000001</v>
      </c>
      <c r="L17" s="2911"/>
      <c r="M17" s="2404">
        <v>19.9968</v>
      </c>
      <c r="N17" s="2404">
        <v>21.630400000000002</v>
      </c>
      <c r="O17" s="2404"/>
      <c r="P17" s="2911">
        <v>220.4151</v>
      </c>
      <c r="Q17" s="2911"/>
    </row>
    <row r="18" spans="1:17" ht="10.5" customHeight="1">
      <c r="A18" s="2914" t="s">
        <v>2029</v>
      </c>
      <c r="B18" s="2914"/>
      <c r="C18" s="2914"/>
      <c r="D18" s="2914"/>
      <c r="E18" s="2914"/>
      <c r="F18" s="2914"/>
      <c r="G18" s="2914"/>
      <c r="H18" s="2914"/>
      <c r="I18" s="2914"/>
      <c r="J18" s="2914"/>
      <c r="K18" s="2914"/>
      <c r="L18" s="2914"/>
      <c r="M18" s="2914"/>
      <c r="N18" s="2914"/>
      <c r="O18" s="2914"/>
      <c r="P18" s="2914"/>
      <c r="Q18" s="2914"/>
    </row>
    <row r="19" spans="1:17" ht="9" customHeight="1">
      <c r="A19" s="2402" t="s">
        <v>68</v>
      </c>
      <c r="B19" s="2404">
        <v>2.3753000000000002</v>
      </c>
      <c r="C19" s="2404">
        <v>2.2665999999999999</v>
      </c>
      <c r="D19" s="2404">
        <v>1.9198</v>
      </c>
      <c r="E19" s="2404">
        <v>1.7343</v>
      </c>
      <c r="F19" s="2911">
        <v>2.3065000000000002</v>
      </c>
      <c r="G19" s="2911"/>
      <c r="H19" s="2404">
        <v>1.8427</v>
      </c>
      <c r="I19" s="2404">
        <v>1.3464</v>
      </c>
      <c r="J19" s="2404">
        <v>1.3934</v>
      </c>
      <c r="K19" s="2911">
        <v>1.9683999999999999</v>
      </c>
      <c r="L19" s="2911"/>
      <c r="M19" s="2404">
        <v>1.3763000000000001</v>
      </c>
      <c r="N19" s="2404">
        <v>1.4564999999999999</v>
      </c>
      <c r="O19" s="2404">
        <v>1.5741000000000001</v>
      </c>
      <c r="P19" s="2911">
        <v>21.560300000000002</v>
      </c>
      <c r="Q19" s="2911"/>
    </row>
    <row r="20" spans="1:17" ht="9" customHeight="1">
      <c r="A20" s="2400"/>
      <c r="B20" s="2404">
        <v>1.2266999999999999</v>
      </c>
      <c r="C20" s="2404">
        <v>1.2423999999999999</v>
      </c>
      <c r="D20" s="2404">
        <v>1.5150999999999999</v>
      </c>
      <c r="E20" s="2404">
        <v>1.5794999999999999</v>
      </c>
      <c r="F20" s="2911">
        <v>1.6102000000000001</v>
      </c>
      <c r="G20" s="2911"/>
      <c r="H20" s="2404">
        <v>1.7003999999999999</v>
      </c>
      <c r="I20" s="2404">
        <v>1.8141</v>
      </c>
      <c r="J20" s="2404">
        <v>1.4165000000000001</v>
      </c>
      <c r="K20" s="2911">
        <v>1.5085999999999999</v>
      </c>
      <c r="L20" s="2911"/>
      <c r="M20" s="2404">
        <v>1.9356</v>
      </c>
      <c r="N20" s="2404">
        <v>1.5424</v>
      </c>
      <c r="O20" s="2404"/>
      <c r="P20" s="2911">
        <v>17.0915</v>
      </c>
      <c r="Q20" s="2911"/>
    </row>
    <row r="21" spans="1:17" ht="10.5" customHeight="1">
      <c r="A21" s="2402" t="s">
        <v>2003</v>
      </c>
      <c r="B21" s="2404">
        <v>1.6619999999999999</v>
      </c>
      <c r="C21" s="2404">
        <v>2.0318999999999998</v>
      </c>
      <c r="D21" s="2404">
        <v>1.5725</v>
      </c>
      <c r="E21" s="2404">
        <v>1.5507</v>
      </c>
      <c r="F21" s="2911">
        <v>1.9008</v>
      </c>
      <c r="G21" s="2911"/>
      <c r="H21" s="2404">
        <v>1.5314000000000001</v>
      </c>
      <c r="I21" s="2404">
        <v>1.095</v>
      </c>
      <c r="J21" s="2404">
        <v>1.0863</v>
      </c>
      <c r="K21" s="2911">
        <v>1.8050999999999999</v>
      </c>
      <c r="L21" s="2911"/>
      <c r="M21" s="2404">
        <v>1.1927000000000001</v>
      </c>
      <c r="N21" s="2404">
        <v>1.252</v>
      </c>
      <c r="O21" s="2404">
        <v>1.3106</v>
      </c>
      <c r="P21" s="2911">
        <v>17.991</v>
      </c>
      <c r="Q21" s="2911"/>
    </row>
    <row r="22" spans="1:17" ht="9" customHeight="1">
      <c r="A22" s="2400"/>
      <c r="B22" s="2404">
        <v>1.1395999999999999</v>
      </c>
      <c r="C22" s="2404">
        <v>1.0515000000000001</v>
      </c>
      <c r="D22" s="2404">
        <v>1.3483000000000001</v>
      </c>
      <c r="E22" s="2404">
        <v>1.3757999999999999</v>
      </c>
      <c r="F22" s="2911">
        <v>1.5086999999999999</v>
      </c>
      <c r="G22" s="2911"/>
      <c r="H22" s="2404">
        <v>1.4289000000000001</v>
      </c>
      <c r="I22" s="2404">
        <v>1.5928</v>
      </c>
      <c r="J22" s="2404">
        <v>1.3454999999999999</v>
      </c>
      <c r="K22" s="2911">
        <v>1.2851999999999999</v>
      </c>
      <c r="L22" s="2911"/>
      <c r="M22" s="2404">
        <v>1.6375</v>
      </c>
      <c r="N22" s="2404">
        <v>1.3614999999999999</v>
      </c>
      <c r="O22" s="2404"/>
      <c r="P22" s="2911">
        <v>15.0753</v>
      </c>
      <c r="Q22" s="2911"/>
    </row>
    <row r="23" spans="1:17" ht="11.25" customHeight="1">
      <c r="A23" s="2913" t="s">
        <v>2030</v>
      </c>
      <c r="B23" s="2913"/>
      <c r="C23" s="2913"/>
      <c r="D23" s="2913"/>
      <c r="E23" s="2913"/>
      <c r="F23" s="2913"/>
      <c r="G23" s="2913"/>
      <c r="H23" s="2913"/>
      <c r="I23" s="2913"/>
      <c r="J23" s="2913"/>
      <c r="K23" s="2913"/>
      <c r="L23" s="2913"/>
      <c r="M23" s="2913"/>
      <c r="N23" s="2913"/>
      <c r="O23" s="2913"/>
      <c r="P23" s="2913"/>
      <c r="Q23" s="2913"/>
    </row>
    <row r="24" spans="1:17" ht="9" customHeight="1">
      <c r="A24" s="2402" t="s">
        <v>68</v>
      </c>
      <c r="B24" s="2404">
        <v>30.329649</v>
      </c>
      <c r="C24" s="2404">
        <v>35.569671</v>
      </c>
      <c r="D24" s="2404">
        <v>32.141547000000003</v>
      </c>
      <c r="E24" s="2404">
        <v>33.342230999999998</v>
      </c>
      <c r="F24" s="2911">
        <v>35.081335000000003</v>
      </c>
      <c r="G24" s="2911"/>
      <c r="H24" s="2404">
        <v>33.260083999999999</v>
      </c>
      <c r="I24" s="2404">
        <v>26.250309000000001</v>
      </c>
      <c r="J24" s="2404">
        <v>24.688500999999999</v>
      </c>
      <c r="K24" s="2911">
        <v>28.192125000000001</v>
      </c>
      <c r="L24" s="2911"/>
      <c r="M24" s="2404">
        <v>26.465858999999998</v>
      </c>
      <c r="N24" s="2404">
        <v>26.003482000000002</v>
      </c>
      <c r="O24" s="2404">
        <v>24.740874000000002</v>
      </c>
      <c r="P24" s="2911">
        <v>356.06566700000002</v>
      </c>
      <c r="Q24" s="2911"/>
    </row>
    <row r="25" spans="1:17" ht="8.25" customHeight="1">
      <c r="A25" s="2400"/>
      <c r="B25" s="2404">
        <v>22.314715</v>
      </c>
      <c r="C25" s="2404">
        <v>25.339205</v>
      </c>
      <c r="D25" s="2404">
        <v>23.572172999999999</v>
      </c>
      <c r="E25" s="2404">
        <v>28.710384999999999</v>
      </c>
      <c r="F25" s="2911">
        <v>28.272893</v>
      </c>
      <c r="G25" s="2911"/>
      <c r="H25" s="2404">
        <v>29.201983999999999</v>
      </c>
      <c r="I25" s="2404">
        <v>28.622122000000001</v>
      </c>
      <c r="J25" s="2404">
        <v>27.884481999999998</v>
      </c>
      <c r="K25" s="2911">
        <v>26.770572999999999</v>
      </c>
      <c r="L25" s="2911"/>
      <c r="M25" s="2404">
        <v>27.782025000000001</v>
      </c>
      <c r="N25" s="2404">
        <v>28.147359999999999</v>
      </c>
      <c r="O25" s="2404"/>
      <c r="P25" s="2911">
        <v>296.61791699999998</v>
      </c>
      <c r="Q25" s="2911"/>
    </row>
    <row r="26" spans="1:17" ht="9" customHeight="1">
      <c r="A26" s="2402" t="s">
        <v>2003</v>
      </c>
      <c r="B26" s="2404">
        <v>26.015649</v>
      </c>
      <c r="C26" s="2404">
        <v>31.161071</v>
      </c>
      <c r="D26" s="2404">
        <v>27.953946999999999</v>
      </c>
      <c r="E26" s="2404">
        <v>28.747731000000002</v>
      </c>
      <c r="F26" s="2911">
        <v>30.450634999999998</v>
      </c>
      <c r="G26" s="2911"/>
      <c r="H26" s="2404">
        <v>29.395084000000001</v>
      </c>
      <c r="I26" s="2404">
        <v>22.575209000000001</v>
      </c>
      <c r="J26" s="2404">
        <v>21.261500999999999</v>
      </c>
      <c r="K26" s="2911">
        <v>24.227525</v>
      </c>
      <c r="L26" s="2911"/>
      <c r="M26" s="2404">
        <v>22.421258999999999</v>
      </c>
      <c r="N26" s="2404">
        <v>22.015682000000002</v>
      </c>
      <c r="O26" s="2404">
        <v>20.951974</v>
      </c>
      <c r="P26" s="2911">
        <v>307.17726699999997</v>
      </c>
      <c r="Q26" s="2911"/>
    </row>
    <row r="27" spans="1:17" ht="9" customHeight="1">
      <c r="A27" s="2400"/>
      <c r="B27" s="2404">
        <v>18.604514999999999</v>
      </c>
      <c r="C27" s="2404">
        <v>20.890805</v>
      </c>
      <c r="D27" s="2404">
        <v>20.446173000000002</v>
      </c>
      <c r="E27" s="2404">
        <v>24.150285</v>
      </c>
      <c r="F27" s="2911">
        <v>24.337492999999998</v>
      </c>
      <c r="G27" s="2911"/>
      <c r="H27" s="2404">
        <v>25.555772000000001</v>
      </c>
      <c r="I27" s="2404">
        <v>24.488022000000001</v>
      </c>
      <c r="J27" s="2404">
        <v>23.947282000000001</v>
      </c>
      <c r="K27" s="2911">
        <v>23.745073000000001</v>
      </c>
      <c r="L27" s="2911"/>
      <c r="M27" s="2404">
        <v>23.159125</v>
      </c>
      <c r="N27" s="2404">
        <v>24.52026</v>
      </c>
      <c r="O27" s="2404"/>
      <c r="P27" s="2911">
        <v>253.84480500000001</v>
      </c>
      <c r="Q27" s="2911"/>
    </row>
    <row r="28" spans="1:17" ht="8.25" customHeight="1">
      <c r="A28" s="2400"/>
      <c r="B28" s="2400"/>
      <c r="C28" s="2400"/>
      <c r="D28" s="2400"/>
      <c r="E28" s="2400"/>
      <c r="F28" s="2400"/>
      <c r="G28" s="2400"/>
      <c r="H28" s="2400"/>
      <c r="I28" s="2400"/>
      <c r="J28" s="2400"/>
      <c r="K28" s="2400"/>
      <c r="L28" s="2400"/>
      <c r="M28" s="2400"/>
      <c r="N28" s="2400"/>
      <c r="O28" s="2400"/>
      <c r="P28" s="2400"/>
      <c r="Q28" s="2400"/>
    </row>
    <row r="29" spans="1:17" ht="10.5" customHeight="1">
      <c r="A29" s="2914" t="s">
        <v>2031</v>
      </c>
      <c r="B29" s="2914"/>
      <c r="C29" s="2914"/>
      <c r="D29" s="2914"/>
      <c r="E29" s="2914"/>
      <c r="F29" s="2914"/>
      <c r="G29" s="2914"/>
      <c r="H29" s="2914"/>
      <c r="I29" s="2914"/>
      <c r="J29" s="2914"/>
      <c r="K29" s="2914"/>
      <c r="L29" s="2914"/>
      <c r="M29" s="2914"/>
      <c r="N29" s="2914"/>
      <c r="O29" s="2914"/>
      <c r="P29" s="2914"/>
      <c r="Q29" s="2914"/>
    </row>
    <row r="30" spans="1:17" ht="9" customHeight="1">
      <c r="A30" s="2402" t="s">
        <v>68</v>
      </c>
      <c r="B30" s="2404">
        <v>58.061999999999998</v>
      </c>
      <c r="C30" s="2404">
        <v>81.289000000000001</v>
      </c>
      <c r="D30" s="2404">
        <v>112.795</v>
      </c>
      <c r="E30" s="2404">
        <v>68.712000000000003</v>
      </c>
      <c r="F30" s="2911">
        <v>108.714</v>
      </c>
      <c r="G30" s="2911"/>
      <c r="H30" s="2404">
        <v>101.71599999999999</v>
      </c>
      <c r="I30" s="2404">
        <v>125.218</v>
      </c>
      <c r="J30" s="2404">
        <v>122.28100000000001</v>
      </c>
      <c r="K30" s="2911">
        <v>152.96600000000001</v>
      </c>
      <c r="L30" s="2911"/>
      <c r="M30" s="2404">
        <v>90.754000000000005</v>
      </c>
      <c r="N30" s="2404">
        <v>94.545000000000002</v>
      </c>
      <c r="O30" s="2404">
        <v>97.525999999999996</v>
      </c>
      <c r="P30" s="2911">
        <v>1214.578</v>
      </c>
      <c r="Q30" s="2911"/>
    </row>
    <row r="31" spans="1:17" ht="9" customHeight="1">
      <c r="A31" s="2400"/>
      <c r="B31" s="2404">
        <v>96.772000000000006</v>
      </c>
      <c r="C31" s="2404">
        <v>122.621</v>
      </c>
      <c r="D31" s="2404">
        <v>125.664</v>
      </c>
      <c r="E31" s="2404">
        <v>104.268</v>
      </c>
      <c r="F31" s="2911">
        <v>122.617</v>
      </c>
      <c r="G31" s="2911"/>
      <c r="H31" s="2404">
        <v>101.72499999999999</v>
      </c>
      <c r="I31" s="2404">
        <v>120.742</v>
      </c>
      <c r="J31" s="2404">
        <v>126.911</v>
      </c>
      <c r="K31" s="2911">
        <v>109.461</v>
      </c>
      <c r="L31" s="2911"/>
      <c r="M31" s="2404">
        <v>106.739</v>
      </c>
      <c r="N31" s="2404">
        <v>105.25</v>
      </c>
      <c r="O31" s="2404"/>
      <c r="P31" s="2911">
        <v>1242.77</v>
      </c>
      <c r="Q31" s="2911"/>
    </row>
    <row r="32" spans="1:17" ht="10.5" customHeight="1">
      <c r="A32" s="2402" t="s">
        <v>2003</v>
      </c>
      <c r="B32" s="2404">
        <v>58.061999999999998</v>
      </c>
      <c r="C32" s="2404">
        <v>81.289000000000001</v>
      </c>
      <c r="D32" s="2404">
        <v>112.795</v>
      </c>
      <c r="E32" s="2404">
        <v>68.712000000000003</v>
      </c>
      <c r="F32" s="2911">
        <v>108.714</v>
      </c>
      <c r="G32" s="2911"/>
      <c r="H32" s="2404">
        <v>101.71599999999999</v>
      </c>
      <c r="I32" s="2404">
        <v>125.218</v>
      </c>
      <c r="J32" s="2404">
        <v>122.28100000000001</v>
      </c>
      <c r="K32" s="2911">
        <v>152.96600000000001</v>
      </c>
      <c r="L32" s="2911"/>
      <c r="M32" s="2404">
        <v>90.754000000000005</v>
      </c>
      <c r="N32" s="2404">
        <v>94.545000000000002</v>
      </c>
      <c r="O32" s="2404">
        <v>97.525999999999996</v>
      </c>
      <c r="P32" s="2911">
        <v>1214.578</v>
      </c>
      <c r="Q32" s="2911"/>
    </row>
    <row r="33" spans="1:17" ht="9" customHeight="1">
      <c r="A33" s="2400"/>
      <c r="B33" s="2404">
        <v>96.772000000000006</v>
      </c>
      <c r="C33" s="2404">
        <v>122.621</v>
      </c>
      <c r="D33" s="2404">
        <v>125.664</v>
      </c>
      <c r="E33" s="2404">
        <v>104.256</v>
      </c>
      <c r="F33" s="2911">
        <v>122.617</v>
      </c>
      <c r="G33" s="2911"/>
      <c r="H33" s="2404">
        <v>101.72499999999999</v>
      </c>
      <c r="I33" s="2404">
        <v>120.742</v>
      </c>
      <c r="J33" s="2404">
        <v>126.911</v>
      </c>
      <c r="K33" s="2911">
        <v>109.461</v>
      </c>
      <c r="L33" s="2911"/>
      <c r="M33" s="2404">
        <v>106.739</v>
      </c>
      <c r="N33" s="2404">
        <v>105.25</v>
      </c>
      <c r="O33" s="2404"/>
      <c r="P33" s="2911">
        <v>1242.758</v>
      </c>
      <c r="Q33" s="2911"/>
    </row>
    <row r="34" spans="1:17" ht="10.5" customHeight="1">
      <c r="A34" s="2914" t="s">
        <v>2032</v>
      </c>
      <c r="B34" s="2914"/>
      <c r="C34" s="2914"/>
      <c r="D34" s="2914"/>
      <c r="E34" s="2914"/>
      <c r="F34" s="2914"/>
      <c r="G34" s="2914"/>
      <c r="H34" s="2914"/>
      <c r="I34" s="2914"/>
      <c r="J34" s="2914"/>
      <c r="K34" s="2914"/>
      <c r="L34" s="2914"/>
      <c r="M34" s="2914"/>
      <c r="N34" s="2914"/>
      <c r="O34" s="2914"/>
      <c r="P34" s="2914"/>
      <c r="Q34" s="2914"/>
    </row>
    <row r="35" spans="1:17" ht="9" customHeight="1">
      <c r="A35" s="2402" t="s">
        <v>68</v>
      </c>
      <c r="B35" s="2404">
        <v>68.081500000000005</v>
      </c>
      <c r="C35" s="2404">
        <v>55.379600000000003</v>
      </c>
      <c r="D35" s="2404">
        <v>58.861899999999999</v>
      </c>
      <c r="E35" s="2404">
        <v>54.5732</v>
      </c>
      <c r="F35" s="2911">
        <v>54.489699999999999</v>
      </c>
      <c r="G35" s="2911"/>
      <c r="H35" s="2404">
        <v>52.676000000000002</v>
      </c>
      <c r="I35" s="2404">
        <v>44.441200000000002</v>
      </c>
      <c r="J35" s="2404">
        <v>50.365099999999998</v>
      </c>
      <c r="K35" s="2911">
        <v>54.298299999999998</v>
      </c>
      <c r="L35" s="2911"/>
      <c r="M35" s="2404">
        <v>49.147500000000001</v>
      </c>
      <c r="N35" s="2404">
        <v>48.91</v>
      </c>
      <c r="O35" s="2404">
        <v>51.099200000000003</v>
      </c>
      <c r="P35" s="2911">
        <v>642.32320000000004</v>
      </c>
      <c r="Q35" s="2911"/>
    </row>
    <row r="36" spans="1:17" ht="9" customHeight="1">
      <c r="A36" s="2400"/>
      <c r="B36" s="2404">
        <v>47.751399999999997</v>
      </c>
      <c r="C36" s="2404">
        <v>49.359400000000001</v>
      </c>
      <c r="D36" s="2404">
        <v>48.104599999999998</v>
      </c>
      <c r="E36" s="2404">
        <v>52.134900000000002</v>
      </c>
      <c r="F36" s="2911">
        <v>50.361199999999997</v>
      </c>
      <c r="G36" s="2911"/>
      <c r="H36" s="2404">
        <v>51.842100000000002</v>
      </c>
      <c r="I36" s="2404">
        <v>53.6631</v>
      </c>
      <c r="J36" s="2404">
        <v>52.961300000000001</v>
      </c>
      <c r="K36" s="2911">
        <v>52.700299999999999</v>
      </c>
      <c r="L36" s="2911"/>
      <c r="M36" s="2404">
        <v>53.821399999999997</v>
      </c>
      <c r="N36" s="2404">
        <v>47.451700000000002</v>
      </c>
      <c r="O36" s="2404"/>
      <c r="P36" s="2911">
        <v>560.15139999999997</v>
      </c>
      <c r="Q36" s="2911"/>
    </row>
    <row r="37" spans="1:17" ht="10.5" customHeight="1">
      <c r="A37" s="2402" t="s">
        <v>2003</v>
      </c>
      <c r="B37" s="2404">
        <v>66.672600000000003</v>
      </c>
      <c r="C37" s="2404">
        <v>54.025300000000001</v>
      </c>
      <c r="D37" s="2404">
        <v>57.536200000000001</v>
      </c>
      <c r="E37" s="2404">
        <v>53.200299999999999</v>
      </c>
      <c r="F37" s="2911">
        <v>53.235199999999999</v>
      </c>
      <c r="G37" s="2911"/>
      <c r="H37" s="2404">
        <v>51.487099999999998</v>
      </c>
      <c r="I37" s="2404">
        <v>43.005600000000001</v>
      </c>
      <c r="J37" s="2404">
        <v>48.965699999999998</v>
      </c>
      <c r="K37" s="2911">
        <v>52.645600000000002</v>
      </c>
      <c r="L37" s="2911"/>
      <c r="M37" s="2404">
        <v>47.8005</v>
      </c>
      <c r="N37" s="2404">
        <v>47.713099999999997</v>
      </c>
      <c r="O37" s="2404">
        <v>49.871099999999998</v>
      </c>
      <c r="P37" s="2911">
        <v>626.15830000000005</v>
      </c>
      <c r="Q37" s="2911"/>
    </row>
    <row r="38" spans="1:17" ht="9" customHeight="1">
      <c r="A38" s="2400"/>
      <c r="B38" s="2404">
        <v>46.668599999999998</v>
      </c>
      <c r="C38" s="2404">
        <v>48.226700000000001</v>
      </c>
      <c r="D38" s="2404">
        <v>47.063499999999998</v>
      </c>
      <c r="E38" s="2404">
        <v>51.130600000000001</v>
      </c>
      <c r="F38" s="2911">
        <v>49.311700000000002</v>
      </c>
      <c r="G38" s="2911"/>
      <c r="H38" s="2404">
        <v>50.675699999999999</v>
      </c>
      <c r="I38" s="2404">
        <v>52.390300000000003</v>
      </c>
      <c r="J38" s="2404">
        <v>51.888399999999997</v>
      </c>
      <c r="K38" s="2911">
        <v>51.777099999999997</v>
      </c>
      <c r="L38" s="2911"/>
      <c r="M38" s="2404">
        <v>52.7881</v>
      </c>
      <c r="N38" s="2404">
        <v>46.651699999999998</v>
      </c>
      <c r="O38" s="2404"/>
      <c r="P38" s="2911">
        <v>548.57240000000002</v>
      </c>
      <c r="Q38" s="2911"/>
    </row>
    <row r="39" spans="1:17" ht="10.5" customHeight="1">
      <c r="A39" s="2914" t="s">
        <v>2033</v>
      </c>
      <c r="B39" s="2914"/>
      <c r="C39" s="2914"/>
      <c r="D39" s="2914"/>
      <c r="E39" s="2914"/>
      <c r="F39" s="2914"/>
      <c r="G39" s="2914"/>
      <c r="H39" s="2914"/>
      <c r="I39" s="2914"/>
      <c r="J39" s="2914"/>
      <c r="K39" s="2914"/>
      <c r="L39" s="2914"/>
      <c r="M39" s="2914"/>
      <c r="N39" s="2914"/>
      <c r="O39" s="2914"/>
      <c r="P39" s="2914"/>
      <c r="Q39" s="2914"/>
    </row>
    <row r="40" spans="1:17" ht="9" customHeight="1">
      <c r="A40" s="2402" t="s">
        <v>68</v>
      </c>
      <c r="B40" s="2404">
        <v>6.2850999999999999</v>
      </c>
      <c r="C40" s="2404">
        <v>6.5984999999999996</v>
      </c>
      <c r="D40" s="2404">
        <v>6.6029</v>
      </c>
      <c r="E40" s="2404">
        <v>6.0312999999999999</v>
      </c>
      <c r="F40" s="2911">
        <v>8.3370999999999995</v>
      </c>
      <c r="G40" s="2911"/>
      <c r="H40" s="2404">
        <v>6.7633000000000001</v>
      </c>
      <c r="I40" s="2404">
        <v>12.861800000000001</v>
      </c>
      <c r="J40" s="2404">
        <v>14.688499999999999</v>
      </c>
      <c r="K40" s="2911">
        <v>17.093499999999999</v>
      </c>
      <c r="L40" s="2911"/>
      <c r="M40" s="2404">
        <v>14.603300000000001</v>
      </c>
      <c r="N40" s="2404">
        <v>15.4811</v>
      </c>
      <c r="O40" s="2404">
        <v>16.032399999999999</v>
      </c>
      <c r="P40" s="2911">
        <v>131.37880000000001</v>
      </c>
      <c r="Q40" s="2911"/>
    </row>
    <row r="41" spans="1:17" ht="9" customHeight="1">
      <c r="A41" s="2400"/>
      <c r="B41" s="2404">
        <v>14.0075</v>
      </c>
      <c r="C41" s="2404">
        <v>16.721299999999999</v>
      </c>
      <c r="D41" s="2404">
        <v>16.804600000000001</v>
      </c>
      <c r="E41" s="2404">
        <v>16.985199999999999</v>
      </c>
      <c r="F41" s="2911">
        <v>16.524799999999999</v>
      </c>
      <c r="G41" s="2911"/>
      <c r="H41" s="2404">
        <v>16.899999999999999</v>
      </c>
      <c r="I41" s="2404">
        <v>16.072900000000001</v>
      </c>
      <c r="J41" s="2404">
        <v>15.071</v>
      </c>
      <c r="K41" s="2911">
        <v>13.9976</v>
      </c>
      <c r="L41" s="2911"/>
      <c r="M41" s="2404">
        <v>16.910299999999999</v>
      </c>
      <c r="N41" s="2404">
        <v>16.327000000000002</v>
      </c>
      <c r="O41" s="2404"/>
      <c r="P41" s="2911">
        <v>176.32220000000001</v>
      </c>
      <c r="Q41" s="2911"/>
    </row>
    <row r="42" spans="1:17" ht="10.5" customHeight="1">
      <c r="A42" s="2402" t="s">
        <v>2003</v>
      </c>
      <c r="B42" s="2404">
        <v>6.2252999999999998</v>
      </c>
      <c r="C42" s="2404">
        <v>6.5391000000000004</v>
      </c>
      <c r="D42" s="2404">
        <v>6.5233999999999996</v>
      </c>
      <c r="E42" s="2404">
        <v>5.9774000000000003</v>
      </c>
      <c r="F42" s="2911">
        <v>8.2375000000000007</v>
      </c>
      <c r="G42" s="2911"/>
      <c r="H42" s="2404">
        <v>6.7065000000000001</v>
      </c>
      <c r="I42" s="2404">
        <v>12.7706</v>
      </c>
      <c r="J42" s="2404">
        <v>14.62</v>
      </c>
      <c r="K42" s="2911">
        <v>17.005800000000001</v>
      </c>
      <c r="L42" s="2911"/>
      <c r="M42" s="2404">
        <v>14.496700000000001</v>
      </c>
      <c r="N42" s="2404">
        <v>15.408099999999999</v>
      </c>
      <c r="O42" s="2404">
        <v>15.935700000000001</v>
      </c>
      <c r="P42" s="2911">
        <v>130.4461</v>
      </c>
      <c r="Q42" s="2911"/>
    </row>
    <row r="43" spans="1:17" ht="9" customHeight="1">
      <c r="A43" s="2400"/>
      <c r="B43" s="2404">
        <v>13.952999999999999</v>
      </c>
      <c r="C43" s="2404">
        <v>16.682400000000001</v>
      </c>
      <c r="D43" s="2404">
        <v>16.791699999999999</v>
      </c>
      <c r="E43" s="2404">
        <v>16.9421</v>
      </c>
      <c r="F43" s="2911">
        <v>16.502600000000001</v>
      </c>
      <c r="G43" s="2911"/>
      <c r="H43" s="2404">
        <v>16.8766</v>
      </c>
      <c r="I43" s="2404">
        <v>16.0381</v>
      </c>
      <c r="J43" s="2404">
        <v>15.063700000000001</v>
      </c>
      <c r="K43" s="2911">
        <v>13.975099999999999</v>
      </c>
      <c r="L43" s="2911"/>
      <c r="M43" s="2404">
        <v>16.870799999999999</v>
      </c>
      <c r="N43" s="2404">
        <v>16.309899999999999</v>
      </c>
      <c r="O43" s="2404"/>
      <c r="P43" s="2911">
        <v>176.006</v>
      </c>
      <c r="Q43" s="2911"/>
    </row>
    <row r="44" spans="1:17" ht="11.25" customHeight="1">
      <c r="A44" s="2913" t="s">
        <v>2034</v>
      </c>
      <c r="B44" s="2913"/>
      <c r="C44" s="2913"/>
      <c r="D44" s="2913"/>
      <c r="E44" s="2913"/>
      <c r="F44" s="2913"/>
      <c r="G44" s="2913"/>
      <c r="H44" s="2913"/>
      <c r="I44" s="2913"/>
      <c r="J44" s="2913"/>
      <c r="K44" s="2913"/>
      <c r="L44" s="2913"/>
      <c r="M44" s="2913"/>
      <c r="N44" s="2913"/>
      <c r="O44" s="2913"/>
      <c r="P44" s="2913"/>
      <c r="Q44" s="2913"/>
    </row>
    <row r="45" spans="1:17" ht="9" customHeight="1">
      <c r="A45" s="2402" t="s">
        <v>68</v>
      </c>
      <c r="B45" s="2404">
        <v>94.787514000000002</v>
      </c>
      <c r="C45" s="2404">
        <v>85.284909999999996</v>
      </c>
      <c r="D45" s="2404">
        <v>89.517784000000006</v>
      </c>
      <c r="E45" s="2404">
        <v>84.079535000000007</v>
      </c>
      <c r="F45" s="2911">
        <v>88.869474999999994</v>
      </c>
      <c r="G45" s="2911"/>
      <c r="H45" s="2404">
        <v>82.812697999999997</v>
      </c>
      <c r="I45" s="2404">
        <v>73.142047000000005</v>
      </c>
      <c r="J45" s="2404">
        <v>80.052057000000005</v>
      </c>
      <c r="K45" s="2911">
        <v>90.228527</v>
      </c>
      <c r="L45" s="2911"/>
      <c r="M45" s="2404">
        <v>76.031289000000001</v>
      </c>
      <c r="N45" s="2404">
        <v>77.112701000000001</v>
      </c>
      <c r="O45" s="2404">
        <v>81.699064000000007</v>
      </c>
      <c r="P45" s="2911">
        <v>1003.617601</v>
      </c>
      <c r="Q45" s="2911"/>
    </row>
    <row r="46" spans="1:17" ht="9" customHeight="1">
      <c r="A46" s="2400"/>
      <c r="B46" s="2404">
        <v>75.857052999999993</v>
      </c>
      <c r="C46" s="2404">
        <v>82.373727000000002</v>
      </c>
      <c r="D46" s="2404">
        <v>80.581609999999998</v>
      </c>
      <c r="E46" s="2404">
        <v>84.318743999999995</v>
      </c>
      <c r="F46" s="2911">
        <v>83.538302000000002</v>
      </c>
      <c r="G46" s="2911"/>
      <c r="H46" s="2404">
        <v>82.642824000000005</v>
      </c>
      <c r="I46" s="2404">
        <v>86.283033000000003</v>
      </c>
      <c r="J46" s="2404">
        <v>84.505459000000002</v>
      </c>
      <c r="K46" s="2911">
        <v>81.387142999999995</v>
      </c>
      <c r="L46" s="2911"/>
      <c r="M46" s="2404">
        <v>85.61645</v>
      </c>
      <c r="N46" s="2404">
        <v>78.448115999999999</v>
      </c>
      <c r="O46" s="2404"/>
      <c r="P46" s="2911">
        <v>905.55246099999999</v>
      </c>
      <c r="Q46" s="2911"/>
    </row>
    <row r="47" spans="1:17" ht="10.5" customHeight="1">
      <c r="A47" s="2402" t="s">
        <v>2003</v>
      </c>
      <c r="B47" s="2404">
        <v>92.598414000000005</v>
      </c>
      <c r="C47" s="2404">
        <v>83.022210000000001</v>
      </c>
      <c r="D47" s="2404">
        <v>87.204784000000004</v>
      </c>
      <c r="E47" s="2404">
        <v>81.709035</v>
      </c>
      <c r="F47" s="2911">
        <v>86.634074999999996</v>
      </c>
      <c r="G47" s="2911"/>
      <c r="H47" s="2404">
        <v>80.824697999999998</v>
      </c>
      <c r="I47" s="2404">
        <v>70.851747000000003</v>
      </c>
      <c r="J47" s="2404">
        <v>77.980756999999997</v>
      </c>
      <c r="K47" s="2911">
        <v>87.709926999999993</v>
      </c>
      <c r="L47" s="2911"/>
      <c r="M47" s="2404">
        <v>73.929188999999994</v>
      </c>
      <c r="N47" s="2404">
        <v>75.106500999999994</v>
      </c>
      <c r="O47" s="2404">
        <v>79.628364000000005</v>
      </c>
      <c r="P47" s="2911">
        <v>977.199701</v>
      </c>
      <c r="Q47" s="2911"/>
    </row>
    <row r="48" spans="1:17" ht="9" customHeight="1">
      <c r="A48" s="2400"/>
      <c r="B48" s="2404">
        <v>73.987453000000002</v>
      </c>
      <c r="C48" s="2404">
        <v>80.361526999999995</v>
      </c>
      <c r="D48" s="2404">
        <v>78.711510000000004</v>
      </c>
      <c r="E48" s="2404">
        <v>82.379135000000005</v>
      </c>
      <c r="F48" s="2911">
        <v>81.580901999999995</v>
      </c>
      <c r="G48" s="2911"/>
      <c r="H48" s="2404">
        <v>80.587524000000002</v>
      </c>
      <c r="I48" s="2404">
        <v>84.051033000000004</v>
      </c>
      <c r="J48" s="2404">
        <v>82.608159000000001</v>
      </c>
      <c r="K48" s="2911">
        <v>79.649242999999998</v>
      </c>
      <c r="L48" s="2911"/>
      <c r="M48" s="2404">
        <v>83.727149999999995</v>
      </c>
      <c r="N48" s="2404">
        <v>76.825215999999998</v>
      </c>
      <c r="O48" s="2404"/>
      <c r="P48" s="2911">
        <v>884.46885199999997</v>
      </c>
      <c r="Q48" s="2911"/>
    </row>
    <row r="49" spans="1:17" ht="11.25" customHeight="1">
      <c r="A49" s="2913" t="s">
        <v>2035</v>
      </c>
      <c r="B49" s="2913"/>
      <c r="C49" s="2913"/>
      <c r="D49" s="2913"/>
      <c r="E49" s="2913"/>
      <c r="F49" s="2913"/>
      <c r="G49" s="2913"/>
      <c r="H49" s="2913"/>
      <c r="I49" s="2913"/>
      <c r="J49" s="2913"/>
      <c r="K49" s="2913"/>
      <c r="L49" s="2913"/>
      <c r="M49" s="2913"/>
      <c r="N49" s="2913"/>
      <c r="O49" s="2913"/>
      <c r="P49" s="2913"/>
      <c r="Q49" s="2913"/>
    </row>
    <row r="50" spans="1:17" ht="9" customHeight="1">
      <c r="A50" s="2402" t="s">
        <v>68</v>
      </c>
      <c r="B50" s="2404">
        <v>129.472264</v>
      </c>
      <c r="C50" s="2404">
        <v>124.783461</v>
      </c>
      <c r="D50" s="2404">
        <v>126.243888</v>
      </c>
      <c r="E50" s="2404">
        <v>121.16819</v>
      </c>
      <c r="F50" s="2911">
        <v>127.573999</v>
      </c>
      <c r="G50" s="2911"/>
      <c r="H50" s="2404">
        <v>119.55350799999999</v>
      </c>
      <c r="I50" s="2404">
        <v>102.410982</v>
      </c>
      <c r="J50" s="2404">
        <v>107.48788999999999</v>
      </c>
      <c r="K50" s="2911">
        <v>122.945449</v>
      </c>
      <c r="L50" s="2911"/>
      <c r="M50" s="2404">
        <v>106.68112000000001</v>
      </c>
      <c r="N50" s="2404">
        <v>107.399415</v>
      </c>
      <c r="O50" s="2404">
        <v>110.615241</v>
      </c>
      <c r="P50" s="2911">
        <v>1406.335407</v>
      </c>
      <c r="Q50" s="2911"/>
    </row>
    <row r="51" spans="1:17" ht="9" customHeight="1">
      <c r="A51" s="2400"/>
      <c r="B51" s="2404">
        <v>101.20041000000001</v>
      </c>
      <c r="C51" s="2404">
        <v>110.79971</v>
      </c>
      <c r="D51" s="2404">
        <v>107.071794</v>
      </c>
      <c r="E51" s="2404">
        <v>116.016031</v>
      </c>
      <c r="F51" s="2911">
        <v>114.473719</v>
      </c>
      <c r="G51" s="2911"/>
      <c r="H51" s="2404">
        <v>115.025676</v>
      </c>
      <c r="I51" s="2404">
        <v>118.23839599999999</v>
      </c>
      <c r="J51" s="2404">
        <v>115.622235</v>
      </c>
      <c r="K51" s="2911">
        <v>113.071449</v>
      </c>
      <c r="L51" s="2911"/>
      <c r="M51" s="2404">
        <v>117.11255</v>
      </c>
      <c r="N51" s="2404">
        <v>110.092406</v>
      </c>
      <c r="O51" s="2404"/>
      <c r="P51" s="2911">
        <v>1238.7243759999999</v>
      </c>
      <c r="Q51" s="2911"/>
    </row>
    <row r="52" spans="1:17" ht="10.5" customHeight="1">
      <c r="A52" s="2402" t="s">
        <v>2003</v>
      </c>
      <c r="B52" s="2404">
        <v>121.219964</v>
      </c>
      <c r="C52" s="2404">
        <v>116.082561</v>
      </c>
      <c r="D52" s="2404">
        <v>117.509488</v>
      </c>
      <c r="E52" s="2404">
        <v>112.71859000000001</v>
      </c>
      <c r="F52" s="2911">
        <v>118.981199</v>
      </c>
      <c r="G52" s="2911"/>
      <c r="H52" s="2404">
        <v>112.339508</v>
      </c>
      <c r="I52" s="2404">
        <v>95.341881999999998</v>
      </c>
      <c r="J52" s="2404">
        <v>100.69739</v>
      </c>
      <c r="K52" s="2911">
        <v>114.033649</v>
      </c>
      <c r="L52" s="2911"/>
      <c r="M52" s="2404">
        <v>99.06662</v>
      </c>
      <c r="N52" s="2404">
        <v>99.044915000000003</v>
      </c>
      <c r="O52" s="2404">
        <v>102.749341</v>
      </c>
      <c r="P52" s="2911">
        <v>1309.7851069999999</v>
      </c>
      <c r="Q52" s="2911"/>
    </row>
    <row r="53" spans="1:17" ht="9" customHeight="1">
      <c r="A53" s="2400"/>
      <c r="B53" s="2404">
        <v>93.751509999999996</v>
      </c>
      <c r="C53" s="2404">
        <v>102.94781</v>
      </c>
      <c r="D53" s="2404">
        <v>101.018894</v>
      </c>
      <c r="E53" s="2404">
        <v>108.467472</v>
      </c>
      <c r="F53" s="2911">
        <v>107.484269</v>
      </c>
      <c r="G53" s="2911"/>
      <c r="H53" s="2404">
        <v>107.93666399999999</v>
      </c>
      <c r="I53" s="2404">
        <v>110.610696</v>
      </c>
      <c r="J53" s="2404">
        <v>108.131045</v>
      </c>
      <c r="K53" s="2911">
        <v>106.020549</v>
      </c>
      <c r="L53" s="2911"/>
      <c r="M53" s="2404">
        <v>108.96170100000001</v>
      </c>
      <c r="N53" s="2404">
        <v>103.109606</v>
      </c>
      <c r="O53" s="2404"/>
      <c r="P53" s="2911">
        <v>1158.440216</v>
      </c>
      <c r="Q53" s="2911"/>
    </row>
    <row r="54" spans="1:17" ht="10.5" customHeight="1">
      <c r="A54" s="2914" t="s">
        <v>2036</v>
      </c>
      <c r="B54" s="2914"/>
      <c r="C54" s="2914"/>
      <c r="D54" s="2914"/>
      <c r="E54" s="2914"/>
      <c r="F54" s="2914"/>
      <c r="G54" s="2914"/>
      <c r="H54" s="2914"/>
      <c r="I54" s="2914"/>
      <c r="J54" s="2914"/>
      <c r="K54" s="2914"/>
      <c r="L54" s="2914"/>
      <c r="M54" s="2914"/>
      <c r="N54" s="2914"/>
      <c r="O54" s="2914"/>
      <c r="P54" s="2914"/>
      <c r="Q54" s="2914"/>
    </row>
    <row r="55" spans="1:17" ht="9" customHeight="1">
      <c r="A55" s="2402" t="s">
        <v>68</v>
      </c>
      <c r="B55" s="2404">
        <v>47.372100000000003</v>
      </c>
      <c r="C55" s="2404">
        <v>52.216999999999999</v>
      </c>
      <c r="D55" s="2404">
        <v>54.245199999999997</v>
      </c>
      <c r="E55" s="2404">
        <v>58.253999999999998</v>
      </c>
      <c r="F55" s="2911">
        <v>60.970999999999997</v>
      </c>
      <c r="G55" s="2911"/>
      <c r="H55" s="2404">
        <v>52.8934</v>
      </c>
      <c r="I55" s="2404">
        <v>44.242400000000004</v>
      </c>
      <c r="J55" s="2404">
        <v>48.252400000000002</v>
      </c>
      <c r="K55" s="2911">
        <v>45.458100000000002</v>
      </c>
      <c r="L55" s="2911"/>
      <c r="M55" s="2404">
        <v>44.292200000000001</v>
      </c>
      <c r="N55" s="2404">
        <v>48.1922</v>
      </c>
      <c r="O55" s="2404">
        <v>47.026400000000002</v>
      </c>
      <c r="P55" s="2911">
        <v>603.41639999999995</v>
      </c>
      <c r="Q55" s="2911"/>
    </row>
    <row r="56" spans="1:17" ht="9" customHeight="1">
      <c r="A56" s="2400"/>
      <c r="B56" s="2404">
        <v>44.033900000000003</v>
      </c>
      <c r="C56" s="2404">
        <v>44.1006</v>
      </c>
      <c r="D56" s="2404">
        <v>47.026400000000002</v>
      </c>
      <c r="E56" s="2404">
        <v>43.580500000000001</v>
      </c>
      <c r="F56" s="2911">
        <v>56.815399999999997</v>
      </c>
      <c r="G56" s="2911"/>
      <c r="H56" s="2404">
        <v>44.129100000000001</v>
      </c>
      <c r="I56" s="2404">
        <v>51.2</v>
      </c>
      <c r="J56" s="2404">
        <v>47.538200000000003</v>
      </c>
      <c r="K56" s="2911">
        <v>46.723799999999997</v>
      </c>
      <c r="L56" s="2911"/>
      <c r="M56" s="2404">
        <v>48.380899999999997</v>
      </c>
      <c r="N56" s="2404">
        <v>48.671100000000003</v>
      </c>
      <c r="O56" s="2404"/>
      <c r="P56" s="2911">
        <v>522.19989999999996</v>
      </c>
      <c r="Q56" s="2911"/>
    </row>
    <row r="57" spans="1:17" ht="10.5" customHeight="1">
      <c r="A57" s="2402" t="s">
        <v>2003</v>
      </c>
      <c r="B57" s="2404">
        <v>43.75</v>
      </c>
      <c r="C57" s="2404">
        <v>48.461199999999998</v>
      </c>
      <c r="D57" s="2404">
        <v>48.211100000000002</v>
      </c>
      <c r="E57" s="2404">
        <v>55.834800000000001</v>
      </c>
      <c r="F57" s="2911">
        <v>56.984099999999998</v>
      </c>
      <c r="G57" s="2911"/>
      <c r="H57" s="2404">
        <v>50.177199999999999</v>
      </c>
      <c r="I57" s="2404">
        <v>41.369100000000003</v>
      </c>
      <c r="J57" s="2404">
        <v>45.119500000000002</v>
      </c>
      <c r="K57" s="2911">
        <v>42.605400000000003</v>
      </c>
      <c r="L57" s="2911"/>
      <c r="M57" s="2404">
        <v>41.366100000000003</v>
      </c>
      <c r="N57" s="2404">
        <v>44.504600000000003</v>
      </c>
      <c r="O57" s="2404">
        <v>42.850099999999998</v>
      </c>
      <c r="P57" s="2911">
        <v>561.23320000000001</v>
      </c>
      <c r="Q57" s="2911"/>
    </row>
    <row r="58" spans="1:17" ht="9" customHeight="1">
      <c r="A58" s="2400"/>
      <c r="B58" s="2404">
        <v>40.565300000000001</v>
      </c>
      <c r="C58" s="2404">
        <v>41.742800000000003</v>
      </c>
      <c r="D58" s="2404">
        <v>45.642899999999997</v>
      </c>
      <c r="E58" s="2404">
        <v>41.528100000000002</v>
      </c>
      <c r="F58" s="2911">
        <v>54.331200000000003</v>
      </c>
      <c r="G58" s="2911"/>
      <c r="H58" s="2404">
        <v>41.644599999999997</v>
      </c>
      <c r="I58" s="2404">
        <v>48.678100000000001</v>
      </c>
      <c r="J58" s="2404">
        <v>43.488900000000001</v>
      </c>
      <c r="K58" s="2911">
        <v>43.526299999999999</v>
      </c>
      <c r="L58" s="2911"/>
      <c r="M58" s="2404">
        <v>45.637900000000002</v>
      </c>
      <c r="N58" s="2404">
        <v>47.045900000000003</v>
      </c>
      <c r="O58" s="2404"/>
      <c r="P58" s="2911">
        <v>493.83199999999999</v>
      </c>
      <c r="Q58" s="2911"/>
    </row>
    <row r="59" spans="1:17" ht="11.25" customHeight="1">
      <c r="A59" s="2913" t="s">
        <v>2037</v>
      </c>
      <c r="B59" s="2913"/>
      <c r="C59" s="2913"/>
      <c r="D59" s="2913"/>
      <c r="E59" s="2913"/>
      <c r="F59" s="2913"/>
      <c r="G59" s="2913"/>
      <c r="H59" s="2913"/>
      <c r="I59" s="2913"/>
      <c r="J59" s="2913"/>
      <c r="K59" s="2913"/>
      <c r="L59" s="2913"/>
      <c r="M59" s="2913"/>
      <c r="N59" s="2913"/>
      <c r="O59" s="2913"/>
      <c r="P59" s="2913"/>
      <c r="Q59" s="2913"/>
    </row>
    <row r="60" spans="1:17" ht="9" customHeight="1">
      <c r="A60" s="2402" t="s">
        <v>68</v>
      </c>
      <c r="B60" s="2404">
        <v>74.5544625</v>
      </c>
      <c r="C60" s="2404">
        <v>81.225149500000001</v>
      </c>
      <c r="D60" s="2404">
        <v>82.558798999999993</v>
      </c>
      <c r="E60" s="2404">
        <v>86.628004000000004</v>
      </c>
      <c r="F60" s="2911">
        <v>88.209356</v>
      </c>
      <c r="G60" s="2911"/>
      <c r="H60" s="2404">
        <v>74.089663999999999</v>
      </c>
      <c r="I60" s="2404">
        <v>67.177609000000004</v>
      </c>
      <c r="J60" s="2404">
        <v>69.516551500000006</v>
      </c>
      <c r="K60" s="2911">
        <v>67.507701999999995</v>
      </c>
      <c r="L60" s="2911"/>
      <c r="M60" s="2404">
        <v>64.257444500000005</v>
      </c>
      <c r="N60" s="2404">
        <v>74.155901</v>
      </c>
      <c r="O60" s="2404">
        <v>74.267193000000006</v>
      </c>
      <c r="P60" s="2911">
        <v>904.14783599999998</v>
      </c>
      <c r="Q60" s="2911"/>
    </row>
    <row r="61" spans="1:17" ht="9" customHeight="1">
      <c r="A61" s="2400"/>
      <c r="B61" s="2404">
        <v>68.022039500000005</v>
      </c>
      <c r="C61" s="2404">
        <v>62.552132499999999</v>
      </c>
      <c r="D61" s="2404">
        <v>77.931431000000003</v>
      </c>
      <c r="E61" s="2404">
        <v>69.981645999999998</v>
      </c>
      <c r="F61" s="2911">
        <v>84.929075499999996</v>
      </c>
      <c r="G61" s="2911"/>
      <c r="H61" s="2404">
        <v>65.223177000000007</v>
      </c>
      <c r="I61" s="2404">
        <v>80.462357499999996</v>
      </c>
      <c r="J61" s="2404">
        <v>72.456733999999997</v>
      </c>
      <c r="K61" s="2911">
        <v>69.340063000000001</v>
      </c>
      <c r="L61" s="2911"/>
      <c r="M61" s="2404">
        <v>75.068647999999996</v>
      </c>
      <c r="N61" s="2404">
        <v>77.026939499999997</v>
      </c>
      <c r="O61" s="2404"/>
      <c r="P61" s="2911">
        <v>802.99424350000004</v>
      </c>
      <c r="Q61" s="2911"/>
    </row>
    <row r="62" spans="1:17" ht="10.5" customHeight="1">
      <c r="A62" s="2402" t="s">
        <v>2003</v>
      </c>
      <c r="B62" s="2404">
        <v>66.802877499999994</v>
      </c>
      <c r="C62" s="2404">
        <v>73.293351999999999</v>
      </c>
      <c r="D62" s="2404">
        <v>72.691651500000006</v>
      </c>
      <c r="E62" s="2404">
        <v>80.416803999999999</v>
      </c>
      <c r="F62" s="2911">
        <v>80.993756000000005</v>
      </c>
      <c r="G62" s="2911"/>
      <c r="H62" s="2404">
        <v>68.844064000000003</v>
      </c>
      <c r="I62" s="2404">
        <v>61.297809000000001</v>
      </c>
      <c r="J62" s="2404">
        <v>63.869844000000001</v>
      </c>
      <c r="K62" s="2911">
        <v>62.058551999999999</v>
      </c>
      <c r="L62" s="2911"/>
      <c r="M62" s="2404">
        <v>58.287509499999999</v>
      </c>
      <c r="N62" s="2404">
        <v>66.153536000000003</v>
      </c>
      <c r="O62" s="2404">
        <v>66.496313000000001</v>
      </c>
      <c r="P62" s="2911">
        <v>821.20606850000001</v>
      </c>
      <c r="Q62" s="2911"/>
    </row>
    <row r="63" spans="1:17" ht="9" customHeight="1">
      <c r="A63" s="2400"/>
      <c r="B63" s="2404">
        <v>61.225867000000001</v>
      </c>
      <c r="C63" s="2404">
        <v>56.339910000000003</v>
      </c>
      <c r="D63" s="2404">
        <v>73.660228500000002</v>
      </c>
      <c r="E63" s="2404">
        <v>65.046978499999994</v>
      </c>
      <c r="F63" s="2911">
        <v>79.487347999999997</v>
      </c>
      <c r="G63" s="2911"/>
      <c r="H63" s="2404">
        <v>59.994434499999997</v>
      </c>
      <c r="I63" s="2404">
        <v>74.617272499999999</v>
      </c>
      <c r="J63" s="2404">
        <v>64.817334000000002</v>
      </c>
      <c r="K63" s="2911">
        <v>62.855657999999998</v>
      </c>
      <c r="L63" s="2911"/>
      <c r="M63" s="2404">
        <v>68.686085500000004</v>
      </c>
      <c r="N63" s="2404">
        <v>71.287704500000004</v>
      </c>
      <c r="O63" s="2404"/>
      <c r="P63" s="2911">
        <v>738.018821</v>
      </c>
      <c r="Q63" s="2911"/>
    </row>
    <row r="64" spans="1:17" ht="9" customHeight="1">
      <c r="A64" s="2912" t="s">
        <v>2012</v>
      </c>
      <c r="B64" s="2912"/>
      <c r="C64" s="2912"/>
      <c r="D64" s="2912"/>
      <c r="E64" s="2912"/>
      <c r="F64" s="2912"/>
      <c r="G64" s="2912"/>
      <c r="H64" s="2912"/>
      <c r="I64" s="2912"/>
      <c r="J64" s="2912"/>
      <c r="K64" s="2912"/>
      <c r="L64" s="2912"/>
      <c r="M64" s="2912"/>
      <c r="N64" s="2912"/>
      <c r="O64" s="2912"/>
      <c r="P64" s="2912"/>
      <c r="Q64" s="2912"/>
    </row>
    <row r="65" spans="1:17" ht="10.5" customHeight="1">
      <c r="A65" s="2394"/>
      <c r="B65" s="2394"/>
      <c r="C65" s="2394"/>
      <c r="D65" s="2394"/>
      <c r="E65" s="2394"/>
      <c r="F65" s="2394"/>
      <c r="G65" s="2895" t="s">
        <v>2013</v>
      </c>
      <c r="H65" s="2895"/>
      <c r="I65" s="2895"/>
      <c r="J65" s="2895"/>
      <c r="K65" s="2895"/>
      <c r="L65" s="2896" t="s">
        <v>765</v>
      </c>
      <c r="M65" s="2896"/>
      <c r="N65" s="2896"/>
      <c r="O65" s="2896"/>
      <c r="P65" s="2896"/>
      <c r="Q65" s="2896"/>
    </row>
    <row r="66" spans="1:17" ht="15">
      <c r="A66" s="2519" t="s">
        <v>2199</v>
      </c>
    </row>
  </sheetData>
  <mergeCells count="156">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9:Q29"/>
    <mergeCell ref="F30:G30"/>
    <mergeCell ref="K30:L30"/>
    <mergeCell ref="P30:Q30"/>
    <mergeCell ref="F25:G25"/>
    <mergeCell ref="K25:L25"/>
    <mergeCell ref="P25:Q25"/>
    <mergeCell ref="F26:G26"/>
    <mergeCell ref="K26:L26"/>
    <mergeCell ref="P26:Q26"/>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G65:K65"/>
    <mergeCell ref="L65:Q65"/>
    <mergeCell ref="F61:G61"/>
    <mergeCell ref="K61:L61"/>
    <mergeCell ref="P61:Q61"/>
    <mergeCell ref="F62:G62"/>
    <mergeCell ref="K62:L62"/>
    <mergeCell ref="P62:Q62"/>
  </mergeCells>
  <hyperlinks>
    <hyperlink ref="A66" location="Inhaltsverzeichnis!A1" display="Inhaltsverzeichnis!A1"/>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Q69"/>
  <sheetViews>
    <sheetView showGridLines="0" workbookViewId="0">
      <selection sqref="A1:Q1"/>
    </sheetView>
  </sheetViews>
  <sheetFormatPr baseColWidth="10" defaultColWidth="9.140625" defaultRowHeight="12.75"/>
  <cols>
    <col min="1" max="1" width="8.5703125" style="2386" customWidth="1"/>
    <col min="2" max="2" width="6.85546875" style="2386" customWidth="1"/>
    <col min="3" max="3" width="6.42578125" style="2386" customWidth="1"/>
    <col min="4" max="4" width="6.5703125" style="2386" customWidth="1"/>
    <col min="5" max="5" width="6.42578125" style="2386" customWidth="1"/>
    <col min="6" max="6" width="2.5703125" style="2386" customWidth="1"/>
    <col min="7" max="7" width="4" style="2386" customWidth="1"/>
    <col min="8" max="8" width="6.42578125" style="2386" customWidth="1"/>
    <col min="9" max="9" width="6.5703125" style="2386" customWidth="1"/>
    <col min="10" max="10" width="6.42578125" style="2386" customWidth="1"/>
    <col min="11" max="11" width="3.42578125" style="2386" customWidth="1"/>
    <col min="12" max="12" width="3.140625" style="2386" customWidth="1"/>
    <col min="13" max="13" width="6.42578125" style="2386" customWidth="1"/>
    <col min="14" max="14" width="6.5703125" style="2386" customWidth="1"/>
    <col min="15" max="15" width="6.42578125" style="2386" customWidth="1"/>
    <col min="16" max="16" width="8" style="2386" hidden="1" customWidth="1"/>
    <col min="17" max="17" width="6.85546875" style="2386" hidden="1" customWidth="1"/>
    <col min="18" max="16384" width="9.140625" style="2386"/>
  </cols>
  <sheetData>
    <row r="1" spans="1:17" ht="14.25" customHeight="1">
      <c r="A1" s="2916" t="s">
        <v>1993</v>
      </c>
      <c r="B1" s="2916"/>
      <c r="C1" s="2916"/>
      <c r="D1" s="2916"/>
      <c r="E1" s="2916"/>
      <c r="F1" s="2916"/>
      <c r="G1" s="2916"/>
      <c r="H1" s="2916"/>
      <c r="I1" s="2916"/>
      <c r="J1" s="2916"/>
      <c r="K1" s="2916"/>
      <c r="L1" s="2916"/>
      <c r="M1" s="2916"/>
      <c r="N1" s="2916"/>
      <c r="O1" s="2916"/>
      <c r="P1" s="2916"/>
      <c r="Q1" s="2916"/>
    </row>
    <row r="2" spans="1:17" ht="12" customHeight="1">
      <c r="A2" s="2526" t="s">
        <v>1991</v>
      </c>
      <c r="B2" s="2526"/>
      <c r="C2" s="2526"/>
      <c r="D2" s="2526"/>
      <c r="E2" s="2526"/>
      <c r="F2" s="2526"/>
      <c r="G2" s="2526"/>
      <c r="H2" s="2526"/>
      <c r="I2" s="2526"/>
      <c r="J2" s="2526"/>
      <c r="K2" s="2526"/>
      <c r="L2" s="2526"/>
      <c r="M2" s="2526"/>
      <c r="N2" s="2526"/>
      <c r="O2" s="2526"/>
      <c r="P2" s="2401" t="s">
        <v>1994</v>
      </c>
      <c r="Q2" s="2401" t="s">
        <v>11</v>
      </c>
    </row>
    <row r="3" spans="1:17" ht="8.25" customHeight="1">
      <c r="A3" s="2400"/>
      <c r="B3" s="2401" t="s">
        <v>11</v>
      </c>
      <c r="C3" s="2401" t="s">
        <v>116</v>
      </c>
      <c r="D3" s="2401" t="s">
        <v>117</v>
      </c>
      <c r="E3" s="2401" t="s">
        <v>118</v>
      </c>
      <c r="F3" s="2915" t="s">
        <v>119</v>
      </c>
      <c r="G3" s="2915"/>
      <c r="H3" s="2401" t="s">
        <v>146</v>
      </c>
      <c r="I3" s="2401" t="s">
        <v>121</v>
      </c>
      <c r="J3" s="2401" t="s">
        <v>148</v>
      </c>
      <c r="K3" s="2915" t="s">
        <v>7</v>
      </c>
      <c r="L3" s="2915"/>
      <c r="M3" s="2401" t="s">
        <v>8</v>
      </c>
      <c r="N3" s="2401" t="s">
        <v>9</v>
      </c>
      <c r="O3" s="2401" t="s">
        <v>10</v>
      </c>
      <c r="P3" s="2401" t="s">
        <v>1995</v>
      </c>
      <c r="Q3" s="2401" t="s">
        <v>1996</v>
      </c>
    </row>
    <row r="4" spans="1:17" ht="8.25" customHeight="1">
      <c r="A4" s="2402" t="s">
        <v>1997</v>
      </c>
      <c r="B4" s="2400"/>
      <c r="C4" s="2400"/>
      <c r="D4" s="2400"/>
      <c r="E4" s="2400"/>
      <c r="F4" s="2400"/>
      <c r="G4" s="2400"/>
      <c r="H4" s="2400"/>
      <c r="I4" s="2400"/>
      <c r="J4" s="2400"/>
      <c r="K4" s="2400"/>
      <c r="L4" s="2400"/>
      <c r="M4" s="2400"/>
      <c r="N4" s="2400"/>
      <c r="O4" s="2400"/>
      <c r="P4" s="2403" t="s">
        <v>1998</v>
      </c>
      <c r="Q4" s="2401" t="s">
        <v>10</v>
      </c>
    </row>
    <row r="5" spans="1:17" ht="9" customHeight="1">
      <c r="A5" s="2400"/>
      <c r="B5" s="2915">
        <v>2022</v>
      </c>
      <c r="C5" s="2915"/>
      <c r="D5" s="2915"/>
      <c r="E5" s="2915"/>
      <c r="F5" s="2915"/>
      <c r="G5" s="2915"/>
      <c r="H5" s="2915"/>
      <c r="I5" s="2915" t="s">
        <v>1999</v>
      </c>
      <c r="J5" s="2915"/>
      <c r="K5" s="2915"/>
      <c r="L5" s="2915"/>
      <c r="M5" s="2915"/>
      <c r="N5" s="2915"/>
      <c r="O5" s="2915"/>
      <c r="P5" s="2915" t="s">
        <v>2000</v>
      </c>
      <c r="Q5" s="2915"/>
    </row>
    <row r="6" spans="1:17" ht="8.25" customHeight="1">
      <c r="A6" s="2400"/>
      <c r="B6" s="2915" t="s">
        <v>1999</v>
      </c>
      <c r="C6" s="2915"/>
      <c r="D6" s="2915"/>
      <c r="E6" s="2915"/>
      <c r="F6" s="2915"/>
      <c r="G6" s="2915"/>
      <c r="H6" s="2915"/>
      <c r="I6" s="2915" t="s">
        <v>54</v>
      </c>
      <c r="J6" s="2915"/>
      <c r="K6" s="2915"/>
      <c r="L6" s="2915"/>
      <c r="M6" s="2915"/>
      <c r="N6" s="2915"/>
      <c r="O6" s="2915"/>
      <c r="P6" s="2915" t="s">
        <v>2001</v>
      </c>
      <c r="Q6" s="2915"/>
    </row>
    <row r="7" spans="1:17" ht="13.5" customHeight="1">
      <c r="A7" s="2916" t="s">
        <v>2014</v>
      </c>
      <c r="B7" s="2916"/>
      <c r="C7" s="2916"/>
      <c r="D7" s="2916"/>
      <c r="E7" s="2916"/>
      <c r="F7" s="2916"/>
      <c r="G7" s="2916"/>
      <c r="H7" s="2916"/>
      <c r="I7" s="2916"/>
      <c r="J7" s="2916"/>
      <c r="K7" s="2916"/>
      <c r="L7" s="2916"/>
      <c r="M7" s="2916"/>
      <c r="N7" s="2916"/>
      <c r="O7" s="2916"/>
      <c r="P7" s="2916"/>
      <c r="Q7" s="2916"/>
    </row>
    <row r="8" spans="1:17" ht="12" customHeight="1">
      <c r="A8" s="2913" t="s">
        <v>2038</v>
      </c>
      <c r="B8" s="2913"/>
      <c r="C8" s="2913"/>
      <c r="D8" s="2913"/>
      <c r="E8" s="2913"/>
      <c r="F8" s="2913"/>
      <c r="G8" s="2913"/>
      <c r="H8" s="2913"/>
      <c r="I8" s="2913"/>
      <c r="J8" s="2913"/>
      <c r="K8" s="2913"/>
      <c r="L8" s="2913"/>
      <c r="M8" s="2913"/>
      <c r="N8" s="2913"/>
      <c r="O8" s="2913"/>
      <c r="P8" s="2913"/>
      <c r="Q8" s="2913"/>
    </row>
    <row r="9" spans="1:17" ht="9" customHeight="1">
      <c r="A9" s="2402" t="s">
        <v>68</v>
      </c>
      <c r="B9" s="2404">
        <v>23.312000000000001</v>
      </c>
      <c r="C9" s="2404">
        <v>24.3202</v>
      </c>
      <c r="D9" s="2404">
        <v>22.577200000000001</v>
      </c>
      <c r="E9" s="2404">
        <v>26.1889</v>
      </c>
      <c r="F9" s="2911">
        <v>25.152100000000001</v>
      </c>
      <c r="G9" s="2911"/>
      <c r="H9" s="2404">
        <v>27.3812</v>
      </c>
      <c r="I9" s="2404">
        <v>19.2987</v>
      </c>
      <c r="J9" s="2404">
        <v>21.134699999999999</v>
      </c>
      <c r="K9" s="2911">
        <v>17.666499999999999</v>
      </c>
      <c r="L9" s="2911"/>
      <c r="M9" s="2404">
        <v>22.7117</v>
      </c>
      <c r="N9" s="2404">
        <v>15.1959</v>
      </c>
      <c r="O9" s="2404">
        <v>29.703199999999999</v>
      </c>
      <c r="P9" s="2911">
        <v>274.64229999999998</v>
      </c>
      <c r="Q9" s="2911"/>
    </row>
    <row r="10" spans="1:17" ht="9" customHeight="1">
      <c r="A10" s="2400"/>
      <c r="B10" s="2404">
        <v>25.584900000000001</v>
      </c>
      <c r="C10" s="2404">
        <v>26.161899999999999</v>
      </c>
      <c r="D10" s="2404">
        <v>27.271599999999999</v>
      </c>
      <c r="E10" s="2404">
        <v>26.944299999999998</v>
      </c>
      <c r="F10" s="2911">
        <v>25.2928</v>
      </c>
      <c r="G10" s="2911"/>
      <c r="H10" s="2404">
        <v>26.248699999999999</v>
      </c>
      <c r="I10" s="2404">
        <v>34.570300000000003</v>
      </c>
      <c r="J10" s="2404">
        <v>26.443200000000001</v>
      </c>
      <c r="K10" s="2911">
        <v>33.773499999999999</v>
      </c>
      <c r="L10" s="2911"/>
      <c r="M10" s="2404">
        <v>33.514099999999999</v>
      </c>
      <c r="N10" s="2404">
        <v>28.441800000000001</v>
      </c>
      <c r="O10" s="2404"/>
      <c r="P10" s="2911">
        <v>314.24709999999999</v>
      </c>
      <c r="Q10" s="2911"/>
    </row>
    <row r="11" spans="1:17" ht="10.5" customHeight="1">
      <c r="A11" s="2402" t="s">
        <v>2003</v>
      </c>
      <c r="B11" s="2404">
        <v>23.3109</v>
      </c>
      <c r="C11" s="2404">
        <v>24.241700000000002</v>
      </c>
      <c r="D11" s="2404">
        <v>22.5746</v>
      </c>
      <c r="E11" s="2404">
        <v>26.1755</v>
      </c>
      <c r="F11" s="2911">
        <v>25.152000000000001</v>
      </c>
      <c r="G11" s="2911"/>
      <c r="H11" s="2404">
        <v>27.380800000000001</v>
      </c>
      <c r="I11" s="2404">
        <v>19.298400000000001</v>
      </c>
      <c r="J11" s="2404">
        <v>21.1341</v>
      </c>
      <c r="K11" s="2911">
        <v>17.659600000000001</v>
      </c>
      <c r="L11" s="2911"/>
      <c r="M11" s="2404">
        <v>22.7117</v>
      </c>
      <c r="N11" s="2404">
        <v>15.061500000000001</v>
      </c>
      <c r="O11" s="2404">
        <v>29.5595</v>
      </c>
      <c r="P11" s="2911">
        <v>274.26029999999997</v>
      </c>
      <c r="Q11" s="2911"/>
    </row>
    <row r="12" spans="1:17" ht="9" customHeight="1">
      <c r="A12" s="2400"/>
      <c r="B12" s="2404">
        <v>25.5276</v>
      </c>
      <c r="C12" s="2404">
        <v>25.931999999999999</v>
      </c>
      <c r="D12" s="2404">
        <v>27.0505</v>
      </c>
      <c r="E12" s="2404">
        <v>26.888999999999999</v>
      </c>
      <c r="F12" s="2911">
        <v>25.2349</v>
      </c>
      <c r="G12" s="2911"/>
      <c r="H12" s="2404">
        <v>26.154499999999999</v>
      </c>
      <c r="I12" s="2404">
        <v>34.493600000000001</v>
      </c>
      <c r="J12" s="2404">
        <v>26.4053</v>
      </c>
      <c r="K12" s="2911">
        <v>33.731400000000001</v>
      </c>
      <c r="L12" s="2911"/>
      <c r="M12" s="2404">
        <v>33.470100000000002</v>
      </c>
      <c r="N12" s="2404">
        <v>28.4038</v>
      </c>
      <c r="O12" s="2404"/>
      <c r="P12" s="2911">
        <v>313.29270000000002</v>
      </c>
      <c r="Q12" s="2911"/>
    </row>
    <row r="13" spans="1:17" ht="11.25" customHeight="1">
      <c r="A13" s="2913" t="s">
        <v>2039</v>
      </c>
      <c r="B13" s="2913"/>
      <c r="C13" s="2913"/>
      <c r="D13" s="2913"/>
      <c r="E13" s="2913"/>
      <c r="F13" s="2913"/>
      <c r="G13" s="2913"/>
      <c r="H13" s="2913"/>
      <c r="I13" s="2913"/>
      <c r="J13" s="2913"/>
      <c r="K13" s="2913"/>
      <c r="L13" s="2913"/>
      <c r="M13" s="2913"/>
      <c r="N13" s="2913"/>
      <c r="O13" s="2913"/>
      <c r="P13" s="2913"/>
      <c r="Q13" s="2913"/>
    </row>
    <row r="14" spans="1:17" ht="9" customHeight="1">
      <c r="A14" s="2402" t="s">
        <v>68</v>
      </c>
      <c r="B14" s="2404">
        <v>224.79570000000001</v>
      </c>
      <c r="C14" s="2404">
        <v>231.74430000000001</v>
      </c>
      <c r="D14" s="2404">
        <v>220.73939999999999</v>
      </c>
      <c r="E14" s="2404">
        <v>194.45240000000001</v>
      </c>
      <c r="F14" s="2911">
        <v>213.9238</v>
      </c>
      <c r="G14" s="2911"/>
      <c r="H14" s="2404">
        <v>220.37039999999999</v>
      </c>
      <c r="I14" s="2404">
        <v>220.8509</v>
      </c>
      <c r="J14" s="2404">
        <v>300.71199999999999</v>
      </c>
      <c r="K14" s="2911">
        <v>237.15100000000001</v>
      </c>
      <c r="L14" s="2911"/>
      <c r="M14" s="2404">
        <v>212.62790000000001</v>
      </c>
      <c r="N14" s="2404">
        <v>281.94850000000002</v>
      </c>
      <c r="O14" s="2404">
        <v>268.57979999999998</v>
      </c>
      <c r="P14" s="2911">
        <v>2827.8960999999999</v>
      </c>
      <c r="Q14" s="2911"/>
    </row>
    <row r="15" spans="1:17" ht="9" customHeight="1">
      <c r="A15" s="2400"/>
      <c r="B15" s="2404">
        <v>259.59320000000002</v>
      </c>
      <c r="C15" s="2404">
        <v>200.512</v>
      </c>
      <c r="D15" s="2404">
        <v>240.63759999999999</v>
      </c>
      <c r="E15" s="2404">
        <v>199.9297</v>
      </c>
      <c r="F15" s="2911">
        <v>236.9744</v>
      </c>
      <c r="G15" s="2911"/>
      <c r="H15" s="2404">
        <v>236.4915</v>
      </c>
      <c r="I15" s="2404">
        <v>268.42180000000002</v>
      </c>
      <c r="J15" s="2404">
        <v>247.33160000000001</v>
      </c>
      <c r="K15" s="2911">
        <v>258.63639999999998</v>
      </c>
      <c r="L15" s="2911"/>
      <c r="M15" s="2404">
        <v>254.09100000000001</v>
      </c>
      <c r="N15" s="2404">
        <v>257.97989999999999</v>
      </c>
      <c r="O15" s="2404"/>
      <c r="P15" s="2911">
        <v>2660.5990999999999</v>
      </c>
      <c r="Q15" s="2911"/>
    </row>
    <row r="16" spans="1:17" ht="10.5" customHeight="1">
      <c r="A16" s="2402" t="s">
        <v>2003</v>
      </c>
      <c r="B16" s="2405">
        <v>224.60820000000001</v>
      </c>
      <c r="C16" s="2405">
        <v>231.44739999999999</v>
      </c>
      <c r="D16" s="2405">
        <v>220.59950000000001</v>
      </c>
      <c r="E16" s="2405">
        <v>194.19550000000001</v>
      </c>
      <c r="F16" s="2919">
        <v>213.73400000000001</v>
      </c>
      <c r="G16" s="2919"/>
      <c r="H16" s="2405">
        <v>220.18</v>
      </c>
      <c r="I16" s="2405">
        <v>220.63640000000001</v>
      </c>
      <c r="J16" s="2405">
        <v>300.44490000000002</v>
      </c>
      <c r="K16" s="2919">
        <v>236.89080000000001</v>
      </c>
      <c r="L16" s="2919"/>
      <c r="M16" s="2405">
        <v>212.51130000000001</v>
      </c>
      <c r="N16" s="2405">
        <v>281.73500000000001</v>
      </c>
      <c r="O16" s="2405">
        <v>268.22910000000002</v>
      </c>
      <c r="P16" s="2911">
        <v>2825.2121000000002</v>
      </c>
      <c r="Q16" s="2911"/>
    </row>
    <row r="17" spans="1:17" ht="9" customHeight="1">
      <c r="A17" s="2400"/>
      <c r="B17" s="2405">
        <v>259.42959999999999</v>
      </c>
      <c r="C17" s="2405">
        <v>200.16759999999999</v>
      </c>
      <c r="D17" s="2405">
        <v>240.36580000000001</v>
      </c>
      <c r="E17" s="2405">
        <v>199.7056</v>
      </c>
      <c r="F17" s="2919">
        <v>236.70410000000001</v>
      </c>
      <c r="G17" s="2919"/>
      <c r="H17" s="2405">
        <v>236.27879999999999</v>
      </c>
      <c r="I17" s="2405">
        <v>268.21199999999999</v>
      </c>
      <c r="J17" s="2405">
        <v>247.00239999999999</v>
      </c>
      <c r="K17" s="2919">
        <v>258.41750000000002</v>
      </c>
      <c r="L17" s="2919"/>
      <c r="M17" s="2405">
        <v>253.78659999999999</v>
      </c>
      <c r="N17" s="2405">
        <v>257.68270000000001</v>
      </c>
      <c r="O17" s="2405"/>
      <c r="P17" s="2911">
        <v>2657.7527</v>
      </c>
      <c r="Q17" s="2911"/>
    </row>
    <row r="18" spans="1:17" ht="11.25" customHeight="1">
      <c r="A18" s="2913" t="s">
        <v>2040</v>
      </c>
      <c r="B18" s="2913"/>
      <c r="C18" s="2913"/>
      <c r="D18" s="2913"/>
      <c r="E18" s="2913"/>
      <c r="F18" s="2913"/>
      <c r="G18" s="2913"/>
      <c r="H18" s="2913"/>
      <c r="I18" s="2913"/>
      <c r="J18" s="2913"/>
      <c r="K18" s="2913"/>
      <c r="L18" s="2913"/>
      <c r="M18" s="2913"/>
      <c r="N18" s="2913"/>
      <c r="O18" s="2913"/>
      <c r="P18" s="2913"/>
      <c r="Q18" s="2913"/>
    </row>
    <row r="19" spans="1:17" ht="9" customHeight="1">
      <c r="A19" s="2402" t="s">
        <v>68</v>
      </c>
      <c r="B19" s="2405">
        <v>69.552599999999998</v>
      </c>
      <c r="C19" s="2405">
        <v>75.070999999999998</v>
      </c>
      <c r="D19" s="2405">
        <v>68.212400000000002</v>
      </c>
      <c r="E19" s="2405">
        <v>74.724699999999999</v>
      </c>
      <c r="F19" s="2919">
        <v>84.956999999999994</v>
      </c>
      <c r="G19" s="2919"/>
      <c r="H19" s="2405">
        <v>79.099299999999999</v>
      </c>
      <c r="I19" s="2405">
        <v>67.144999999999996</v>
      </c>
      <c r="J19" s="2405">
        <v>73.852800000000002</v>
      </c>
      <c r="K19" s="2919">
        <v>74.473600000000005</v>
      </c>
      <c r="L19" s="2919"/>
      <c r="M19" s="2405">
        <v>61.185699999999997</v>
      </c>
      <c r="N19" s="2405">
        <v>72.885900000000007</v>
      </c>
      <c r="O19" s="2405">
        <v>74.581599999999995</v>
      </c>
      <c r="P19" s="2911">
        <v>875.74159999999995</v>
      </c>
      <c r="Q19" s="2911"/>
    </row>
    <row r="20" spans="1:17" ht="9" customHeight="1">
      <c r="A20" s="2400"/>
      <c r="B20" s="2405">
        <v>65.245999999999995</v>
      </c>
      <c r="C20" s="2405">
        <v>74.974100000000007</v>
      </c>
      <c r="D20" s="2405">
        <v>69.263599999999997</v>
      </c>
      <c r="E20" s="2405">
        <v>73.582499999999996</v>
      </c>
      <c r="F20" s="2919">
        <v>78.025899999999993</v>
      </c>
      <c r="G20" s="2919"/>
      <c r="H20" s="2405">
        <v>70.295599999999993</v>
      </c>
      <c r="I20" s="2405">
        <v>74.379800000000003</v>
      </c>
      <c r="J20" s="2405">
        <v>70.894900000000007</v>
      </c>
      <c r="K20" s="2919">
        <v>74.302599999999998</v>
      </c>
      <c r="L20" s="2919"/>
      <c r="M20" s="2405">
        <v>83.096400000000003</v>
      </c>
      <c r="N20" s="2405">
        <v>74.548599999999993</v>
      </c>
      <c r="O20" s="2405"/>
      <c r="P20" s="2911">
        <v>808.61</v>
      </c>
      <c r="Q20" s="2911"/>
    </row>
    <row r="21" spans="1:17" ht="10.5" customHeight="1">
      <c r="A21" s="2402" t="s">
        <v>2003</v>
      </c>
      <c r="B21" s="2404">
        <v>65.927400000000006</v>
      </c>
      <c r="C21" s="2404">
        <v>71.164199999999994</v>
      </c>
      <c r="D21" s="2404">
        <v>64.169600000000003</v>
      </c>
      <c r="E21" s="2404">
        <v>70.274799999999999</v>
      </c>
      <c r="F21" s="2911">
        <v>79.172200000000004</v>
      </c>
      <c r="G21" s="2911"/>
      <c r="H21" s="2404">
        <v>73.836200000000005</v>
      </c>
      <c r="I21" s="2404">
        <v>63.739800000000002</v>
      </c>
      <c r="J21" s="2404">
        <v>70.413899999999998</v>
      </c>
      <c r="K21" s="2911">
        <v>69.712800000000001</v>
      </c>
      <c r="L21" s="2911"/>
      <c r="M21" s="2404">
        <v>57.658900000000003</v>
      </c>
      <c r="N21" s="2404">
        <v>69.3</v>
      </c>
      <c r="O21" s="2404">
        <v>71.243300000000005</v>
      </c>
      <c r="P21" s="2911">
        <v>826.61310000000003</v>
      </c>
      <c r="Q21" s="2911"/>
    </row>
    <row r="22" spans="1:17" ht="9" customHeight="1">
      <c r="A22" s="2400"/>
      <c r="B22" s="2404">
        <v>62.062199999999997</v>
      </c>
      <c r="C22" s="2404">
        <v>71.659700000000001</v>
      </c>
      <c r="D22" s="2404">
        <v>65.033299999999997</v>
      </c>
      <c r="E22" s="2404">
        <v>69.128</v>
      </c>
      <c r="F22" s="2911">
        <v>72.861400000000003</v>
      </c>
      <c r="G22" s="2911"/>
      <c r="H22" s="2404">
        <v>65.772099999999995</v>
      </c>
      <c r="I22" s="2404">
        <v>70.100099999999998</v>
      </c>
      <c r="J22" s="2404">
        <v>66.507900000000006</v>
      </c>
      <c r="K22" s="2911">
        <v>69.641300000000001</v>
      </c>
      <c r="L22" s="2911"/>
      <c r="M22" s="2404">
        <v>78.702200000000005</v>
      </c>
      <c r="N22" s="2404">
        <v>70.459299999999999</v>
      </c>
      <c r="O22" s="2404"/>
      <c r="P22" s="2911">
        <v>761.92750000000001</v>
      </c>
      <c r="Q22" s="2911"/>
    </row>
    <row r="23" spans="1:17" ht="11.25" customHeight="1">
      <c r="A23" s="2913" t="s">
        <v>2041</v>
      </c>
      <c r="B23" s="2913"/>
      <c r="C23" s="2913"/>
      <c r="D23" s="2913"/>
      <c r="E23" s="2913"/>
      <c r="F23" s="2913"/>
      <c r="G23" s="2913"/>
      <c r="H23" s="2913"/>
      <c r="I23" s="2913"/>
      <c r="J23" s="2913"/>
      <c r="K23" s="2913"/>
      <c r="L23" s="2913"/>
      <c r="M23" s="2913"/>
      <c r="N23" s="2913"/>
      <c r="O23" s="2913"/>
      <c r="P23" s="2913"/>
      <c r="Q23" s="2913"/>
    </row>
    <row r="24" spans="1:17" ht="9" customHeight="1">
      <c r="A24" s="2402" t="s">
        <v>68</v>
      </c>
      <c r="B24" s="2404">
        <v>16.7165</v>
      </c>
      <c r="C24" s="2404">
        <v>15.2753</v>
      </c>
      <c r="D24" s="2404">
        <v>7.6749000000000001</v>
      </c>
      <c r="E24" s="2404">
        <v>16.1614</v>
      </c>
      <c r="F24" s="2911">
        <v>20.8993</v>
      </c>
      <c r="G24" s="2911"/>
      <c r="H24" s="2404">
        <v>11.029199999999999</v>
      </c>
      <c r="I24" s="2404">
        <v>8.4103999999999992</v>
      </c>
      <c r="J24" s="2404">
        <v>15.2742</v>
      </c>
      <c r="K24" s="2911">
        <v>13.9832</v>
      </c>
      <c r="L24" s="2911"/>
      <c r="M24" s="2404">
        <v>9.3398000000000003</v>
      </c>
      <c r="N24" s="2404">
        <v>7.1047000000000002</v>
      </c>
      <c r="O24" s="2404">
        <v>10.231199999999999</v>
      </c>
      <c r="P24" s="2911">
        <v>152.1001</v>
      </c>
      <c r="Q24" s="2911"/>
    </row>
    <row r="25" spans="1:17" ht="9" customHeight="1">
      <c r="A25" s="2400"/>
      <c r="B25" s="2404">
        <v>7.5103</v>
      </c>
      <c r="C25" s="2404">
        <v>7.9301000000000004</v>
      </c>
      <c r="D25" s="2404">
        <v>11.5685</v>
      </c>
      <c r="E25" s="2404">
        <v>8.4428999999999998</v>
      </c>
      <c r="F25" s="2911">
        <v>13.3658</v>
      </c>
      <c r="G25" s="2911"/>
      <c r="H25" s="2404">
        <v>10.837400000000001</v>
      </c>
      <c r="I25" s="2404">
        <v>10.383699999999999</v>
      </c>
      <c r="J25" s="2404">
        <v>10.0144</v>
      </c>
      <c r="K25" s="2911">
        <v>13.192500000000001</v>
      </c>
      <c r="L25" s="2911"/>
      <c r="M25" s="2404">
        <v>10.4445</v>
      </c>
      <c r="N25" s="2404">
        <v>11.291399999999999</v>
      </c>
      <c r="O25" s="2404"/>
      <c r="P25" s="2911">
        <v>114.9815</v>
      </c>
      <c r="Q25" s="2911"/>
    </row>
    <row r="26" spans="1:17" ht="10.5" customHeight="1">
      <c r="A26" s="2402" t="s">
        <v>2003</v>
      </c>
      <c r="B26" s="2404">
        <v>16.668700000000001</v>
      </c>
      <c r="C26" s="2404">
        <v>15.1014</v>
      </c>
      <c r="D26" s="2404">
        <v>7.5540000000000003</v>
      </c>
      <c r="E26" s="2404">
        <v>16.104500000000002</v>
      </c>
      <c r="F26" s="2911">
        <v>20.8307</v>
      </c>
      <c r="G26" s="2911"/>
      <c r="H26" s="2404">
        <v>11.0115</v>
      </c>
      <c r="I26" s="2404">
        <v>8.3877000000000006</v>
      </c>
      <c r="J26" s="2404">
        <v>15.23</v>
      </c>
      <c r="K26" s="2911">
        <v>13.966200000000001</v>
      </c>
      <c r="L26" s="2911"/>
      <c r="M26" s="2404">
        <v>9.3193000000000001</v>
      </c>
      <c r="N26" s="2404">
        <v>7.0612000000000004</v>
      </c>
      <c r="O26" s="2404">
        <v>10.2143</v>
      </c>
      <c r="P26" s="2911">
        <v>151.4495</v>
      </c>
      <c r="Q26" s="2911"/>
    </row>
    <row r="27" spans="1:17" ht="9" customHeight="1">
      <c r="A27" s="2400"/>
      <c r="B27" s="2404">
        <v>7.4915000000000003</v>
      </c>
      <c r="C27" s="2404">
        <v>7.9131999999999998</v>
      </c>
      <c r="D27" s="2404">
        <v>11.541700000000001</v>
      </c>
      <c r="E27" s="2404">
        <v>8.3964999999999996</v>
      </c>
      <c r="F27" s="2911">
        <v>13.205</v>
      </c>
      <c r="G27" s="2911"/>
      <c r="H27" s="2404">
        <v>10.7021</v>
      </c>
      <c r="I27" s="2404">
        <v>10.216699999999999</v>
      </c>
      <c r="J27" s="2404">
        <v>9.8522999999999996</v>
      </c>
      <c r="K27" s="2911">
        <v>13.086499999999999</v>
      </c>
      <c r="L27" s="2911"/>
      <c r="M27" s="2404">
        <v>10.331300000000001</v>
      </c>
      <c r="N27" s="2404">
        <v>11.2403</v>
      </c>
      <c r="O27" s="2404"/>
      <c r="P27" s="2911">
        <v>113.97709999999999</v>
      </c>
      <c r="Q27" s="2911"/>
    </row>
    <row r="28" spans="1:17" ht="11.25" customHeight="1">
      <c r="A28" s="2913" t="s">
        <v>2042</v>
      </c>
      <c r="B28" s="2913"/>
      <c r="C28" s="2913"/>
      <c r="D28" s="2913"/>
      <c r="E28" s="2913"/>
      <c r="F28" s="2913"/>
      <c r="G28" s="2913"/>
      <c r="H28" s="2913"/>
      <c r="I28" s="2913"/>
      <c r="J28" s="2913"/>
      <c r="K28" s="2913"/>
      <c r="L28" s="2913"/>
      <c r="M28" s="2913"/>
      <c r="N28" s="2913"/>
      <c r="O28" s="2913"/>
      <c r="P28" s="2913"/>
      <c r="Q28" s="2913"/>
    </row>
    <row r="29" spans="1:17" ht="9" customHeight="1">
      <c r="A29" s="2402" t="s">
        <v>68</v>
      </c>
      <c r="B29" s="2404">
        <v>70.352699999999999</v>
      </c>
      <c r="C29" s="2404">
        <v>76.233000000000004</v>
      </c>
      <c r="D29" s="2404">
        <v>76.789400000000001</v>
      </c>
      <c r="E29" s="2404">
        <v>89.395499999999998</v>
      </c>
      <c r="F29" s="2911">
        <v>85.674899999999994</v>
      </c>
      <c r="G29" s="2911"/>
      <c r="H29" s="2404">
        <v>85.441500000000005</v>
      </c>
      <c r="I29" s="2404">
        <v>62.835700000000003</v>
      </c>
      <c r="J29" s="2404">
        <v>64.619699999999995</v>
      </c>
      <c r="K29" s="2911">
        <v>67.613500000000002</v>
      </c>
      <c r="L29" s="2911"/>
      <c r="M29" s="2404">
        <v>58.09</v>
      </c>
      <c r="N29" s="2404">
        <v>61.2883</v>
      </c>
      <c r="O29" s="2404">
        <v>62.242400000000004</v>
      </c>
      <c r="P29" s="2911">
        <v>860.57659999999998</v>
      </c>
      <c r="Q29" s="2911"/>
    </row>
    <row r="30" spans="1:17" ht="9" customHeight="1">
      <c r="A30" s="2400"/>
      <c r="B30" s="2404">
        <v>57.673099999999998</v>
      </c>
      <c r="C30" s="2404">
        <v>61.601100000000002</v>
      </c>
      <c r="D30" s="2404">
        <v>62.617600000000003</v>
      </c>
      <c r="E30" s="2404">
        <v>67.378100000000003</v>
      </c>
      <c r="F30" s="2911">
        <v>70.497399999999999</v>
      </c>
      <c r="G30" s="2911"/>
      <c r="H30" s="2404">
        <v>91.632599999999996</v>
      </c>
      <c r="I30" s="2404">
        <v>68.950699999999998</v>
      </c>
      <c r="J30" s="2404">
        <v>65.572999999999993</v>
      </c>
      <c r="K30" s="2911">
        <v>66.128</v>
      </c>
      <c r="L30" s="2911"/>
      <c r="M30" s="2404">
        <v>63.238</v>
      </c>
      <c r="N30" s="2404">
        <v>57.165100000000002</v>
      </c>
      <c r="O30" s="2404"/>
      <c r="P30" s="2911">
        <v>732.4547</v>
      </c>
      <c r="Q30" s="2911"/>
    </row>
    <row r="31" spans="1:17" ht="10.5" customHeight="1">
      <c r="A31" s="2402" t="s">
        <v>2003</v>
      </c>
      <c r="B31" s="2404">
        <v>30.567599999999999</v>
      </c>
      <c r="C31" s="2404">
        <v>33.507800000000003</v>
      </c>
      <c r="D31" s="2404">
        <v>32.750399999999999</v>
      </c>
      <c r="E31" s="2404">
        <v>41.458300000000001</v>
      </c>
      <c r="F31" s="2911">
        <v>35.498399999999997</v>
      </c>
      <c r="G31" s="2911"/>
      <c r="H31" s="2404">
        <v>46.967700000000001</v>
      </c>
      <c r="I31" s="2404">
        <v>27.105</v>
      </c>
      <c r="J31" s="2404">
        <v>29.9665</v>
      </c>
      <c r="K31" s="2911">
        <v>29.458300000000001</v>
      </c>
      <c r="L31" s="2911"/>
      <c r="M31" s="2404">
        <v>24.854600000000001</v>
      </c>
      <c r="N31" s="2404">
        <v>27.330200000000001</v>
      </c>
      <c r="O31" s="2404">
        <v>27.068300000000001</v>
      </c>
      <c r="P31" s="2911">
        <v>386.53309999999999</v>
      </c>
      <c r="Q31" s="2911"/>
    </row>
    <row r="32" spans="1:17" ht="9" customHeight="1">
      <c r="A32" s="2400"/>
      <c r="B32" s="2404">
        <v>25.938400000000001</v>
      </c>
      <c r="C32" s="2404">
        <v>32.297600000000003</v>
      </c>
      <c r="D32" s="2404">
        <v>27.154699999999998</v>
      </c>
      <c r="E32" s="2404">
        <v>34.794499999999999</v>
      </c>
      <c r="F32" s="2911">
        <v>31.507100000000001</v>
      </c>
      <c r="G32" s="2911"/>
      <c r="H32" s="2404">
        <v>27.8934</v>
      </c>
      <c r="I32" s="2404">
        <v>39.122700000000002</v>
      </c>
      <c r="J32" s="2404">
        <v>29.647400000000001</v>
      </c>
      <c r="K32" s="2911">
        <v>34.735199999999999</v>
      </c>
      <c r="L32" s="2911"/>
      <c r="M32" s="2404">
        <v>30.3415</v>
      </c>
      <c r="N32" s="2404">
        <v>28.136099999999999</v>
      </c>
      <c r="O32" s="2404"/>
      <c r="P32" s="2911">
        <v>341.5686</v>
      </c>
      <c r="Q32" s="2911"/>
    </row>
    <row r="33" spans="1:17" ht="11.25" customHeight="1">
      <c r="A33" s="2913" t="s">
        <v>2043</v>
      </c>
      <c r="B33" s="2913"/>
      <c r="C33" s="2913"/>
      <c r="D33" s="2913"/>
      <c r="E33" s="2913"/>
      <c r="F33" s="2913"/>
      <c r="G33" s="2913"/>
      <c r="H33" s="2913"/>
      <c r="I33" s="2913"/>
      <c r="J33" s="2913"/>
      <c r="K33" s="2913"/>
      <c r="L33" s="2913"/>
      <c r="M33" s="2913"/>
      <c r="N33" s="2913"/>
      <c r="O33" s="2913"/>
      <c r="P33" s="2913"/>
      <c r="Q33" s="2913"/>
    </row>
    <row r="34" spans="1:17" ht="9" customHeight="1">
      <c r="A34" s="2402" t="s">
        <v>68</v>
      </c>
      <c r="B34" s="2404">
        <v>1184.16518</v>
      </c>
      <c r="C34" s="2404">
        <v>1208.1183799999999</v>
      </c>
      <c r="D34" s="2404">
        <v>1137.3720599999999</v>
      </c>
      <c r="E34" s="2404">
        <v>1268.7203099999999</v>
      </c>
      <c r="F34" s="2911">
        <v>1292.11852</v>
      </c>
      <c r="G34" s="2911"/>
      <c r="H34" s="2404">
        <v>1160.0761500000001</v>
      </c>
      <c r="I34" s="2404">
        <v>952.69605999999999</v>
      </c>
      <c r="J34" s="2404">
        <v>1139.0080399999999</v>
      </c>
      <c r="K34" s="2911">
        <v>1095.62141</v>
      </c>
      <c r="L34" s="2911"/>
      <c r="M34" s="2404">
        <v>1086.2927299999999</v>
      </c>
      <c r="N34" s="2404">
        <v>1108.24432</v>
      </c>
      <c r="O34" s="2404">
        <v>1162.9764399999999</v>
      </c>
      <c r="P34" s="2911">
        <v>13795.409600000001</v>
      </c>
      <c r="Q34" s="2911"/>
    </row>
    <row r="35" spans="1:17" ht="9" customHeight="1">
      <c r="A35" s="2400"/>
      <c r="B35" s="2404">
        <v>1264.9754800000001</v>
      </c>
      <c r="C35" s="2404">
        <v>1164.2642900000001</v>
      </c>
      <c r="D35" s="2404">
        <v>1175.54583</v>
      </c>
      <c r="E35" s="2404">
        <v>1111.5575699999999</v>
      </c>
      <c r="F35" s="2911">
        <v>1311.2706800000001</v>
      </c>
      <c r="G35" s="2911"/>
      <c r="H35" s="2404">
        <v>1079.21821</v>
      </c>
      <c r="I35" s="2404">
        <v>1011.17734</v>
      </c>
      <c r="J35" s="2404">
        <v>996.01671999999996</v>
      </c>
      <c r="K35" s="2911">
        <v>1107.0726999999999</v>
      </c>
      <c r="L35" s="2911"/>
      <c r="M35" s="2404">
        <v>1211.4970000000001</v>
      </c>
      <c r="N35" s="2404">
        <v>1070.30943</v>
      </c>
      <c r="O35" s="2404"/>
      <c r="P35" s="2911">
        <v>12502.90525</v>
      </c>
      <c r="Q35" s="2911"/>
    </row>
    <row r="36" spans="1:17" ht="10.5" customHeight="1">
      <c r="A36" s="2402" t="s">
        <v>2003</v>
      </c>
      <c r="B36" s="2404">
        <v>1031.0307</v>
      </c>
      <c r="C36" s="2404">
        <v>1030.7142799999999</v>
      </c>
      <c r="D36" s="2404">
        <v>971.55538999999999</v>
      </c>
      <c r="E36" s="2404">
        <v>1087.7871500000001</v>
      </c>
      <c r="F36" s="2911">
        <v>1109.16813</v>
      </c>
      <c r="G36" s="2911"/>
      <c r="H36" s="2404">
        <v>1006.00669</v>
      </c>
      <c r="I36" s="2404">
        <v>779.69236000000001</v>
      </c>
      <c r="J36" s="2404">
        <v>1017.45002</v>
      </c>
      <c r="K36" s="2911">
        <v>941.77383999999995</v>
      </c>
      <c r="L36" s="2911"/>
      <c r="M36" s="2404">
        <v>943.09100000000001</v>
      </c>
      <c r="N36" s="2404">
        <v>965.75909000000001</v>
      </c>
      <c r="O36" s="2404">
        <v>1027.2618299999999</v>
      </c>
      <c r="P36" s="2911">
        <v>11911.29048</v>
      </c>
      <c r="Q36" s="2911"/>
    </row>
    <row r="37" spans="1:17" ht="9" customHeight="1">
      <c r="A37" s="2400"/>
      <c r="B37" s="2404">
        <v>1140.4072000000001</v>
      </c>
      <c r="C37" s="2404">
        <v>1023.80948</v>
      </c>
      <c r="D37" s="2404">
        <v>1049.2999299999999</v>
      </c>
      <c r="E37" s="2404">
        <v>960.95497999999998</v>
      </c>
      <c r="F37" s="2911">
        <v>1162.5167300000001</v>
      </c>
      <c r="G37" s="2911"/>
      <c r="H37" s="2404">
        <v>951.63</v>
      </c>
      <c r="I37" s="2404">
        <v>877.05849999999998</v>
      </c>
      <c r="J37" s="2404">
        <v>896.83357999999998</v>
      </c>
      <c r="K37" s="2911">
        <v>954.05242999999996</v>
      </c>
      <c r="L37" s="2911"/>
      <c r="M37" s="2404">
        <v>1088.8388399999999</v>
      </c>
      <c r="N37" s="2404">
        <v>952.44732999999997</v>
      </c>
      <c r="O37" s="2404"/>
      <c r="P37" s="2911">
        <v>11057.849</v>
      </c>
      <c r="Q37" s="2911"/>
    </row>
    <row r="38" spans="1:17" ht="11.25" customHeight="1">
      <c r="A38" s="2913" t="s">
        <v>2044</v>
      </c>
      <c r="B38" s="2913"/>
      <c r="C38" s="2913"/>
      <c r="D38" s="2913"/>
      <c r="E38" s="2913"/>
      <c r="F38" s="2913"/>
      <c r="G38" s="2913"/>
      <c r="H38" s="2913"/>
      <c r="I38" s="2913"/>
      <c r="J38" s="2913"/>
      <c r="K38" s="2913"/>
      <c r="L38" s="2913"/>
      <c r="M38" s="2913"/>
      <c r="N38" s="2913"/>
      <c r="O38" s="2913"/>
      <c r="P38" s="2913"/>
      <c r="Q38" s="2913"/>
    </row>
    <row r="39" spans="1:17" ht="9" customHeight="1">
      <c r="A39" s="2402" t="s">
        <v>68</v>
      </c>
      <c r="B39" s="2404">
        <v>354.38959999999997</v>
      </c>
      <c r="C39" s="2404">
        <v>331.51650000000001</v>
      </c>
      <c r="D39" s="2404">
        <v>315.56970000000001</v>
      </c>
      <c r="E39" s="2404">
        <v>313.31</v>
      </c>
      <c r="F39" s="2911">
        <v>368.57960000000003</v>
      </c>
      <c r="G39" s="2911"/>
      <c r="H39" s="2404">
        <v>394.58929999999998</v>
      </c>
      <c r="I39" s="2404">
        <v>393.2072</v>
      </c>
      <c r="J39" s="2404">
        <v>346.52980000000002</v>
      </c>
      <c r="K39" s="2911">
        <v>329.64440000000002</v>
      </c>
      <c r="L39" s="2911"/>
      <c r="M39" s="2404">
        <v>377.00630000000001</v>
      </c>
      <c r="N39" s="2404">
        <v>362.21589999999998</v>
      </c>
      <c r="O39" s="2404">
        <v>308.23180000000002</v>
      </c>
      <c r="P39" s="2911">
        <v>4194.7901000000002</v>
      </c>
      <c r="Q39" s="2911"/>
    </row>
    <row r="40" spans="1:17" ht="9" customHeight="1">
      <c r="A40" s="2400"/>
      <c r="B40" s="2404">
        <v>443.95740000000001</v>
      </c>
      <c r="C40" s="2404">
        <v>333.9633</v>
      </c>
      <c r="D40" s="2404">
        <v>367.62990000000002</v>
      </c>
      <c r="E40" s="2404">
        <v>285.2912</v>
      </c>
      <c r="F40" s="2911">
        <v>298.47179999999997</v>
      </c>
      <c r="G40" s="2911"/>
      <c r="H40" s="2404">
        <v>217.3356</v>
      </c>
      <c r="I40" s="2404">
        <v>418.90460000000002</v>
      </c>
      <c r="J40" s="2404">
        <v>253.572</v>
      </c>
      <c r="K40" s="2911">
        <v>276.86709999999999</v>
      </c>
      <c r="L40" s="2911"/>
      <c r="M40" s="2404">
        <v>368.04820000000001</v>
      </c>
      <c r="N40" s="2404">
        <v>410.87509999999997</v>
      </c>
      <c r="O40" s="2404"/>
      <c r="P40" s="2911">
        <v>3674.9162000000001</v>
      </c>
      <c r="Q40" s="2911"/>
    </row>
    <row r="41" spans="1:17" ht="10.5" customHeight="1">
      <c r="A41" s="2402" t="s">
        <v>2003</v>
      </c>
      <c r="B41" s="2404">
        <v>148.77260000000001</v>
      </c>
      <c r="C41" s="2404">
        <v>176.43170000000001</v>
      </c>
      <c r="D41" s="2404">
        <v>171.18790000000001</v>
      </c>
      <c r="E41" s="2404">
        <v>175.48310000000001</v>
      </c>
      <c r="F41" s="2911">
        <v>173.30629999999999</v>
      </c>
      <c r="G41" s="2911"/>
      <c r="H41" s="2404">
        <v>177.73050000000001</v>
      </c>
      <c r="I41" s="2404">
        <v>174.6831</v>
      </c>
      <c r="J41" s="2404">
        <v>178.6738</v>
      </c>
      <c r="K41" s="2911">
        <v>186.89789999999999</v>
      </c>
      <c r="L41" s="2911"/>
      <c r="M41" s="2404">
        <v>178.69749999999999</v>
      </c>
      <c r="N41" s="2404">
        <v>176.11199999999999</v>
      </c>
      <c r="O41" s="2404">
        <v>187.7884</v>
      </c>
      <c r="P41" s="2911">
        <v>2105.7647999999999</v>
      </c>
      <c r="Q41" s="2911"/>
    </row>
    <row r="42" spans="1:17" ht="9" customHeight="1">
      <c r="A42" s="2400"/>
      <c r="B42" s="2404">
        <v>154.89089999999999</v>
      </c>
      <c r="C42" s="2404">
        <v>178.94210000000001</v>
      </c>
      <c r="D42" s="2404">
        <v>181.79519999999999</v>
      </c>
      <c r="E42" s="2404">
        <v>156.72569999999999</v>
      </c>
      <c r="F42" s="2911">
        <v>173.67910000000001</v>
      </c>
      <c r="G42" s="2911"/>
      <c r="H42" s="2404">
        <v>172.4511</v>
      </c>
      <c r="I42" s="2404">
        <v>233.98570000000001</v>
      </c>
      <c r="J42" s="2404">
        <v>175.74520000000001</v>
      </c>
      <c r="K42" s="2911">
        <v>145.7243</v>
      </c>
      <c r="L42" s="2911"/>
      <c r="M42" s="2404">
        <v>195.75389999999999</v>
      </c>
      <c r="N42" s="2404">
        <v>180.24940000000001</v>
      </c>
      <c r="O42" s="2404"/>
      <c r="P42" s="2911">
        <v>1949.9426000000001</v>
      </c>
      <c r="Q42" s="2911"/>
    </row>
    <row r="43" spans="1:17" ht="10.5" customHeight="1">
      <c r="A43" s="2914" t="s">
        <v>2045</v>
      </c>
      <c r="B43" s="2914"/>
      <c r="C43" s="2914"/>
      <c r="D43" s="2914"/>
      <c r="E43" s="2914"/>
      <c r="F43" s="2914"/>
      <c r="G43" s="2914"/>
      <c r="H43" s="2914"/>
      <c r="I43" s="2914"/>
      <c r="J43" s="2914"/>
      <c r="K43" s="2914"/>
      <c r="L43" s="2914"/>
      <c r="M43" s="2914"/>
      <c r="N43" s="2914"/>
      <c r="O43" s="2914"/>
      <c r="P43" s="2914"/>
      <c r="Q43" s="2914"/>
    </row>
    <row r="44" spans="1:17" ht="9" customHeight="1">
      <c r="A44" s="2402" t="s">
        <v>68</v>
      </c>
      <c r="B44" s="2404">
        <v>309.11329999999998</v>
      </c>
      <c r="C44" s="2404">
        <v>275.03160000000003</v>
      </c>
      <c r="D44" s="2404">
        <v>274.14420000000001</v>
      </c>
      <c r="E44" s="2404">
        <v>249.7499</v>
      </c>
      <c r="F44" s="2911">
        <v>329.48829999999998</v>
      </c>
      <c r="G44" s="2911"/>
      <c r="H44" s="2404">
        <v>336.42239999999998</v>
      </c>
      <c r="I44" s="2404">
        <v>348.15620000000001</v>
      </c>
      <c r="J44" s="2404">
        <v>307.59559999999999</v>
      </c>
      <c r="K44" s="2911">
        <v>291.46420000000001</v>
      </c>
      <c r="L44" s="2911"/>
      <c r="M44" s="2404">
        <v>330.85109999999997</v>
      </c>
      <c r="N44" s="2404">
        <v>321.58330000000001</v>
      </c>
      <c r="O44" s="2404">
        <v>258.88810000000001</v>
      </c>
      <c r="P44" s="2911">
        <v>3632.4881999999998</v>
      </c>
      <c r="Q44" s="2911"/>
    </row>
    <row r="45" spans="1:17" ht="9" customHeight="1">
      <c r="A45" s="2400"/>
      <c r="B45" s="2404">
        <v>395.14940000000001</v>
      </c>
      <c r="C45" s="2404">
        <v>292.83940000000001</v>
      </c>
      <c r="D45" s="2404">
        <v>321.62459999999999</v>
      </c>
      <c r="E45" s="2404">
        <v>252.0223</v>
      </c>
      <c r="F45" s="2911">
        <v>263.96879999999999</v>
      </c>
      <c r="G45" s="2911"/>
      <c r="H45" s="2404">
        <v>181.87700000000001</v>
      </c>
      <c r="I45" s="2404">
        <v>385.24950000000001</v>
      </c>
      <c r="J45" s="2404">
        <v>220.685</v>
      </c>
      <c r="K45" s="2911">
        <v>239.82140000000001</v>
      </c>
      <c r="L45" s="2911"/>
      <c r="M45" s="2404">
        <v>325.03050000000002</v>
      </c>
      <c r="N45" s="2404">
        <v>376.38499999999999</v>
      </c>
      <c r="O45" s="2404"/>
      <c r="P45" s="2911">
        <v>3254.6529</v>
      </c>
      <c r="Q45" s="2911"/>
    </row>
    <row r="46" spans="1:17" ht="10.5" customHeight="1">
      <c r="A46" s="2402" t="s">
        <v>2003</v>
      </c>
      <c r="B46" s="2404">
        <v>106.95099999999999</v>
      </c>
      <c r="C46" s="2404">
        <v>132.5112</v>
      </c>
      <c r="D46" s="2404">
        <v>133.15719999999999</v>
      </c>
      <c r="E46" s="2404">
        <v>124.9623</v>
      </c>
      <c r="F46" s="2911">
        <v>137.67850000000001</v>
      </c>
      <c r="G46" s="2911"/>
      <c r="H46" s="2404">
        <v>133.53809999999999</v>
      </c>
      <c r="I46" s="2404">
        <v>139.85570000000001</v>
      </c>
      <c r="J46" s="2404">
        <v>145.6739</v>
      </c>
      <c r="K46" s="2911">
        <v>153.56960000000001</v>
      </c>
      <c r="L46" s="2911"/>
      <c r="M46" s="2404">
        <v>139.61250000000001</v>
      </c>
      <c r="N46" s="2404">
        <v>145.25890000000001</v>
      </c>
      <c r="O46" s="2404">
        <v>151.45760000000001</v>
      </c>
      <c r="P46" s="2918">
        <v>1644.2265</v>
      </c>
      <c r="Q46" s="2918"/>
    </row>
    <row r="47" spans="1:17" ht="9" customHeight="1">
      <c r="A47" s="2400"/>
      <c r="B47" s="2404">
        <v>119.488</v>
      </c>
      <c r="C47" s="2404">
        <v>140.92330000000001</v>
      </c>
      <c r="D47" s="2404">
        <v>143.23910000000001</v>
      </c>
      <c r="E47" s="2404">
        <v>125.94889999999999</v>
      </c>
      <c r="F47" s="2911">
        <v>141.38659999999999</v>
      </c>
      <c r="G47" s="2911"/>
      <c r="H47" s="2404">
        <v>144.20609999999999</v>
      </c>
      <c r="I47" s="2404">
        <v>205.94149999999999</v>
      </c>
      <c r="J47" s="2404">
        <v>146.5941</v>
      </c>
      <c r="K47" s="2911">
        <v>113.0051</v>
      </c>
      <c r="L47" s="2911"/>
      <c r="M47" s="2404">
        <v>160.6344</v>
      </c>
      <c r="N47" s="2404">
        <v>150.94649999999999</v>
      </c>
      <c r="O47" s="2404"/>
      <c r="P47" s="2918">
        <v>1592.3136</v>
      </c>
      <c r="Q47" s="2918"/>
    </row>
    <row r="48" spans="1:17" ht="11.25" customHeight="1">
      <c r="A48" s="2913" t="s">
        <v>2046</v>
      </c>
      <c r="B48" s="2913"/>
      <c r="C48" s="2913"/>
      <c r="D48" s="2913"/>
      <c r="E48" s="2913"/>
      <c r="F48" s="2913"/>
      <c r="G48" s="2913"/>
      <c r="H48" s="2913"/>
      <c r="I48" s="2913"/>
      <c r="J48" s="2913"/>
      <c r="K48" s="2913"/>
      <c r="L48" s="2913"/>
      <c r="M48" s="2913"/>
      <c r="N48" s="2913"/>
      <c r="O48" s="2913"/>
      <c r="P48" s="2913"/>
      <c r="Q48" s="2913"/>
    </row>
    <row r="49" spans="1:17" ht="9" customHeight="1">
      <c r="A49" s="2402" t="s">
        <v>68</v>
      </c>
      <c r="B49" s="2404">
        <v>209.79570000000001</v>
      </c>
      <c r="C49" s="2404">
        <v>157.25450000000001</v>
      </c>
      <c r="D49" s="2404">
        <v>172.2045</v>
      </c>
      <c r="E49" s="2404">
        <v>179.2903</v>
      </c>
      <c r="F49" s="2911">
        <v>226.79259999999999</v>
      </c>
      <c r="G49" s="2911"/>
      <c r="H49" s="2404">
        <v>217.11859999999999</v>
      </c>
      <c r="I49" s="2404">
        <v>128.8272</v>
      </c>
      <c r="J49" s="2404">
        <v>149.2835</v>
      </c>
      <c r="K49" s="2911">
        <v>130.5958</v>
      </c>
      <c r="L49" s="2911"/>
      <c r="M49" s="2404">
        <v>142.07919999999999</v>
      </c>
      <c r="N49" s="2404">
        <v>184.7962</v>
      </c>
      <c r="O49" s="2404">
        <v>132.23670000000001</v>
      </c>
      <c r="P49" s="2911">
        <v>2030.2747999999999</v>
      </c>
      <c r="Q49" s="2911"/>
    </row>
    <row r="50" spans="1:17" ht="9" customHeight="1">
      <c r="A50" s="2400"/>
      <c r="B50" s="2404">
        <v>122.3978</v>
      </c>
      <c r="C50" s="2404">
        <v>122.38120000000001</v>
      </c>
      <c r="D50" s="2404">
        <v>165.797</v>
      </c>
      <c r="E50" s="2404">
        <v>176.44649999999999</v>
      </c>
      <c r="F50" s="2911">
        <v>158.73599999999999</v>
      </c>
      <c r="G50" s="2911"/>
      <c r="H50" s="2404">
        <v>139.09129999999999</v>
      </c>
      <c r="I50" s="2404">
        <v>180.9829</v>
      </c>
      <c r="J50" s="2404">
        <v>149.4992</v>
      </c>
      <c r="K50" s="2911">
        <v>150.03569999999999</v>
      </c>
      <c r="L50" s="2911"/>
      <c r="M50" s="2404">
        <v>122.0129</v>
      </c>
      <c r="N50" s="2404">
        <v>199.34100000000001</v>
      </c>
      <c r="O50" s="2404"/>
      <c r="P50" s="2911">
        <v>1686.7215000000001</v>
      </c>
      <c r="Q50" s="2911"/>
    </row>
    <row r="51" spans="1:17" ht="10.5" customHeight="1">
      <c r="A51" s="2402" t="s">
        <v>2003</v>
      </c>
      <c r="B51" s="2404">
        <v>183.50059999999999</v>
      </c>
      <c r="C51" s="2404">
        <v>154.92740000000001</v>
      </c>
      <c r="D51" s="2404">
        <v>169.6097</v>
      </c>
      <c r="E51" s="2404">
        <v>174.67330000000001</v>
      </c>
      <c r="F51" s="2911">
        <v>223.78290000000001</v>
      </c>
      <c r="G51" s="2911"/>
      <c r="H51" s="2404">
        <v>191.43340000000001</v>
      </c>
      <c r="I51" s="2404">
        <v>121.6978</v>
      </c>
      <c r="J51" s="2404">
        <v>139.23759999999999</v>
      </c>
      <c r="K51" s="2911">
        <v>125.5587</v>
      </c>
      <c r="L51" s="2911"/>
      <c r="M51" s="2404">
        <v>121.09180000000001</v>
      </c>
      <c r="N51" s="2404">
        <v>167.73589999999999</v>
      </c>
      <c r="O51" s="2404">
        <v>120.3704</v>
      </c>
      <c r="P51" s="2911">
        <v>1893.6195</v>
      </c>
      <c r="Q51" s="2911"/>
    </row>
    <row r="52" spans="1:17" ht="9" customHeight="1">
      <c r="A52" s="2400"/>
      <c r="B52" s="2404">
        <v>117.9042</v>
      </c>
      <c r="C52" s="2404">
        <v>118.0134</v>
      </c>
      <c r="D52" s="2404">
        <v>160.92160000000001</v>
      </c>
      <c r="E52" s="2404">
        <v>172.1865</v>
      </c>
      <c r="F52" s="2911">
        <v>138.51990000000001</v>
      </c>
      <c r="G52" s="2911"/>
      <c r="H52" s="2404">
        <v>123.8284</v>
      </c>
      <c r="I52" s="2404">
        <v>176.33709999999999</v>
      </c>
      <c r="J52" s="2404">
        <v>144.91579999999999</v>
      </c>
      <c r="K52" s="2911">
        <v>131.7236</v>
      </c>
      <c r="L52" s="2911"/>
      <c r="M52" s="2404">
        <v>118.8002</v>
      </c>
      <c r="N52" s="2404">
        <v>183.85910000000001</v>
      </c>
      <c r="O52" s="2404"/>
      <c r="P52" s="2911">
        <v>1587.0098</v>
      </c>
      <c r="Q52" s="2911"/>
    </row>
    <row r="53" spans="1:17" ht="11.25" customHeight="1">
      <c r="A53" s="2913" t="s">
        <v>2047</v>
      </c>
      <c r="B53" s="2913"/>
      <c r="C53" s="2913"/>
      <c r="D53" s="2913"/>
      <c r="E53" s="2913"/>
      <c r="F53" s="2913"/>
      <c r="G53" s="2913"/>
      <c r="H53" s="2913"/>
      <c r="I53" s="2913"/>
      <c r="J53" s="2913"/>
      <c r="K53" s="2913"/>
      <c r="L53" s="2913"/>
      <c r="M53" s="2913"/>
      <c r="N53" s="2913"/>
      <c r="O53" s="2913"/>
      <c r="P53" s="2913"/>
      <c r="Q53" s="2913"/>
    </row>
    <row r="54" spans="1:17" ht="9" customHeight="1">
      <c r="A54" s="2402" t="s">
        <v>68</v>
      </c>
      <c r="B54" s="2404">
        <v>175.06319999999999</v>
      </c>
      <c r="C54" s="2404">
        <v>186.47470000000001</v>
      </c>
      <c r="D54" s="2404">
        <v>167.11779999999999</v>
      </c>
      <c r="E54" s="2404">
        <v>170.58070000000001</v>
      </c>
      <c r="F54" s="2911">
        <v>187.20339999999999</v>
      </c>
      <c r="G54" s="2911"/>
      <c r="H54" s="2404">
        <v>176.01570000000001</v>
      </c>
      <c r="I54" s="2404">
        <v>140.85120000000001</v>
      </c>
      <c r="J54" s="2404">
        <v>141.57650000000001</v>
      </c>
      <c r="K54" s="2911">
        <v>121.428</v>
      </c>
      <c r="L54" s="2911"/>
      <c r="M54" s="2404">
        <v>146.74889999999999</v>
      </c>
      <c r="N54" s="2404">
        <v>158.3244</v>
      </c>
      <c r="O54" s="2404">
        <v>144.75040000000001</v>
      </c>
      <c r="P54" s="2911">
        <v>1916.1349</v>
      </c>
      <c r="Q54" s="2911"/>
    </row>
    <row r="55" spans="1:17" ht="9" customHeight="1">
      <c r="A55" s="2400"/>
      <c r="B55" s="2404">
        <v>155.20609999999999</v>
      </c>
      <c r="C55" s="2404">
        <v>142.79</v>
      </c>
      <c r="D55" s="2404">
        <v>144.52619999999999</v>
      </c>
      <c r="E55" s="2404">
        <v>164.76179999999999</v>
      </c>
      <c r="F55" s="2911">
        <v>152.98699999999999</v>
      </c>
      <c r="G55" s="2911"/>
      <c r="H55" s="2404">
        <v>163.97569999999999</v>
      </c>
      <c r="I55" s="2404">
        <v>174.17490000000001</v>
      </c>
      <c r="J55" s="2404">
        <v>158.10570000000001</v>
      </c>
      <c r="K55" s="2911">
        <v>152.76169999999999</v>
      </c>
      <c r="L55" s="2911"/>
      <c r="M55" s="2404">
        <v>176.69560000000001</v>
      </c>
      <c r="N55" s="2404">
        <v>154.648</v>
      </c>
      <c r="O55" s="2404"/>
      <c r="P55" s="2911">
        <v>1740.6327000000001</v>
      </c>
      <c r="Q55" s="2911"/>
    </row>
    <row r="56" spans="1:17" ht="10.5" customHeight="1">
      <c r="A56" s="2402" t="s">
        <v>2003</v>
      </c>
      <c r="B56" s="2404">
        <v>147.43639999999999</v>
      </c>
      <c r="C56" s="2404">
        <v>160.63200000000001</v>
      </c>
      <c r="D56" s="2404">
        <v>138.4597</v>
      </c>
      <c r="E56" s="2404">
        <v>146.76910000000001</v>
      </c>
      <c r="F56" s="2911">
        <v>152.9889</v>
      </c>
      <c r="G56" s="2911"/>
      <c r="H56" s="2404">
        <v>146.80410000000001</v>
      </c>
      <c r="I56" s="2404">
        <v>117.902</v>
      </c>
      <c r="J56" s="2404">
        <v>119.67</v>
      </c>
      <c r="K56" s="2911">
        <v>97.395499999999998</v>
      </c>
      <c r="L56" s="2911"/>
      <c r="M56" s="2404">
        <v>124.8897</v>
      </c>
      <c r="N56" s="2404">
        <v>129.39179999999999</v>
      </c>
      <c r="O56" s="2404">
        <v>116.90219999999999</v>
      </c>
      <c r="P56" s="2911">
        <v>1599.2414000000001</v>
      </c>
      <c r="Q56" s="2911"/>
    </row>
    <row r="57" spans="1:17" ht="9" customHeight="1">
      <c r="A57" s="2400"/>
      <c r="B57" s="2404">
        <v>130.98249999999999</v>
      </c>
      <c r="C57" s="2404">
        <v>116.7345</v>
      </c>
      <c r="D57" s="2404">
        <v>120.16240000000001</v>
      </c>
      <c r="E57" s="2404">
        <v>136.52250000000001</v>
      </c>
      <c r="F57" s="2911">
        <v>125.9041</v>
      </c>
      <c r="G57" s="2911"/>
      <c r="H57" s="2404">
        <v>141.83189999999999</v>
      </c>
      <c r="I57" s="2404">
        <v>150.4451</v>
      </c>
      <c r="J57" s="2404">
        <v>130.87799999999999</v>
      </c>
      <c r="K57" s="2911">
        <v>126.7675</v>
      </c>
      <c r="L57" s="2911"/>
      <c r="M57" s="2404">
        <v>150.08099999999999</v>
      </c>
      <c r="N57" s="2404">
        <v>128.93770000000001</v>
      </c>
      <c r="O57" s="2404"/>
      <c r="P57" s="2911">
        <v>1459.2472</v>
      </c>
      <c r="Q57" s="2911"/>
    </row>
    <row r="58" spans="1:17" ht="10.5" customHeight="1">
      <c r="A58" s="2914" t="s">
        <v>2048</v>
      </c>
      <c r="B58" s="2914"/>
      <c r="C58" s="2914"/>
      <c r="D58" s="2914"/>
      <c r="E58" s="2914"/>
      <c r="F58" s="2914"/>
      <c r="G58" s="2914"/>
      <c r="H58" s="2914"/>
      <c r="I58" s="2914"/>
      <c r="J58" s="2914"/>
      <c r="K58" s="2914"/>
      <c r="L58" s="2914"/>
      <c r="M58" s="2914"/>
      <c r="N58" s="2914"/>
      <c r="O58" s="2914"/>
      <c r="P58" s="2914"/>
      <c r="Q58" s="2914"/>
    </row>
    <row r="59" spans="1:17" ht="9" customHeight="1">
      <c r="A59" s="2402" t="s">
        <v>68</v>
      </c>
      <c r="B59" s="2404">
        <v>54.514200000000002</v>
      </c>
      <c r="C59" s="2404">
        <v>79.527500000000003</v>
      </c>
      <c r="D59" s="2404">
        <v>65.828199999999995</v>
      </c>
      <c r="E59" s="2404">
        <v>61.424399999999999</v>
      </c>
      <c r="F59" s="2911">
        <v>87.243099999999998</v>
      </c>
      <c r="G59" s="2911"/>
      <c r="H59" s="2404">
        <v>78.440899999999999</v>
      </c>
      <c r="I59" s="2404">
        <v>59.190100000000001</v>
      </c>
      <c r="J59" s="2404">
        <v>63.398000000000003</v>
      </c>
      <c r="K59" s="2911">
        <v>60.796799999999998</v>
      </c>
      <c r="L59" s="2911"/>
      <c r="M59" s="2404">
        <v>66.0184</v>
      </c>
      <c r="N59" s="2404">
        <v>78.961399999999998</v>
      </c>
      <c r="O59" s="2404">
        <v>72.611400000000003</v>
      </c>
      <c r="P59" s="2911">
        <v>827.95439999999996</v>
      </c>
      <c r="Q59" s="2911"/>
    </row>
    <row r="60" spans="1:17" ht="9" customHeight="1">
      <c r="A60" s="2400"/>
      <c r="B60" s="2404">
        <v>66.215699999999998</v>
      </c>
      <c r="C60" s="2404">
        <v>62.039000000000001</v>
      </c>
      <c r="D60" s="2404">
        <v>66.608400000000003</v>
      </c>
      <c r="E60" s="2404">
        <v>73.554100000000005</v>
      </c>
      <c r="F60" s="2911">
        <v>76.481300000000005</v>
      </c>
      <c r="G60" s="2911"/>
      <c r="H60" s="2404">
        <v>74.029200000000003</v>
      </c>
      <c r="I60" s="2404">
        <v>75.138599999999997</v>
      </c>
      <c r="J60" s="2404">
        <v>74.691599999999994</v>
      </c>
      <c r="K60" s="2911">
        <v>70.379099999999994</v>
      </c>
      <c r="L60" s="2911"/>
      <c r="M60" s="2404">
        <v>77.990899999999996</v>
      </c>
      <c r="N60" s="2404">
        <v>67.8994</v>
      </c>
      <c r="O60" s="2404"/>
      <c r="P60" s="2911">
        <v>785.02729999999997</v>
      </c>
      <c r="Q60" s="2911"/>
    </row>
    <row r="61" spans="1:17" ht="10.5" customHeight="1">
      <c r="A61" s="2402" t="s">
        <v>2003</v>
      </c>
      <c r="B61" s="2404">
        <v>39.975700000000003</v>
      </c>
      <c r="C61" s="2404">
        <v>59.956899999999997</v>
      </c>
      <c r="D61" s="2404">
        <v>46.105200000000004</v>
      </c>
      <c r="E61" s="2404">
        <v>45.837200000000003</v>
      </c>
      <c r="F61" s="2911">
        <v>63.933700000000002</v>
      </c>
      <c r="G61" s="2911"/>
      <c r="H61" s="2404">
        <v>58.9041</v>
      </c>
      <c r="I61" s="2404">
        <v>42.344299999999997</v>
      </c>
      <c r="J61" s="2404">
        <v>47.796700000000001</v>
      </c>
      <c r="K61" s="2911">
        <v>43.188400000000001</v>
      </c>
      <c r="L61" s="2911"/>
      <c r="M61" s="2404">
        <v>49.156100000000002</v>
      </c>
      <c r="N61" s="2404">
        <v>55.976900000000001</v>
      </c>
      <c r="O61" s="2404">
        <v>52.204500000000003</v>
      </c>
      <c r="P61" s="2911">
        <v>605.37969999999996</v>
      </c>
      <c r="Q61" s="2911"/>
    </row>
    <row r="62" spans="1:17" ht="9" customHeight="1">
      <c r="A62" s="2400"/>
      <c r="B62" s="2404">
        <v>48.984499999999997</v>
      </c>
      <c r="C62" s="2404">
        <v>43.932699999999997</v>
      </c>
      <c r="D62" s="2404">
        <v>49.236800000000002</v>
      </c>
      <c r="E62" s="2404">
        <v>53.5488</v>
      </c>
      <c r="F62" s="2911">
        <v>56.854100000000003</v>
      </c>
      <c r="G62" s="2911"/>
      <c r="H62" s="2404">
        <v>56.589399999999998</v>
      </c>
      <c r="I62" s="2404">
        <v>56.592300000000002</v>
      </c>
      <c r="J62" s="2404">
        <v>54.230899999999998</v>
      </c>
      <c r="K62" s="2911">
        <v>50.028199999999998</v>
      </c>
      <c r="L62" s="2911"/>
      <c r="M62" s="2404">
        <v>57.934199999999997</v>
      </c>
      <c r="N62" s="2404">
        <v>49.341099999999997</v>
      </c>
      <c r="O62" s="2404"/>
      <c r="P62" s="2911">
        <v>577.27300000000002</v>
      </c>
      <c r="Q62" s="2911"/>
    </row>
    <row r="63" spans="1:17" ht="11.25" customHeight="1">
      <c r="A63" s="2913" t="s">
        <v>2049</v>
      </c>
      <c r="B63" s="2913"/>
      <c r="C63" s="2913"/>
      <c r="D63" s="2913"/>
      <c r="E63" s="2913"/>
      <c r="F63" s="2913"/>
      <c r="G63" s="2913"/>
      <c r="H63" s="2913"/>
      <c r="I63" s="2913"/>
      <c r="J63" s="2913"/>
      <c r="K63" s="2913"/>
      <c r="L63" s="2913"/>
      <c r="M63" s="2913"/>
      <c r="N63" s="2913"/>
      <c r="O63" s="2913"/>
      <c r="P63" s="2913"/>
      <c r="Q63" s="2913"/>
    </row>
    <row r="64" spans="1:17" ht="9" customHeight="1">
      <c r="A64" s="2402" t="s">
        <v>68</v>
      </c>
      <c r="B64" s="2404">
        <v>16.624600000000001</v>
      </c>
      <c r="C64" s="2404">
        <v>16.073599999999999</v>
      </c>
      <c r="D64" s="2404">
        <v>20.3126</v>
      </c>
      <c r="E64" s="2404">
        <v>22.5868</v>
      </c>
      <c r="F64" s="2911">
        <v>23.781300000000002</v>
      </c>
      <c r="G64" s="2911"/>
      <c r="H64" s="2404">
        <v>14.9937</v>
      </c>
      <c r="I64" s="2404">
        <v>12.4511</v>
      </c>
      <c r="J64" s="2404">
        <v>13.806100000000001</v>
      </c>
      <c r="K64" s="2911">
        <v>13.6409</v>
      </c>
      <c r="L64" s="2911"/>
      <c r="M64" s="2404">
        <v>10.2986</v>
      </c>
      <c r="N64" s="2404">
        <v>17.251000000000001</v>
      </c>
      <c r="O64" s="2404">
        <v>9.4891000000000005</v>
      </c>
      <c r="P64" s="2911">
        <v>191.30940000000001</v>
      </c>
      <c r="Q64" s="2911"/>
    </row>
    <row r="65" spans="1:17" ht="9" customHeight="1">
      <c r="A65" s="2400"/>
      <c r="B65" s="2404">
        <v>13.004899999999999</v>
      </c>
      <c r="C65" s="2404">
        <v>10.9491</v>
      </c>
      <c r="D65" s="2404">
        <v>15.911</v>
      </c>
      <c r="E65" s="2404">
        <v>20.493300000000001</v>
      </c>
      <c r="F65" s="2911">
        <v>17.584700000000002</v>
      </c>
      <c r="G65" s="2911"/>
      <c r="H65" s="2404">
        <v>12.3047</v>
      </c>
      <c r="I65" s="2404">
        <v>16.540299999999998</v>
      </c>
      <c r="J65" s="2404">
        <v>15.2377</v>
      </c>
      <c r="K65" s="2911">
        <v>15.2019</v>
      </c>
      <c r="L65" s="2911"/>
      <c r="M65" s="2404">
        <v>14.2728</v>
      </c>
      <c r="N65" s="2404">
        <v>15.802899999999999</v>
      </c>
      <c r="O65" s="2404"/>
      <c r="P65" s="2911">
        <v>167.30330000000001</v>
      </c>
      <c r="Q65" s="2911"/>
    </row>
    <row r="66" spans="1:17" ht="10.5" customHeight="1">
      <c r="A66" s="2402" t="s">
        <v>2003</v>
      </c>
      <c r="B66" s="2404">
        <v>14.9598</v>
      </c>
      <c r="C66" s="2404">
        <v>13.6534</v>
      </c>
      <c r="D66" s="2404">
        <v>16.650099999999998</v>
      </c>
      <c r="E66" s="2404">
        <v>18.348299999999998</v>
      </c>
      <c r="F66" s="2911">
        <v>18.6858</v>
      </c>
      <c r="G66" s="2911"/>
      <c r="H66" s="2404">
        <v>12.6252</v>
      </c>
      <c r="I66" s="2404">
        <v>10.2349</v>
      </c>
      <c r="J66" s="2404">
        <v>10.770899999999999</v>
      </c>
      <c r="K66" s="2911">
        <v>11.6534</v>
      </c>
      <c r="L66" s="2911"/>
      <c r="M66" s="2404">
        <v>8.5180000000000007</v>
      </c>
      <c r="N66" s="2404">
        <v>15.4918</v>
      </c>
      <c r="O66" s="2404">
        <v>8.0108999999999995</v>
      </c>
      <c r="P66" s="2911">
        <v>159.60249999999999</v>
      </c>
      <c r="Q66" s="2911"/>
    </row>
    <row r="67" spans="1:17" ht="9" customHeight="1">
      <c r="A67" s="2400"/>
      <c r="B67" s="2404">
        <v>11.130599999999999</v>
      </c>
      <c r="C67" s="2404">
        <v>8.5412999999999997</v>
      </c>
      <c r="D67" s="2404">
        <v>12.1325</v>
      </c>
      <c r="E67" s="2404">
        <v>17.223299999999998</v>
      </c>
      <c r="F67" s="2911">
        <v>14.617000000000001</v>
      </c>
      <c r="G67" s="2911"/>
      <c r="H67" s="2404">
        <v>11.2042</v>
      </c>
      <c r="I67" s="2404">
        <v>14.7104</v>
      </c>
      <c r="J67" s="2404">
        <v>12.558999999999999</v>
      </c>
      <c r="K67" s="2911">
        <v>13.1157</v>
      </c>
      <c r="L67" s="2911"/>
      <c r="M67" s="2404">
        <v>12.2064</v>
      </c>
      <c r="N67" s="2404">
        <v>13.884399999999999</v>
      </c>
      <c r="O67" s="2404"/>
      <c r="P67" s="2911">
        <v>141.32480000000001</v>
      </c>
      <c r="Q67" s="2911"/>
    </row>
    <row r="68" spans="1:17" ht="9" customHeight="1">
      <c r="A68" s="2912" t="s">
        <v>2012</v>
      </c>
      <c r="B68" s="2912"/>
      <c r="C68" s="2912"/>
      <c r="D68" s="2912"/>
      <c r="E68" s="2912"/>
      <c r="F68" s="2912"/>
      <c r="G68" s="2912"/>
      <c r="H68" s="2912"/>
      <c r="I68" s="2912"/>
      <c r="J68" s="2912"/>
      <c r="K68" s="2912"/>
      <c r="L68" s="2912"/>
      <c r="M68" s="2912"/>
      <c r="N68" s="2912"/>
      <c r="O68" s="2912"/>
      <c r="P68" s="2912"/>
      <c r="Q68" s="2912"/>
    </row>
    <row r="69" spans="1:17" ht="10.5" customHeight="1">
      <c r="A69" s="2518" t="s">
        <v>1019</v>
      </c>
      <c r="B69" s="2400"/>
      <c r="C69" s="2400"/>
      <c r="D69" s="2400"/>
      <c r="E69" s="2400"/>
      <c r="F69" s="2400"/>
      <c r="G69" s="2915" t="s">
        <v>2013</v>
      </c>
      <c r="H69" s="2915"/>
      <c r="I69" s="2915"/>
      <c r="J69" s="2915"/>
      <c r="K69" s="2915"/>
      <c r="L69" s="2917" t="s">
        <v>765</v>
      </c>
      <c r="M69" s="2917"/>
      <c r="N69" s="2917"/>
      <c r="O69" s="2917"/>
      <c r="P69" s="2917"/>
      <c r="Q69" s="2917"/>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L69:Q69"/>
    <mergeCell ref="F65:G65"/>
    <mergeCell ref="K65:L65"/>
    <mergeCell ref="P65:Q65"/>
    <mergeCell ref="F66:G66"/>
    <mergeCell ref="K66:L66"/>
    <mergeCell ref="P66:Q66"/>
  </mergeCells>
  <hyperlinks>
    <hyperlink ref="A69" location="Inhaltsverzeichnis!A1" display="Zurück zum Inhaltsverzeichnis"/>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R72"/>
  <sheetViews>
    <sheetView showGridLines="0" workbookViewId="0">
      <selection sqref="A1:R1"/>
    </sheetView>
  </sheetViews>
  <sheetFormatPr baseColWidth="10" defaultColWidth="9.140625" defaultRowHeight="12.75"/>
  <cols>
    <col min="1" max="1" width="8.5703125" style="2386" customWidth="1"/>
    <col min="2" max="2" width="6.85546875" style="2386" customWidth="1"/>
    <col min="3" max="3" width="6.42578125" style="2386" customWidth="1"/>
    <col min="4" max="4" width="5.140625" style="2386" customWidth="1"/>
    <col min="5" max="5" width="1.42578125" style="2386" customWidth="1"/>
    <col min="6" max="6" width="6.42578125" style="2386" customWidth="1"/>
    <col min="7" max="7" width="2.5703125" style="2386" customWidth="1"/>
    <col min="8" max="8" width="4" style="2386" customWidth="1"/>
    <col min="9" max="9" width="6.42578125" style="2386" customWidth="1"/>
    <col min="10" max="10" width="6.5703125" style="2386" customWidth="1"/>
    <col min="11" max="11" width="6.42578125" style="2386" customWidth="1"/>
    <col min="12" max="12" width="3.42578125" style="2386" customWidth="1"/>
    <col min="13" max="13" width="3.140625" style="2386" customWidth="1"/>
    <col min="14" max="14" width="6.42578125" style="2386" customWidth="1"/>
    <col min="15" max="15" width="6.5703125" style="2386" customWidth="1"/>
    <col min="16" max="16" width="6.42578125" style="2386" customWidth="1"/>
    <col min="17" max="17" width="8" style="2386" hidden="1" customWidth="1"/>
    <col min="18" max="18" width="6.85546875" style="2386" hidden="1" customWidth="1"/>
    <col min="19" max="16384" width="9.140625" style="2386"/>
  </cols>
  <sheetData>
    <row r="1" spans="1:18" ht="26.25" customHeight="1">
      <c r="A1" s="2921" t="s">
        <v>1992</v>
      </c>
      <c r="B1" s="2921"/>
      <c r="C1" s="2921"/>
      <c r="D1" s="2921"/>
      <c r="E1" s="2921"/>
      <c r="F1" s="2921"/>
      <c r="G1" s="2921"/>
      <c r="H1" s="2921"/>
      <c r="I1" s="2921"/>
      <c r="J1" s="2921"/>
      <c r="K1" s="2921"/>
      <c r="L1" s="2921"/>
      <c r="M1" s="2921"/>
      <c r="N1" s="2921"/>
      <c r="O1" s="2921"/>
      <c r="P1" s="2921"/>
      <c r="Q1" s="2921"/>
      <c r="R1" s="2921"/>
    </row>
    <row r="2" spans="1:18" ht="11.25" customHeight="1">
      <c r="A2" s="2400"/>
      <c r="B2" s="2400"/>
      <c r="C2" s="2400"/>
      <c r="D2" s="2400"/>
      <c r="E2" s="2400"/>
      <c r="F2" s="2400"/>
      <c r="G2" s="2400"/>
      <c r="H2" s="2400"/>
      <c r="I2" s="2400"/>
      <c r="J2" s="2400"/>
      <c r="K2" s="2400"/>
      <c r="L2" s="2400"/>
      <c r="M2" s="2400"/>
      <c r="N2" s="2400"/>
      <c r="O2" s="2400"/>
      <c r="P2" s="2400"/>
      <c r="Q2" s="2400"/>
      <c r="R2" s="2400"/>
    </row>
    <row r="3" spans="1:18" ht="14.25" customHeight="1">
      <c r="A3" s="2916" t="s">
        <v>2051</v>
      </c>
      <c r="B3" s="2916"/>
      <c r="C3" s="2916"/>
      <c r="D3" s="2916"/>
      <c r="E3" s="2916"/>
      <c r="F3" s="2916"/>
      <c r="G3" s="2916"/>
      <c r="H3" s="2916"/>
      <c r="I3" s="2916"/>
      <c r="J3" s="2916"/>
      <c r="K3" s="2916"/>
      <c r="L3" s="2916"/>
      <c r="M3" s="2916"/>
      <c r="N3" s="2916"/>
      <c r="O3" s="2916"/>
      <c r="P3" s="2916"/>
      <c r="Q3" s="2916"/>
      <c r="R3" s="2916"/>
    </row>
    <row r="4" spans="1:18" ht="12" customHeight="1">
      <c r="A4" s="2526" t="s">
        <v>2050</v>
      </c>
      <c r="B4" s="2526"/>
      <c r="C4" s="2526"/>
      <c r="D4" s="2526"/>
      <c r="E4" s="2526"/>
      <c r="F4" s="2526"/>
      <c r="G4" s="2526"/>
      <c r="H4" s="2526"/>
      <c r="I4" s="2526"/>
      <c r="J4" s="2526"/>
      <c r="K4" s="2526"/>
      <c r="L4" s="2526"/>
      <c r="M4" s="2526"/>
      <c r="N4" s="2526"/>
      <c r="O4" s="2526"/>
      <c r="P4" s="2526"/>
      <c r="Q4" s="2401" t="s">
        <v>1994</v>
      </c>
      <c r="R4" s="2401" t="s">
        <v>11</v>
      </c>
    </row>
    <row r="5" spans="1:18" ht="8.25" customHeight="1">
      <c r="A5" s="2400"/>
      <c r="B5" s="2401" t="s">
        <v>11</v>
      </c>
      <c r="C5" s="2401" t="s">
        <v>116</v>
      </c>
      <c r="D5" s="2915" t="s">
        <v>117</v>
      </c>
      <c r="E5" s="2915"/>
      <c r="F5" s="2401" t="s">
        <v>118</v>
      </c>
      <c r="G5" s="2915" t="s">
        <v>119</v>
      </c>
      <c r="H5" s="2915"/>
      <c r="I5" s="2401" t="s">
        <v>146</v>
      </c>
      <c r="J5" s="2401" t="s">
        <v>121</v>
      </c>
      <c r="K5" s="2401" t="s">
        <v>148</v>
      </c>
      <c r="L5" s="2915" t="s">
        <v>7</v>
      </c>
      <c r="M5" s="2915"/>
      <c r="N5" s="2401" t="s">
        <v>8</v>
      </c>
      <c r="O5" s="2401" t="s">
        <v>9</v>
      </c>
      <c r="P5" s="2401" t="s">
        <v>10</v>
      </c>
      <c r="Q5" s="2401" t="s">
        <v>1995</v>
      </c>
      <c r="R5" s="2401" t="s">
        <v>1996</v>
      </c>
    </row>
    <row r="6" spans="1:18" ht="8.25" customHeight="1">
      <c r="A6" s="2402" t="s">
        <v>1997</v>
      </c>
      <c r="B6" s="2400"/>
      <c r="C6" s="2400"/>
      <c r="D6" s="2400"/>
      <c r="E6" s="2400"/>
      <c r="F6" s="2400"/>
      <c r="G6" s="2400"/>
      <c r="H6" s="2400"/>
      <c r="I6" s="2400"/>
      <c r="J6" s="2400"/>
      <c r="K6" s="2400"/>
      <c r="L6" s="2400"/>
      <c r="M6" s="2400"/>
      <c r="N6" s="2400"/>
      <c r="O6" s="2400"/>
      <c r="P6" s="2400"/>
      <c r="Q6" s="2403" t="s">
        <v>1998</v>
      </c>
      <c r="R6" s="2401" t="s">
        <v>10</v>
      </c>
    </row>
    <row r="7" spans="1:18" ht="9" customHeight="1">
      <c r="A7" s="2400"/>
      <c r="B7" s="2915">
        <v>2022</v>
      </c>
      <c r="C7" s="2915"/>
      <c r="D7" s="2915"/>
      <c r="E7" s="2915"/>
      <c r="F7" s="2915"/>
      <c r="G7" s="2915"/>
      <c r="H7" s="2915"/>
      <c r="I7" s="2915"/>
      <c r="J7" s="2915" t="s">
        <v>1999</v>
      </c>
      <c r="K7" s="2915"/>
      <c r="L7" s="2915"/>
      <c r="M7" s="2915"/>
      <c r="N7" s="2915"/>
      <c r="O7" s="2915"/>
      <c r="P7" s="2915"/>
      <c r="Q7" s="2915" t="s">
        <v>2052</v>
      </c>
      <c r="R7" s="2915"/>
    </row>
    <row r="8" spans="1:18" ht="8.25" customHeight="1">
      <c r="A8" s="2400"/>
      <c r="B8" s="2915" t="s">
        <v>1999</v>
      </c>
      <c r="C8" s="2915"/>
      <c r="D8" s="2915"/>
      <c r="E8" s="2915"/>
      <c r="F8" s="2915"/>
      <c r="G8" s="2915"/>
      <c r="H8" s="2915"/>
      <c r="I8" s="2915"/>
      <c r="J8" s="2915" t="s">
        <v>54</v>
      </c>
      <c r="K8" s="2915"/>
      <c r="L8" s="2915"/>
      <c r="M8" s="2915"/>
      <c r="N8" s="2915"/>
      <c r="O8" s="2915"/>
      <c r="P8" s="2915"/>
      <c r="Q8" s="2915" t="s">
        <v>2001</v>
      </c>
      <c r="R8" s="2915"/>
    </row>
    <row r="9" spans="1:18" ht="11.25" customHeight="1">
      <c r="A9" s="2913" t="s">
        <v>2002</v>
      </c>
      <c r="B9" s="2913"/>
      <c r="C9" s="2913"/>
      <c r="D9" s="2913"/>
      <c r="E9" s="2913"/>
      <c r="F9" s="2913"/>
      <c r="G9" s="2913"/>
      <c r="H9" s="2913"/>
      <c r="I9" s="2913"/>
      <c r="J9" s="2913"/>
      <c r="K9" s="2913"/>
      <c r="L9" s="2913"/>
      <c r="M9" s="2913"/>
      <c r="N9" s="2913"/>
      <c r="O9" s="2913"/>
      <c r="P9" s="2913"/>
      <c r="Q9" s="2913"/>
      <c r="R9" s="2913"/>
    </row>
    <row r="10" spans="1:18" ht="9" customHeight="1">
      <c r="A10" s="2402" t="s">
        <v>68</v>
      </c>
      <c r="B10" s="2407">
        <v>7143.0330000000004</v>
      </c>
      <c r="C10" s="2407">
        <v>7861.0330000000004</v>
      </c>
      <c r="D10" s="2918">
        <v>7836.1220000000003</v>
      </c>
      <c r="E10" s="2918"/>
      <c r="F10" s="2407">
        <v>7812.7969999999996</v>
      </c>
      <c r="G10" s="2918">
        <v>7951.027</v>
      </c>
      <c r="H10" s="2918"/>
      <c r="I10" s="2407">
        <v>7126.4870000000001</v>
      </c>
      <c r="J10" s="2407">
        <v>7440.7309999999998</v>
      </c>
      <c r="K10" s="2407">
        <v>7680.47</v>
      </c>
      <c r="L10" s="2918">
        <v>8026.31</v>
      </c>
      <c r="M10" s="2918"/>
      <c r="N10" s="2407">
        <v>7577.3810000000003</v>
      </c>
      <c r="O10" s="2407">
        <v>7853.884</v>
      </c>
      <c r="P10" s="2407">
        <v>7999.2520000000004</v>
      </c>
      <c r="Q10" s="2918">
        <v>92308.527000000002</v>
      </c>
      <c r="R10" s="2918"/>
    </row>
    <row r="11" spans="1:18" ht="9" customHeight="1">
      <c r="A11" s="2400"/>
      <c r="B11" s="2407">
        <v>7307.9080000000004</v>
      </c>
      <c r="C11" s="2407">
        <v>7897.3779999999997</v>
      </c>
      <c r="D11" s="2918">
        <v>7511.3320000000003</v>
      </c>
      <c r="E11" s="2918"/>
      <c r="F11" s="2407">
        <v>7949.0720000000001</v>
      </c>
      <c r="G11" s="2918">
        <v>7944.1909999999998</v>
      </c>
      <c r="H11" s="2918"/>
      <c r="I11" s="2407">
        <v>6985.442</v>
      </c>
      <c r="J11" s="2407">
        <v>8068.6180000000004</v>
      </c>
      <c r="K11" s="2407">
        <v>7722.3149999999996</v>
      </c>
      <c r="L11" s="2918">
        <v>7796.107</v>
      </c>
      <c r="M11" s="2918"/>
      <c r="N11" s="2407">
        <v>8146.268</v>
      </c>
      <c r="O11" s="2407">
        <v>7892.5590000000002</v>
      </c>
      <c r="P11" s="2407"/>
      <c r="Q11" s="2918">
        <v>85221.19</v>
      </c>
      <c r="R11" s="2918"/>
    </row>
    <row r="12" spans="1:18" ht="10.5" customHeight="1">
      <c r="A12" s="2402" t="s">
        <v>2003</v>
      </c>
      <c r="B12" s="2407">
        <v>5244.8230000000003</v>
      </c>
      <c r="C12" s="2407">
        <v>5648.67</v>
      </c>
      <c r="D12" s="2918">
        <v>5613.3019999999997</v>
      </c>
      <c r="E12" s="2918"/>
      <c r="F12" s="2407">
        <v>5850.1769999999997</v>
      </c>
      <c r="G12" s="2918">
        <v>5899.1120000000001</v>
      </c>
      <c r="H12" s="2918"/>
      <c r="I12" s="2407">
        <v>5316.085</v>
      </c>
      <c r="J12" s="2407">
        <v>5441.4769999999999</v>
      </c>
      <c r="K12" s="2407">
        <v>5589.0439999999999</v>
      </c>
      <c r="L12" s="2918">
        <v>5643.8620000000001</v>
      </c>
      <c r="M12" s="2918"/>
      <c r="N12" s="2407">
        <v>5702.49</v>
      </c>
      <c r="O12" s="2407">
        <v>5817.335</v>
      </c>
      <c r="P12" s="2407">
        <v>5892.11</v>
      </c>
      <c r="Q12" s="2918">
        <v>67658.486999999994</v>
      </c>
      <c r="R12" s="2918"/>
    </row>
    <row r="13" spans="1:18" ht="9" customHeight="1">
      <c r="A13" s="2400"/>
      <c r="B13" s="2407">
        <v>5321.9269999999997</v>
      </c>
      <c r="C13" s="2407">
        <v>5809.6120000000001</v>
      </c>
      <c r="D13" s="2918">
        <v>5445.8050000000003</v>
      </c>
      <c r="E13" s="2918"/>
      <c r="F13" s="2407">
        <v>5925.0209999999997</v>
      </c>
      <c r="G13" s="2918">
        <v>5849.5969999999998</v>
      </c>
      <c r="H13" s="2918"/>
      <c r="I13" s="2407">
        <v>5178.7669999999998</v>
      </c>
      <c r="J13" s="2407">
        <v>6032.4449999999997</v>
      </c>
      <c r="K13" s="2407">
        <v>5685.8689999999997</v>
      </c>
      <c r="L13" s="2918">
        <v>5674.8109999999997</v>
      </c>
      <c r="M13" s="2918"/>
      <c r="N13" s="2407">
        <v>5986.3540000000003</v>
      </c>
      <c r="O13" s="2407">
        <v>5828.7089999999998</v>
      </c>
      <c r="P13" s="2407"/>
      <c r="Q13" s="2918">
        <v>62738.917000000001</v>
      </c>
      <c r="R13" s="2918"/>
    </row>
    <row r="14" spans="1:18" ht="13.5" customHeight="1">
      <c r="A14" s="2916" t="s">
        <v>2004</v>
      </c>
      <c r="B14" s="2916"/>
      <c r="C14" s="2916"/>
      <c r="D14" s="2916"/>
      <c r="E14" s="2916"/>
      <c r="F14" s="2916"/>
      <c r="G14" s="2916"/>
      <c r="H14" s="2916"/>
      <c r="I14" s="2916"/>
      <c r="J14" s="2916"/>
      <c r="K14" s="2916"/>
      <c r="L14" s="2916"/>
      <c r="M14" s="2916"/>
      <c r="N14" s="2916"/>
      <c r="O14" s="2916"/>
      <c r="P14" s="2916"/>
      <c r="Q14" s="2916"/>
      <c r="R14" s="2916"/>
    </row>
    <row r="15" spans="1:18" ht="11.25" customHeight="1">
      <c r="A15" s="2914" t="s">
        <v>693</v>
      </c>
      <c r="B15" s="2914"/>
      <c r="C15" s="2914"/>
      <c r="D15" s="2914"/>
      <c r="E15" s="2914"/>
      <c r="F15" s="2914"/>
      <c r="G15" s="2914"/>
      <c r="H15" s="2914"/>
      <c r="I15" s="2914"/>
      <c r="J15" s="2914"/>
      <c r="K15" s="2914"/>
      <c r="L15" s="2914"/>
      <c r="M15" s="2914"/>
      <c r="N15" s="2914"/>
      <c r="O15" s="2914"/>
      <c r="P15" s="2914"/>
      <c r="Q15" s="2914"/>
      <c r="R15" s="2914"/>
    </row>
    <row r="16" spans="1:18" ht="9" customHeight="1">
      <c r="A16" s="2402" t="s">
        <v>68</v>
      </c>
      <c r="B16" s="2404">
        <v>306.85509999999999</v>
      </c>
      <c r="C16" s="2404">
        <v>684.14949999999999</v>
      </c>
      <c r="D16" s="2911">
        <v>814.55820000000006</v>
      </c>
      <c r="E16" s="2911"/>
      <c r="F16" s="2404">
        <v>484.39929999999998</v>
      </c>
      <c r="G16" s="2911">
        <v>295.30540000000002</v>
      </c>
      <c r="H16" s="2911"/>
      <c r="I16" s="2404">
        <v>509.88720000000001</v>
      </c>
      <c r="J16" s="2404">
        <v>451.48570000000001</v>
      </c>
      <c r="K16" s="2404">
        <v>508.97829999999999</v>
      </c>
      <c r="L16" s="2911">
        <v>495.08800000000002</v>
      </c>
      <c r="M16" s="2911"/>
      <c r="N16" s="2404">
        <v>738.28710000000001</v>
      </c>
      <c r="O16" s="2404">
        <v>570.45770000000005</v>
      </c>
      <c r="P16" s="2404">
        <v>569.66959999999995</v>
      </c>
      <c r="Q16" s="2911">
        <v>6429.1211000000003</v>
      </c>
      <c r="R16" s="2911"/>
    </row>
    <row r="17" spans="1:18" ht="9" customHeight="1">
      <c r="A17" s="2400"/>
      <c r="B17" s="2404">
        <v>628.95140000000004</v>
      </c>
      <c r="C17" s="2404">
        <v>374.97</v>
      </c>
      <c r="D17" s="2911">
        <v>638.79</v>
      </c>
      <c r="E17" s="2911"/>
      <c r="F17" s="2404">
        <v>593.21280000000002</v>
      </c>
      <c r="G17" s="2911">
        <v>463.32920000000001</v>
      </c>
      <c r="H17" s="2911"/>
      <c r="I17" s="2404">
        <v>533.41359999999997</v>
      </c>
      <c r="J17" s="2404">
        <v>681.7115</v>
      </c>
      <c r="K17" s="2404">
        <v>556.74950000000001</v>
      </c>
      <c r="L17" s="2911">
        <v>564.76020000000005</v>
      </c>
      <c r="M17" s="2911"/>
      <c r="N17" s="2404">
        <v>603.99749999999995</v>
      </c>
      <c r="O17" s="2404">
        <v>736.50660000000005</v>
      </c>
      <c r="P17" s="2404"/>
      <c r="Q17" s="2911">
        <v>6376.3923000000004</v>
      </c>
      <c r="R17" s="2911"/>
    </row>
    <row r="18" spans="1:18" ht="10.5" customHeight="1">
      <c r="A18" s="2402" t="s">
        <v>2003</v>
      </c>
      <c r="B18" s="2404">
        <v>161.36060000000001</v>
      </c>
      <c r="C18" s="2404">
        <v>209.8759</v>
      </c>
      <c r="D18" s="2911">
        <v>151.9144</v>
      </c>
      <c r="E18" s="2911"/>
      <c r="F18" s="2404">
        <v>152.62479999999999</v>
      </c>
      <c r="G18" s="2911">
        <v>151.35319999999999</v>
      </c>
      <c r="H18" s="2911"/>
      <c r="I18" s="2404">
        <v>141.22049999999999</v>
      </c>
      <c r="J18" s="2404">
        <v>126.29430000000001</v>
      </c>
      <c r="K18" s="2404">
        <v>204.79470000000001</v>
      </c>
      <c r="L18" s="2911">
        <v>116.12009999999999</v>
      </c>
      <c r="M18" s="2911"/>
      <c r="N18" s="2404">
        <v>247.1987</v>
      </c>
      <c r="O18" s="2404">
        <v>184.3347</v>
      </c>
      <c r="P18" s="2404">
        <v>256.60000000000002</v>
      </c>
      <c r="Q18" s="2911">
        <v>2103.6918999999998</v>
      </c>
      <c r="R18" s="2911"/>
    </row>
    <row r="19" spans="1:18" ht="9" customHeight="1">
      <c r="A19" s="2400"/>
      <c r="B19" s="2404">
        <v>224.9699</v>
      </c>
      <c r="C19" s="2404">
        <v>262.00279999999998</v>
      </c>
      <c r="D19" s="2911">
        <v>389.5582</v>
      </c>
      <c r="E19" s="2911"/>
      <c r="F19" s="2404">
        <v>310.50900000000001</v>
      </c>
      <c r="G19" s="2911">
        <v>253.85919999999999</v>
      </c>
      <c r="H19" s="2911"/>
      <c r="I19" s="2404">
        <v>242.31549999999999</v>
      </c>
      <c r="J19" s="2404">
        <v>348.6936</v>
      </c>
      <c r="K19" s="2404">
        <v>248.67869999999999</v>
      </c>
      <c r="L19" s="2911">
        <v>272.70139999999998</v>
      </c>
      <c r="M19" s="2911"/>
      <c r="N19" s="2404">
        <v>286.78620000000001</v>
      </c>
      <c r="O19" s="2404">
        <v>310.07490000000001</v>
      </c>
      <c r="P19" s="2404"/>
      <c r="Q19" s="2911">
        <v>3150.1493999999998</v>
      </c>
      <c r="R19" s="2911"/>
    </row>
    <row r="20" spans="1:18" ht="10.5" customHeight="1">
      <c r="A20" s="2914" t="s">
        <v>2005</v>
      </c>
      <c r="B20" s="2914"/>
      <c r="C20" s="2914"/>
      <c r="D20" s="2914"/>
      <c r="E20" s="2914"/>
      <c r="F20" s="2914"/>
      <c r="G20" s="2914"/>
      <c r="H20" s="2914"/>
      <c r="I20" s="2914"/>
      <c r="J20" s="2914"/>
      <c r="K20" s="2914"/>
      <c r="L20" s="2914"/>
      <c r="M20" s="2914"/>
      <c r="N20" s="2914"/>
      <c r="O20" s="2914"/>
      <c r="P20" s="2914"/>
      <c r="Q20" s="2914"/>
      <c r="R20" s="2914"/>
    </row>
    <row r="21" spans="1:18" ht="9" customHeight="1">
      <c r="A21" s="2402" t="s">
        <v>68</v>
      </c>
      <c r="B21" s="2404">
        <v>94.235100000000003</v>
      </c>
      <c r="C21" s="2404">
        <v>86.134</v>
      </c>
      <c r="D21" s="2911">
        <v>81.300399999999996</v>
      </c>
      <c r="E21" s="2911"/>
      <c r="F21" s="2404">
        <v>108.5655</v>
      </c>
      <c r="G21" s="2911">
        <v>89.950199999999995</v>
      </c>
      <c r="H21" s="2911"/>
      <c r="I21" s="2404">
        <v>76.634399999999999</v>
      </c>
      <c r="J21" s="2404">
        <v>79.476200000000006</v>
      </c>
      <c r="K21" s="2404">
        <v>76.732200000000006</v>
      </c>
      <c r="L21" s="2911">
        <v>90.503100000000003</v>
      </c>
      <c r="M21" s="2911"/>
      <c r="N21" s="2404">
        <v>93.43</v>
      </c>
      <c r="O21" s="2404">
        <v>86.877600000000001</v>
      </c>
      <c r="P21" s="2404">
        <v>82.827200000000005</v>
      </c>
      <c r="Q21" s="2911">
        <v>1046.6659</v>
      </c>
      <c r="R21" s="2911"/>
    </row>
    <row r="22" spans="1:18" ht="9" customHeight="1">
      <c r="A22" s="2400"/>
      <c r="B22" s="2404">
        <v>71.564999999999998</v>
      </c>
      <c r="C22" s="2404">
        <v>90.032200000000003</v>
      </c>
      <c r="D22" s="2911">
        <v>97.337299999999999</v>
      </c>
      <c r="E22" s="2911"/>
      <c r="F22" s="2404">
        <v>94.183400000000006</v>
      </c>
      <c r="G22" s="2911">
        <v>93.075800000000001</v>
      </c>
      <c r="H22" s="2911"/>
      <c r="I22" s="2404">
        <v>93.320800000000006</v>
      </c>
      <c r="J22" s="2404">
        <v>102.3852</v>
      </c>
      <c r="K22" s="2404">
        <v>94.287499999999994</v>
      </c>
      <c r="L22" s="2911">
        <v>102.274</v>
      </c>
      <c r="M22" s="2911"/>
      <c r="N22" s="2404">
        <v>101.0341</v>
      </c>
      <c r="O22" s="2404">
        <v>94.436300000000003</v>
      </c>
      <c r="P22" s="2404"/>
      <c r="Q22" s="2911">
        <v>1033.9315999999999</v>
      </c>
      <c r="R22" s="2911"/>
    </row>
    <row r="23" spans="1:18" ht="10.5" customHeight="1">
      <c r="A23" s="2402" t="s">
        <v>2003</v>
      </c>
      <c r="B23" s="2404">
        <v>91.559200000000004</v>
      </c>
      <c r="C23" s="2404">
        <v>83.391900000000007</v>
      </c>
      <c r="D23" s="2911">
        <v>78.1892</v>
      </c>
      <c r="E23" s="2911"/>
      <c r="F23" s="2404">
        <v>105.91</v>
      </c>
      <c r="G23" s="2911">
        <v>87.490200000000002</v>
      </c>
      <c r="H23" s="2911"/>
      <c r="I23" s="2404">
        <v>74.601299999999995</v>
      </c>
      <c r="J23" s="2404">
        <v>77.037099999999995</v>
      </c>
      <c r="K23" s="2404">
        <v>74.415199999999999</v>
      </c>
      <c r="L23" s="2911">
        <v>87.524900000000002</v>
      </c>
      <c r="M23" s="2911"/>
      <c r="N23" s="2404">
        <v>90.645099999999999</v>
      </c>
      <c r="O23" s="2404">
        <v>84.5411</v>
      </c>
      <c r="P23" s="2404">
        <v>80.438699999999997</v>
      </c>
      <c r="Q23" s="2911">
        <v>1015.7439000000001</v>
      </c>
      <c r="R23" s="2911"/>
    </row>
    <row r="24" spans="1:18" ht="9" customHeight="1">
      <c r="A24" s="2400"/>
      <c r="B24" s="2404">
        <v>69.0749</v>
      </c>
      <c r="C24" s="2404">
        <v>86.775300000000001</v>
      </c>
      <c r="D24" s="2911">
        <v>94.145700000000005</v>
      </c>
      <c r="E24" s="2911"/>
      <c r="F24" s="2404">
        <v>91.657300000000006</v>
      </c>
      <c r="G24" s="2911">
        <v>89.799300000000002</v>
      </c>
      <c r="H24" s="2911"/>
      <c r="I24" s="2404">
        <v>90.764600000000002</v>
      </c>
      <c r="J24" s="2404">
        <v>100.2552</v>
      </c>
      <c r="K24" s="2404">
        <v>91.246799999999993</v>
      </c>
      <c r="L24" s="2911">
        <v>100.2139</v>
      </c>
      <c r="M24" s="2911"/>
      <c r="N24" s="2404">
        <v>98.557500000000005</v>
      </c>
      <c r="O24" s="2404">
        <v>92.052199999999999</v>
      </c>
      <c r="P24" s="2404"/>
      <c r="Q24" s="2911">
        <v>1004.5427</v>
      </c>
      <c r="R24" s="2911"/>
    </row>
    <row r="25" spans="1:18" ht="11.25" customHeight="1">
      <c r="A25" s="2913" t="s">
        <v>2007</v>
      </c>
      <c r="B25" s="2913"/>
      <c r="C25" s="2913"/>
      <c r="D25" s="2913"/>
      <c r="E25" s="2913"/>
      <c r="F25" s="2913"/>
      <c r="G25" s="2913"/>
      <c r="H25" s="2913"/>
      <c r="I25" s="2913"/>
      <c r="J25" s="2913"/>
      <c r="K25" s="2913"/>
      <c r="L25" s="2913"/>
      <c r="M25" s="2913"/>
      <c r="N25" s="2913"/>
      <c r="O25" s="2913"/>
      <c r="P25" s="2913"/>
      <c r="Q25" s="2913"/>
      <c r="R25" s="2913"/>
    </row>
    <row r="26" spans="1:18" ht="9" customHeight="1">
      <c r="A26" s="2402" t="s">
        <v>68</v>
      </c>
      <c r="B26" s="2404">
        <v>479.183449</v>
      </c>
      <c r="C26" s="2404">
        <v>844.10248100000001</v>
      </c>
      <c r="D26" s="2911">
        <v>971.97168199999999</v>
      </c>
      <c r="E26" s="2911"/>
      <c r="F26" s="2404">
        <v>683.24821299999996</v>
      </c>
      <c r="G26" s="2911">
        <v>470.28229499999998</v>
      </c>
      <c r="H26" s="2911"/>
      <c r="I26" s="2404">
        <v>653.94950500000004</v>
      </c>
      <c r="J26" s="2404">
        <v>597.96897200000001</v>
      </c>
      <c r="K26" s="2404">
        <v>650.37744799999996</v>
      </c>
      <c r="L26" s="2911">
        <v>664.19510500000001</v>
      </c>
      <c r="M26" s="2911"/>
      <c r="N26" s="2404">
        <v>904.61852799999997</v>
      </c>
      <c r="O26" s="2404">
        <v>730.31726000000003</v>
      </c>
      <c r="P26" s="2404">
        <v>728.41444300000001</v>
      </c>
      <c r="Q26" s="2911">
        <v>8378.6293810000006</v>
      </c>
      <c r="R26" s="2911"/>
    </row>
    <row r="27" spans="1:18" ht="9" customHeight="1">
      <c r="A27" s="2400"/>
      <c r="B27" s="2404">
        <v>767.909312</v>
      </c>
      <c r="C27" s="2404">
        <v>545.94075699999996</v>
      </c>
      <c r="D27" s="2911">
        <v>818.08549600000003</v>
      </c>
      <c r="E27" s="2911"/>
      <c r="F27" s="2404">
        <v>759.13375199999996</v>
      </c>
      <c r="G27" s="2911">
        <v>631.97904200000005</v>
      </c>
      <c r="H27" s="2911"/>
      <c r="I27" s="2404">
        <v>699.93424700000003</v>
      </c>
      <c r="J27" s="2404">
        <v>865.831951</v>
      </c>
      <c r="K27" s="2404">
        <v>735.65479300000004</v>
      </c>
      <c r="L27" s="2911">
        <v>759.685069</v>
      </c>
      <c r="M27" s="2911"/>
      <c r="N27" s="2404">
        <v>791.82477100000006</v>
      </c>
      <c r="O27" s="2404">
        <v>910.63399700000002</v>
      </c>
      <c r="P27" s="2404"/>
      <c r="Q27" s="2911">
        <v>8286.6131870000008</v>
      </c>
      <c r="R27" s="2911"/>
    </row>
    <row r="28" spans="1:18" ht="10.5" customHeight="1">
      <c r="A28" s="2402" t="s">
        <v>2003</v>
      </c>
      <c r="B28" s="2405">
        <v>317.87565000000001</v>
      </c>
      <c r="C28" s="2405">
        <v>354.87838299999999</v>
      </c>
      <c r="D28" s="2919">
        <v>291.40770300000003</v>
      </c>
      <c r="E28" s="2919"/>
      <c r="F28" s="2405">
        <v>337.10087099999998</v>
      </c>
      <c r="G28" s="2919">
        <v>309.63304399999998</v>
      </c>
      <c r="H28" s="2919"/>
      <c r="I28" s="2405">
        <v>273.25402300000002</v>
      </c>
      <c r="J28" s="2405">
        <v>259.60182700000001</v>
      </c>
      <c r="K28" s="2405">
        <v>333.15180600000002</v>
      </c>
      <c r="L28" s="2919">
        <v>268.71666399999998</v>
      </c>
      <c r="M28" s="2919"/>
      <c r="N28" s="2405">
        <v>401.08375000000001</v>
      </c>
      <c r="O28" s="2405">
        <v>331.66011099999997</v>
      </c>
      <c r="P28" s="2405">
        <v>401.34263199999998</v>
      </c>
      <c r="Q28" s="2911">
        <v>3879.7064639999999</v>
      </c>
      <c r="R28" s="2911"/>
    </row>
    <row r="29" spans="1:18" ht="9" customHeight="1">
      <c r="A29" s="2400"/>
      <c r="B29" s="2405">
        <v>350.22198600000002</v>
      </c>
      <c r="C29" s="2405">
        <v>418.71189399999997</v>
      </c>
      <c r="D29" s="2919">
        <v>555.12702100000001</v>
      </c>
      <c r="E29" s="2919"/>
      <c r="F29" s="2405">
        <v>462.87496399999998</v>
      </c>
      <c r="G29" s="2919">
        <v>408.55349999999999</v>
      </c>
      <c r="H29" s="2919"/>
      <c r="I29" s="2405">
        <v>396.96560799999997</v>
      </c>
      <c r="J29" s="2405">
        <v>519.48574799999994</v>
      </c>
      <c r="K29" s="2405">
        <v>413.76298600000001</v>
      </c>
      <c r="L29" s="2919">
        <v>453.48377799999997</v>
      </c>
      <c r="M29" s="2919"/>
      <c r="N29" s="2405">
        <v>460.25891899999999</v>
      </c>
      <c r="O29" s="2405">
        <v>470.89487600000001</v>
      </c>
      <c r="P29" s="2405"/>
      <c r="Q29" s="2911">
        <v>4910.3412799999996</v>
      </c>
      <c r="R29" s="2911"/>
    </row>
    <row r="30" spans="1:18" ht="10.5" customHeight="1">
      <c r="A30" s="2914" t="s">
        <v>970</v>
      </c>
      <c r="B30" s="2914"/>
      <c r="C30" s="2914"/>
      <c r="D30" s="2914"/>
      <c r="E30" s="2914"/>
      <c r="F30" s="2914"/>
      <c r="G30" s="2914"/>
      <c r="H30" s="2914"/>
      <c r="I30" s="2914"/>
      <c r="J30" s="2914"/>
      <c r="K30" s="2914"/>
      <c r="L30" s="2914"/>
      <c r="M30" s="2914"/>
      <c r="N30" s="2914"/>
      <c r="O30" s="2914"/>
      <c r="P30" s="2914"/>
      <c r="Q30" s="2914"/>
      <c r="R30" s="2914"/>
    </row>
    <row r="31" spans="1:18" ht="9" customHeight="1">
      <c r="A31" s="2402" t="s">
        <v>68</v>
      </c>
      <c r="B31" s="2404">
        <v>19.706499999999998</v>
      </c>
      <c r="C31" s="2404">
        <v>69.432699999999997</v>
      </c>
      <c r="D31" s="2911">
        <v>17.9511</v>
      </c>
      <c r="E31" s="2911"/>
      <c r="F31" s="2404">
        <v>19.855799999999999</v>
      </c>
      <c r="G31" s="2911">
        <v>18.765999999999998</v>
      </c>
      <c r="H31" s="2911"/>
      <c r="I31" s="2404">
        <v>13.038500000000001</v>
      </c>
      <c r="J31" s="2404">
        <v>14.904199999999999</v>
      </c>
      <c r="K31" s="2404">
        <v>66.357900000000001</v>
      </c>
      <c r="L31" s="2911">
        <v>14.203099999999999</v>
      </c>
      <c r="M31" s="2911"/>
      <c r="N31" s="2404">
        <v>17.128799999999998</v>
      </c>
      <c r="O31" s="2404">
        <v>12.3881</v>
      </c>
      <c r="P31" s="2404">
        <v>13.245900000000001</v>
      </c>
      <c r="Q31" s="2911">
        <v>296.97859999999997</v>
      </c>
      <c r="R31" s="2911"/>
    </row>
    <row r="32" spans="1:18" ht="9" customHeight="1">
      <c r="A32" s="2400"/>
      <c r="B32" s="2404">
        <v>5.0808999999999997</v>
      </c>
      <c r="C32" s="2404">
        <v>14.9861</v>
      </c>
      <c r="D32" s="2911">
        <v>73.159300000000002</v>
      </c>
      <c r="E32" s="2911"/>
      <c r="F32" s="2404">
        <v>10.7401</v>
      </c>
      <c r="G32" s="2911">
        <v>12.311500000000001</v>
      </c>
      <c r="H32" s="2911"/>
      <c r="I32" s="2404">
        <v>10.336399999999999</v>
      </c>
      <c r="J32" s="2404">
        <v>14.514200000000001</v>
      </c>
      <c r="K32" s="2404">
        <v>86.607799999999997</v>
      </c>
      <c r="L32" s="2911">
        <v>9.1030999999999995</v>
      </c>
      <c r="M32" s="2911"/>
      <c r="N32" s="2404">
        <v>44.876399999999997</v>
      </c>
      <c r="O32" s="2404">
        <v>13.172499999999999</v>
      </c>
      <c r="P32" s="2404"/>
      <c r="Q32" s="2911">
        <v>294.88830000000002</v>
      </c>
      <c r="R32" s="2911"/>
    </row>
    <row r="33" spans="1:18" ht="10.5" customHeight="1">
      <c r="A33" s="2402" t="s">
        <v>2003</v>
      </c>
      <c r="B33" s="2404">
        <v>18.210999999999999</v>
      </c>
      <c r="C33" s="2404">
        <v>7.4908000000000001</v>
      </c>
      <c r="D33" s="2911">
        <v>16.9984</v>
      </c>
      <c r="E33" s="2911"/>
      <c r="F33" s="2404">
        <v>19.0136</v>
      </c>
      <c r="G33" s="2911">
        <v>17.279199999999999</v>
      </c>
      <c r="H33" s="2911"/>
      <c r="I33" s="2404">
        <v>12.516999999999999</v>
      </c>
      <c r="J33" s="2404">
        <v>14.2301</v>
      </c>
      <c r="K33" s="2404">
        <v>9.4185999999999996</v>
      </c>
      <c r="L33" s="2911">
        <v>12.9274</v>
      </c>
      <c r="M33" s="2911"/>
      <c r="N33" s="2404">
        <v>16.159700000000001</v>
      </c>
      <c r="O33" s="2404">
        <v>11.269</v>
      </c>
      <c r="P33" s="2404">
        <v>12.215299999999999</v>
      </c>
      <c r="Q33" s="2911">
        <v>167.73009999999999</v>
      </c>
      <c r="R33" s="2911"/>
    </row>
    <row r="34" spans="1:18" ht="9" customHeight="1">
      <c r="A34" s="2400"/>
      <c r="B34" s="2404">
        <v>4.3235999999999999</v>
      </c>
      <c r="C34" s="2404">
        <v>13.507099999999999</v>
      </c>
      <c r="D34" s="2911">
        <v>11.697800000000001</v>
      </c>
      <c r="E34" s="2911"/>
      <c r="F34" s="2404">
        <v>10.529</v>
      </c>
      <c r="G34" s="2911">
        <v>11.4537</v>
      </c>
      <c r="H34" s="2911"/>
      <c r="I34" s="2404">
        <v>9.5815999999999999</v>
      </c>
      <c r="J34" s="2404">
        <v>13.5229</v>
      </c>
      <c r="K34" s="2404">
        <v>15.2616</v>
      </c>
      <c r="L34" s="2911">
        <v>8.2676999999999996</v>
      </c>
      <c r="M34" s="2911"/>
      <c r="N34" s="2404">
        <v>13.732900000000001</v>
      </c>
      <c r="O34" s="2404">
        <v>12.2026</v>
      </c>
      <c r="P34" s="2404"/>
      <c r="Q34" s="2911">
        <v>124.0805</v>
      </c>
      <c r="R34" s="2911"/>
    </row>
    <row r="35" spans="1:18" ht="11.25" customHeight="1">
      <c r="A35" s="2913" t="s">
        <v>2008</v>
      </c>
      <c r="B35" s="2913"/>
      <c r="C35" s="2913"/>
      <c r="D35" s="2913"/>
      <c r="E35" s="2913"/>
      <c r="F35" s="2913"/>
      <c r="G35" s="2913"/>
      <c r="H35" s="2913"/>
      <c r="I35" s="2913"/>
      <c r="J35" s="2913"/>
      <c r="K35" s="2913"/>
      <c r="L35" s="2913"/>
      <c r="M35" s="2913"/>
      <c r="N35" s="2913"/>
      <c r="O35" s="2913"/>
      <c r="P35" s="2913"/>
      <c r="Q35" s="2913"/>
      <c r="R35" s="2913"/>
    </row>
    <row r="36" spans="1:18" ht="9" customHeight="1">
      <c r="A36" s="2402" t="s">
        <v>68</v>
      </c>
      <c r="B36" s="2404">
        <v>22.948892000000001</v>
      </c>
      <c r="C36" s="2404">
        <v>71.581180000000003</v>
      </c>
      <c r="D36" s="2911">
        <v>22.478611999999998</v>
      </c>
      <c r="E36" s="2911"/>
      <c r="F36" s="2404">
        <v>23.373139999999999</v>
      </c>
      <c r="G36" s="2911">
        <v>22.577415999999999</v>
      </c>
      <c r="H36" s="2911"/>
      <c r="I36" s="2404">
        <v>16.014458000000001</v>
      </c>
      <c r="J36" s="2404">
        <v>18.457077999999999</v>
      </c>
      <c r="K36" s="2404">
        <v>69.554556000000005</v>
      </c>
      <c r="L36" s="2911">
        <v>17.580272000000001</v>
      </c>
      <c r="M36" s="2911"/>
      <c r="N36" s="2404">
        <v>19.839402</v>
      </c>
      <c r="O36" s="2404">
        <v>15.685128000000001</v>
      </c>
      <c r="P36" s="2404">
        <v>16.694866000000001</v>
      </c>
      <c r="Q36" s="2911">
        <v>336.78500000000003</v>
      </c>
      <c r="R36" s="2911"/>
    </row>
    <row r="37" spans="1:18" ht="9" customHeight="1">
      <c r="A37" s="2400"/>
      <c r="B37" s="2404">
        <v>8.2930679999999999</v>
      </c>
      <c r="C37" s="2404">
        <v>18.439824000000002</v>
      </c>
      <c r="D37" s="2911">
        <v>76.434714</v>
      </c>
      <c r="E37" s="2911"/>
      <c r="F37" s="2404">
        <v>14.432366</v>
      </c>
      <c r="G37" s="2911">
        <v>16.204636000000001</v>
      </c>
      <c r="H37" s="2911"/>
      <c r="I37" s="2404">
        <v>13.324584</v>
      </c>
      <c r="J37" s="2404">
        <v>17.437681999999999</v>
      </c>
      <c r="K37" s="2404">
        <v>89.823347999999996</v>
      </c>
      <c r="L37" s="2911">
        <v>12.113556000000001</v>
      </c>
      <c r="M37" s="2911"/>
      <c r="N37" s="2404">
        <v>48.673943999999999</v>
      </c>
      <c r="O37" s="2404">
        <v>16.227084000000001</v>
      </c>
      <c r="P37" s="2404"/>
      <c r="Q37" s="2911">
        <v>331.40480600000001</v>
      </c>
      <c r="R37" s="2911"/>
    </row>
    <row r="38" spans="1:18" ht="10.5" customHeight="1">
      <c r="A38" s="2402" t="s">
        <v>2003</v>
      </c>
      <c r="B38" s="2404">
        <v>21.063020000000002</v>
      </c>
      <c r="C38" s="2404">
        <v>9.1592920000000007</v>
      </c>
      <c r="D38" s="2911">
        <v>21.026484</v>
      </c>
      <c r="E38" s="2911"/>
      <c r="F38" s="2404">
        <v>21.998380000000001</v>
      </c>
      <c r="G38" s="2911">
        <v>20.787568</v>
      </c>
      <c r="H38" s="2911"/>
      <c r="I38" s="2404">
        <v>15.16072</v>
      </c>
      <c r="J38" s="2404">
        <v>17.332761999999999</v>
      </c>
      <c r="K38" s="2404">
        <v>12.169636000000001</v>
      </c>
      <c r="L38" s="2911">
        <v>15.916804000000001</v>
      </c>
      <c r="M38" s="2911"/>
      <c r="N38" s="2404">
        <v>18.577766</v>
      </c>
      <c r="O38" s="2404">
        <v>13.93571</v>
      </c>
      <c r="P38" s="2404">
        <v>15.172434000000001</v>
      </c>
      <c r="Q38" s="2911">
        <v>202.30057600000001</v>
      </c>
      <c r="R38" s="2911"/>
    </row>
    <row r="39" spans="1:18" ht="9" customHeight="1">
      <c r="A39" s="2400"/>
      <c r="B39" s="2404">
        <v>7.1736380000000004</v>
      </c>
      <c r="C39" s="2404">
        <v>16.546859999999999</v>
      </c>
      <c r="D39" s="2911">
        <v>14.400172</v>
      </c>
      <c r="E39" s="2911"/>
      <c r="F39" s="2404">
        <v>13.724508</v>
      </c>
      <c r="G39" s="2911">
        <v>14.908277999999999</v>
      </c>
      <c r="H39" s="2911"/>
      <c r="I39" s="2404">
        <v>12.340854</v>
      </c>
      <c r="J39" s="2404">
        <v>16.159834</v>
      </c>
      <c r="K39" s="2404">
        <v>18.115780000000001</v>
      </c>
      <c r="L39" s="2911">
        <v>10.999803999999999</v>
      </c>
      <c r="M39" s="2911"/>
      <c r="N39" s="2404">
        <v>17.179594000000002</v>
      </c>
      <c r="O39" s="2404">
        <v>15.040008</v>
      </c>
      <c r="P39" s="2404"/>
      <c r="Q39" s="2911">
        <v>156.58932999999999</v>
      </c>
      <c r="R39" s="2911"/>
    </row>
    <row r="40" spans="1:18" ht="10.5" customHeight="1">
      <c r="A40" s="2914" t="s">
        <v>714</v>
      </c>
      <c r="B40" s="2914"/>
      <c r="C40" s="2914"/>
      <c r="D40" s="2914"/>
      <c r="E40" s="2914"/>
      <c r="F40" s="2914"/>
      <c r="G40" s="2914"/>
      <c r="H40" s="2914"/>
      <c r="I40" s="2914"/>
      <c r="J40" s="2914"/>
      <c r="K40" s="2914"/>
      <c r="L40" s="2914"/>
      <c r="M40" s="2914"/>
      <c r="N40" s="2914"/>
      <c r="O40" s="2914"/>
      <c r="P40" s="2914"/>
      <c r="Q40" s="2914"/>
      <c r="R40" s="2914"/>
    </row>
    <row r="41" spans="1:18" ht="9" customHeight="1">
      <c r="A41" s="2402" t="s">
        <v>68</v>
      </c>
      <c r="B41" s="2404">
        <v>416.00229999999999</v>
      </c>
      <c r="C41" s="2404">
        <v>332.23410000000001</v>
      </c>
      <c r="D41" s="2911">
        <v>190.2467</v>
      </c>
      <c r="E41" s="2911"/>
      <c r="F41" s="2404">
        <v>233.34700000000001</v>
      </c>
      <c r="G41" s="2911">
        <v>203.74039999999999</v>
      </c>
      <c r="H41" s="2911"/>
      <c r="I41" s="2404">
        <v>127.3223</v>
      </c>
      <c r="J41" s="2404">
        <v>146.73769999999999</v>
      </c>
      <c r="K41" s="2404">
        <v>421.80590000000001</v>
      </c>
      <c r="L41" s="2911">
        <v>343.54129999999998</v>
      </c>
      <c r="M41" s="2911"/>
      <c r="N41" s="2404">
        <v>375.88459999999998</v>
      </c>
      <c r="O41" s="2404">
        <v>395.95460000000003</v>
      </c>
      <c r="P41" s="2404">
        <v>277.53440000000001</v>
      </c>
      <c r="Q41" s="2911">
        <v>3464.3512999999998</v>
      </c>
      <c r="R41" s="2911"/>
    </row>
    <row r="42" spans="1:18" ht="10.5" customHeight="1">
      <c r="A42" s="2400"/>
      <c r="B42" s="2404">
        <v>235.45419999999999</v>
      </c>
      <c r="C42" s="2404">
        <v>404.62020000000001</v>
      </c>
      <c r="D42" s="2911">
        <v>209.18369999999999</v>
      </c>
      <c r="E42" s="2911"/>
      <c r="F42" s="2404">
        <v>239.52930000000001</v>
      </c>
      <c r="G42" s="2911">
        <v>169.45650000000001</v>
      </c>
      <c r="H42" s="2911"/>
      <c r="I42" s="2404">
        <v>342.4699</v>
      </c>
      <c r="J42" s="2404">
        <v>336.78829999999999</v>
      </c>
      <c r="K42" s="2404">
        <v>395.05680000000001</v>
      </c>
      <c r="L42" s="2911">
        <v>368.44889999999998</v>
      </c>
      <c r="M42" s="2911"/>
      <c r="N42" s="2404">
        <v>283.09859999999998</v>
      </c>
      <c r="O42" s="2404">
        <v>249.06909999999999</v>
      </c>
      <c r="P42" s="2404"/>
      <c r="Q42" s="2911">
        <v>3233.1754999999998</v>
      </c>
      <c r="R42" s="2911"/>
    </row>
    <row r="43" spans="1:18" ht="9" customHeight="1">
      <c r="A43" s="2402" t="s">
        <v>2003</v>
      </c>
      <c r="B43" s="2404">
        <v>136.65450000000001</v>
      </c>
      <c r="C43" s="2404">
        <v>93.738900000000001</v>
      </c>
      <c r="D43" s="2911">
        <v>98.892300000000006</v>
      </c>
      <c r="E43" s="2911"/>
      <c r="F43" s="2404">
        <v>130.5737</v>
      </c>
      <c r="G43" s="2911">
        <v>161.07579999999999</v>
      </c>
      <c r="H43" s="2911"/>
      <c r="I43" s="2404">
        <v>125.16540000000001</v>
      </c>
      <c r="J43" s="2404">
        <v>116.29510000000001</v>
      </c>
      <c r="K43" s="2404">
        <v>143.4555</v>
      </c>
      <c r="L43" s="2911">
        <v>125.36320000000001</v>
      </c>
      <c r="M43" s="2911"/>
      <c r="N43" s="2404">
        <v>232.9033</v>
      </c>
      <c r="O43" s="2404">
        <v>247.3879</v>
      </c>
      <c r="P43" s="2404">
        <v>243.7621</v>
      </c>
      <c r="Q43" s="2911">
        <v>1855.2677000000001</v>
      </c>
      <c r="R43" s="2911"/>
    </row>
    <row r="44" spans="1:18" ht="10.5" customHeight="1">
      <c r="A44" s="2400"/>
      <c r="B44" s="2404">
        <v>205.6481</v>
      </c>
      <c r="C44" s="2404">
        <v>400.49169999999998</v>
      </c>
      <c r="D44" s="2911">
        <v>184.77010000000001</v>
      </c>
      <c r="E44" s="2911"/>
      <c r="F44" s="2404">
        <v>198.58160000000001</v>
      </c>
      <c r="G44" s="2911">
        <v>168.25460000000001</v>
      </c>
      <c r="H44" s="2911"/>
      <c r="I44" s="2404">
        <v>176.4007</v>
      </c>
      <c r="J44" s="2404">
        <v>198.4282</v>
      </c>
      <c r="K44" s="2404">
        <v>199.99760000000001</v>
      </c>
      <c r="L44" s="2911">
        <v>144.94810000000001</v>
      </c>
      <c r="M44" s="2911"/>
      <c r="N44" s="2404">
        <v>127.73950000000001</v>
      </c>
      <c r="O44" s="2404">
        <v>209.90889999999999</v>
      </c>
      <c r="P44" s="2404"/>
      <c r="Q44" s="2911">
        <v>2215.1691000000001</v>
      </c>
      <c r="R44" s="2911"/>
    </row>
    <row r="45" spans="1:18" ht="10.5" customHeight="1">
      <c r="A45" s="2914" t="s">
        <v>2010</v>
      </c>
      <c r="B45" s="2914"/>
      <c r="C45" s="2914"/>
      <c r="D45" s="2914"/>
      <c r="E45" s="2914"/>
      <c r="F45" s="2914"/>
      <c r="G45" s="2914"/>
      <c r="H45" s="2914"/>
      <c r="I45" s="2914"/>
      <c r="J45" s="2914"/>
      <c r="K45" s="2914"/>
      <c r="L45" s="2914"/>
      <c r="M45" s="2914"/>
      <c r="N45" s="2914"/>
      <c r="O45" s="2914"/>
      <c r="P45" s="2914"/>
      <c r="Q45" s="2914"/>
      <c r="R45" s="2914"/>
    </row>
    <row r="46" spans="1:18" ht="9" customHeight="1">
      <c r="A46" s="2402" t="s">
        <v>68</v>
      </c>
      <c r="B46" s="2404">
        <v>53.463500000000003</v>
      </c>
      <c r="C46" s="2404">
        <v>61.237000000000002</v>
      </c>
      <c r="D46" s="2911">
        <v>51.670499999999997</v>
      </c>
      <c r="E46" s="2911"/>
      <c r="F46" s="2404">
        <v>49.382899999999999</v>
      </c>
      <c r="G46" s="2911">
        <v>58.450200000000002</v>
      </c>
      <c r="H46" s="2911"/>
      <c r="I46" s="2404">
        <v>50.408999999999999</v>
      </c>
      <c r="J46" s="2404">
        <v>55.985599999999998</v>
      </c>
      <c r="K46" s="2404">
        <v>49.424500000000002</v>
      </c>
      <c r="L46" s="2911">
        <v>70.5364</v>
      </c>
      <c r="M46" s="2911"/>
      <c r="N46" s="2404">
        <v>46.515300000000003</v>
      </c>
      <c r="O46" s="2404">
        <v>57.192900000000002</v>
      </c>
      <c r="P46" s="2404">
        <v>58.453800000000001</v>
      </c>
      <c r="Q46" s="2911">
        <v>662.72159999999997</v>
      </c>
      <c r="R46" s="2911"/>
    </row>
    <row r="47" spans="1:18" ht="9" customHeight="1">
      <c r="A47" s="2400"/>
      <c r="B47" s="2404">
        <v>46.548400000000001</v>
      </c>
      <c r="C47" s="2404">
        <v>52.6569</v>
      </c>
      <c r="D47" s="2911">
        <v>51.454000000000001</v>
      </c>
      <c r="E47" s="2911"/>
      <c r="F47" s="2404">
        <v>52.678400000000003</v>
      </c>
      <c r="G47" s="2911">
        <v>48.7926</v>
      </c>
      <c r="H47" s="2911"/>
      <c r="I47" s="2404">
        <v>44.031999999999996</v>
      </c>
      <c r="J47" s="2404">
        <v>49.472000000000001</v>
      </c>
      <c r="K47" s="2404">
        <v>52.873399999999997</v>
      </c>
      <c r="L47" s="2911">
        <v>47.836599999999997</v>
      </c>
      <c r="M47" s="2911"/>
      <c r="N47" s="2404">
        <v>62.919199999999996</v>
      </c>
      <c r="O47" s="2404">
        <v>48.737000000000002</v>
      </c>
      <c r="P47" s="2404"/>
      <c r="Q47" s="2911">
        <v>558.00049999999999</v>
      </c>
      <c r="R47" s="2911"/>
    </row>
    <row r="48" spans="1:18" ht="10.5" customHeight="1">
      <c r="A48" s="2402" t="s">
        <v>2003</v>
      </c>
      <c r="B48" s="2404">
        <v>12.652100000000001</v>
      </c>
      <c r="C48" s="2404">
        <v>12.4476</v>
      </c>
      <c r="D48" s="2911">
        <v>9.4085000000000001</v>
      </c>
      <c r="E48" s="2911"/>
      <c r="F48" s="2404">
        <v>11.581099999999999</v>
      </c>
      <c r="G48" s="2911">
        <v>10.652100000000001</v>
      </c>
      <c r="H48" s="2911"/>
      <c r="I48" s="2404">
        <v>9.2269000000000005</v>
      </c>
      <c r="J48" s="2404">
        <v>11.136900000000001</v>
      </c>
      <c r="K48" s="2404">
        <v>11.8688</v>
      </c>
      <c r="L48" s="2911">
        <v>18.063600000000001</v>
      </c>
      <c r="M48" s="2911"/>
      <c r="N48" s="2404">
        <v>13.5558</v>
      </c>
      <c r="O48" s="2404">
        <v>15.2836</v>
      </c>
      <c r="P48" s="2404">
        <v>16.2913</v>
      </c>
      <c r="Q48" s="2911">
        <v>152.16829999999999</v>
      </c>
      <c r="R48" s="2911"/>
    </row>
    <row r="49" spans="1:18" ht="9" customHeight="1">
      <c r="A49" s="2400"/>
      <c r="B49" s="2404">
        <v>12.7883</v>
      </c>
      <c r="C49" s="2404">
        <v>10.2484</v>
      </c>
      <c r="D49" s="2911">
        <v>11.9297</v>
      </c>
      <c r="E49" s="2911"/>
      <c r="F49" s="2404">
        <v>11.686400000000001</v>
      </c>
      <c r="G49" s="2911">
        <v>9.1286000000000005</v>
      </c>
      <c r="H49" s="2911"/>
      <c r="I49" s="2404">
        <v>6.0137999999999998</v>
      </c>
      <c r="J49" s="2404">
        <v>10.117900000000001</v>
      </c>
      <c r="K49" s="2404">
        <v>11.4124</v>
      </c>
      <c r="L49" s="2911">
        <v>8.5751000000000008</v>
      </c>
      <c r="M49" s="2911"/>
      <c r="N49" s="2404">
        <v>12.804399999999999</v>
      </c>
      <c r="O49" s="2404">
        <v>10.7006</v>
      </c>
      <c r="P49" s="2404"/>
      <c r="Q49" s="2911">
        <v>115.40560000000001</v>
      </c>
      <c r="R49" s="2911"/>
    </row>
    <row r="50" spans="1:18" ht="11.25" customHeight="1">
      <c r="A50" s="2913" t="s">
        <v>2053</v>
      </c>
      <c r="B50" s="2913"/>
      <c r="C50" s="2913"/>
      <c r="D50" s="2913"/>
      <c r="E50" s="2913"/>
      <c r="F50" s="2913"/>
      <c r="G50" s="2913"/>
      <c r="H50" s="2913"/>
      <c r="I50" s="2913"/>
      <c r="J50" s="2913"/>
      <c r="K50" s="2913"/>
      <c r="L50" s="2913"/>
      <c r="M50" s="2913"/>
      <c r="N50" s="2913"/>
      <c r="O50" s="2913"/>
      <c r="P50" s="2913"/>
      <c r="Q50" s="2913"/>
      <c r="R50" s="2913"/>
    </row>
    <row r="51" spans="1:18" ht="9" customHeight="1">
      <c r="A51" s="2402" t="s">
        <v>68</v>
      </c>
      <c r="B51" s="2404">
        <v>1102.3667210000001</v>
      </c>
      <c r="C51" s="2404">
        <v>1429.2295220000001</v>
      </c>
      <c r="D51" s="2911">
        <v>1333.4095970000001</v>
      </c>
      <c r="E51" s="2911"/>
      <c r="F51" s="2404">
        <v>1141.937977</v>
      </c>
      <c r="G51" s="2911">
        <v>869.87385900000004</v>
      </c>
      <c r="H51" s="2911"/>
      <c r="I51" s="2404">
        <v>954.41036799999995</v>
      </c>
      <c r="J51" s="2404">
        <v>928.62559099999999</v>
      </c>
      <c r="K51" s="2404">
        <v>1280.9215919999999</v>
      </c>
      <c r="L51" s="2911">
        <v>1194.1717389999999</v>
      </c>
      <c r="M51" s="2911"/>
      <c r="N51" s="2404">
        <v>1430.4890270000001</v>
      </c>
      <c r="O51" s="2404">
        <v>1299.7674950000001</v>
      </c>
      <c r="P51" s="2404">
        <v>1192.483493</v>
      </c>
      <c r="Q51" s="2911">
        <v>14157.686981000001</v>
      </c>
      <c r="R51" s="2911"/>
    </row>
    <row r="52" spans="1:18" ht="9" customHeight="1">
      <c r="A52" s="2400"/>
      <c r="B52" s="2404">
        <v>1146.9158440000001</v>
      </c>
      <c r="C52" s="2404">
        <v>1112.70102</v>
      </c>
      <c r="D52" s="2911">
        <v>1244.2140099999999</v>
      </c>
      <c r="E52" s="2911"/>
      <c r="F52" s="2404">
        <v>1222.3271950000001</v>
      </c>
      <c r="G52" s="2911">
        <v>964.74547099999995</v>
      </c>
      <c r="H52" s="2911"/>
      <c r="I52" s="2404">
        <v>1178.458261</v>
      </c>
      <c r="J52" s="2404">
        <v>1391.236936</v>
      </c>
      <c r="K52" s="2404">
        <v>1365.2951250000001</v>
      </c>
      <c r="L52" s="2911">
        <v>1285.098976</v>
      </c>
      <c r="M52" s="2911"/>
      <c r="N52" s="2404">
        <v>1279.466801</v>
      </c>
      <c r="O52" s="2404">
        <v>1309.6454819999999</v>
      </c>
      <c r="P52" s="2404"/>
      <c r="Q52" s="2911">
        <v>13500.105121000001</v>
      </c>
      <c r="R52" s="2911"/>
    </row>
    <row r="53" spans="1:18" ht="10.5" customHeight="1">
      <c r="A53" s="2402" t="s">
        <v>2003</v>
      </c>
      <c r="B53" s="2404">
        <v>590.71011599999997</v>
      </c>
      <c r="C53" s="2404">
        <v>560.68491600000004</v>
      </c>
      <c r="D53" s="2911">
        <v>488.93654099999998</v>
      </c>
      <c r="E53" s="2911"/>
      <c r="F53" s="2404">
        <v>628.59573599999999</v>
      </c>
      <c r="G53" s="2911">
        <v>586.32438100000002</v>
      </c>
      <c r="H53" s="2911"/>
      <c r="I53" s="2404">
        <v>503.28828099999998</v>
      </c>
      <c r="J53" s="2404">
        <v>486.73361899999998</v>
      </c>
      <c r="K53" s="2404">
        <v>564.66181900000004</v>
      </c>
      <c r="L53" s="2911">
        <v>495.40550999999999</v>
      </c>
      <c r="M53" s="2911"/>
      <c r="N53" s="2404">
        <v>725.85985700000003</v>
      </c>
      <c r="O53" s="2404">
        <v>682.48657700000001</v>
      </c>
      <c r="P53" s="2404">
        <v>761.74376700000005</v>
      </c>
      <c r="Q53" s="2911">
        <v>7075.4311200000002</v>
      </c>
      <c r="R53" s="2911"/>
    </row>
    <row r="54" spans="1:18" ht="9" customHeight="1">
      <c r="A54" s="2400"/>
      <c r="B54" s="2404">
        <v>641.87489200000005</v>
      </c>
      <c r="C54" s="2404">
        <v>911.54992900000002</v>
      </c>
      <c r="D54" s="2911">
        <v>832.47443499999997</v>
      </c>
      <c r="E54" s="2911"/>
      <c r="F54" s="2404">
        <v>814.75285699999995</v>
      </c>
      <c r="G54" s="2911">
        <v>674.46124799999996</v>
      </c>
      <c r="H54" s="2911"/>
      <c r="I54" s="2404">
        <v>646.78001800000004</v>
      </c>
      <c r="J54" s="2404">
        <v>839.29111</v>
      </c>
      <c r="K54" s="2404">
        <v>705.42234099999996</v>
      </c>
      <c r="L54" s="2911">
        <v>687.85780499999998</v>
      </c>
      <c r="M54" s="2911"/>
      <c r="N54" s="2404">
        <v>683.77500399999997</v>
      </c>
      <c r="O54" s="2404">
        <v>766.54546400000004</v>
      </c>
      <c r="P54" s="2404"/>
      <c r="Q54" s="2911">
        <v>8204.7851030000002</v>
      </c>
      <c r="R54" s="2911"/>
    </row>
    <row r="55" spans="1:18" ht="11.25" customHeight="1">
      <c r="A55" s="2913" t="s">
        <v>2016</v>
      </c>
      <c r="B55" s="2913"/>
      <c r="C55" s="2913"/>
      <c r="D55" s="2913"/>
      <c r="E55" s="2913"/>
      <c r="F55" s="2913"/>
      <c r="G55" s="2913"/>
      <c r="H55" s="2913"/>
      <c r="I55" s="2913"/>
      <c r="J55" s="2913"/>
      <c r="K55" s="2913"/>
      <c r="L55" s="2913"/>
      <c r="M55" s="2913"/>
      <c r="N55" s="2913"/>
      <c r="O55" s="2913"/>
      <c r="P55" s="2913"/>
      <c r="Q55" s="2913"/>
      <c r="R55" s="2913"/>
    </row>
    <row r="56" spans="1:18" ht="9" customHeight="1">
      <c r="A56" s="2402" t="s">
        <v>68</v>
      </c>
      <c r="B56" s="2404">
        <v>119.9363</v>
      </c>
      <c r="C56" s="2404">
        <v>151.68940000000001</v>
      </c>
      <c r="D56" s="2911">
        <v>195.41319999999999</v>
      </c>
      <c r="E56" s="2911"/>
      <c r="F56" s="2404">
        <v>269.25290000000001</v>
      </c>
      <c r="G56" s="2911">
        <v>213.89510000000001</v>
      </c>
      <c r="H56" s="2911"/>
      <c r="I56" s="2404">
        <v>167.58519999999999</v>
      </c>
      <c r="J56" s="2404">
        <v>165.34299999999999</v>
      </c>
      <c r="K56" s="2404">
        <v>120.7354</v>
      </c>
      <c r="L56" s="2911">
        <v>149.53049999999999</v>
      </c>
      <c r="M56" s="2911"/>
      <c r="N56" s="2404">
        <v>215.85489999999999</v>
      </c>
      <c r="O56" s="2404">
        <v>140.77539999999999</v>
      </c>
      <c r="P56" s="2404">
        <v>240.5</v>
      </c>
      <c r="Q56" s="2911">
        <v>2150.5113000000001</v>
      </c>
      <c r="R56" s="2911"/>
    </row>
    <row r="57" spans="1:18" ht="9" customHeight="1">
      <c r="A57" s="2400"/>
      <c r="B57" s="2404">
        <v>51.7014</v>
      </c>
      <c r="C57" s="2404">
        <v>257.06790000000001</v>
      </c>
      <c r="D57" s="2911">
        <v>79.159199999999998</v>
      </c>
      <c r="E57" s="2911"/>
      <c r="F57" s="2404">
        <v>274.86669999999998</v>
      </c>
      <c r="G57" s="2911">
        <v>250.6746</v>
      </c>
      <c r="H57" s="2911"/>
      <c r="I57" s="2404">
        <v>210.87469999999999</v>
      </c>
      <c r="J57" s="2404">
        <v>220.90539999999999</v>
      </c>
      <c r="K57" s="2404">
        <v>212.20670000000001</v>
      </c>
      <c r="L57" s="2911">
        <v>199.1628</v>
      </c>
      <c r="M57" s="2911"/>
      <c r="N57" s="2404">
        <v>167.7139</v>
      </c>
      <c r="O57" s="2404">
        <v>134.5915</v>
      </c>
      <c r="P57" s="2404"/>
      <c r="Q57" s="2911">
        <v>2058.9247999999998</v>
      </c>
      <c r="R57" s="2911"/>
    </row>
    <row r="58" spans="1:18" ht="10.5" customHeight="1">
      <c r="A58" s="2402" t="s">
        <v>2003</v>
      </c>
      <c r="B58" s="2404">
        <v>119.60890000000001</v>
      </c>
      <c r="C58" s="2404">
        <v>146.2038</v>
      </c>
      <c r="D58" s="2911">
        <v>164.3706</v>
      </c>
      <c r="E58" s="2911"/>
      <c r="F58" s="2404">
        <v>233.14330000000001</v>
      </c>
      <c r="G58" s="2911">
        <v>183.80019999999999</v>
      </c>
      <c r="H58" s="2911"/>
      <c r="I58" s="2404">
        <v>149.84460000000001</v>
      </c>
      <c r="J58" s="2404">
        <v>153.04089999999999</v>
      </c>
      <c r="K58" s="2404">
        <v>106.27500000000001</v>
      </c>
      <c r="L58" s="2911">
        <v>134.42660000000001</v>
      </c>
      <c r="M58" s="2911"/>
      <c r="N58" s="2404">
        <v>208.1661</v>
      </c>
      <c r="O58" s="2404">
        <v>135.88999999999999</v>
      </c>
      <c r="P58" s="2404">
        <v>237.7894</v>
      </c>
      <c r="Q58" s="2911">
        <v>1972.5594000000001</v>
      </c>
      <c r="R58" s="2911"/>
    </row>
    <row r="59" spans="1:18" ht="9" customHeight="1">
      <c r="A59" s="2400"/>
      <c r="B59" s="2404">
        <v>51.1447</v>
      </c>
      <c r="C59" s="2404">
        <v>252.20410000000001</v>
      </c>
      <c r="D59" s="2911">
        <v>50.9497</v>
      </c>
      <c r="E59" s="2911"/>
      <c r="F59" s="2404">
        <v>239.99170000000001</v>
      </c>
      <c r="G59" s="2911">
        <v>214.64410000000001</v>
      </c>
      <c r="H59" s="2911"/>
      <c r="I59" s="2404">
        <v>195.81829999999999</v>
      </c>
      <c r="J59" s="2404">
        <v>209.27430000000001</v>
      </c>
      <c r="K59" s="2404">
        <v>196.1395</v>
      </c>
      <c r="L59" s="2911">
        <v>188.36940000000001</v>
      </c>
      <c r="M59" s="2911"/>
      <c r="N59" s="2404">
        <v>162.714</v>
      </c>
      <c r="O59" s="2404">
        <v>132.41929999999999</v>
      </c>
      <c r="P59" s="2404"/>
      <c r="Q59" s="2911">
        <v>1893.6691000000001</v>
      </c>
      <c r="R59" s="2911"/>
    </row>
    <row r="60" spans="1:18" ht="11.25" customHeight="1">
      <c r="A60" s="2913" t="s">
        <v>2024</v>
      </c>
      <c r="B60" s="2913"/>
      <c r="C60" s="2913"/>
      <c r="D60" s="2913"/>
      <c r="E60" s="2913"/>
      <c r="F60" s="2913"/>
      <c r="G60" s="2913"/>
      <c r="H60" s="2913"/>
      <c r="I60" s="2913"/>
      <c r="J60" s="2913"/>
      <c r="K60" s="2913"/>
      <c r="L60" s="2913"/>
      <c r="M60" s="2913"/>
      <c r="N60" s="2913"/>
      <c r="O60" s="2913"/>
      <c r="P60" s="2913"/>
      <c r="Q60" s="2913"/>
      <c r="R60" s="2913"/>
    </row>
    <row r="61" spans="1:18" ht="9" customHeight="1">
      <c r="A61" s="2402" t="s">
        <v>68</v>
      </c>
      <c r="B61" s="2404">
        <v>114.56033600000001</v>
      </c>
      <c r="C61" s="2404">
        <v>130.266032</v>
      </c>
      <c r="D61" s="2911">
        <v>104.623288</v>
      </c>
      <c r="E61" s="2911"/>
      <c r="F61" s="2404">
        <v>128.24792400000001</v>
      </c>
      <c r="G61" s="2911">
        <v>137.65803199999999</v>
      </c>
      <c r="H61" s="2911"/>
      <c r="I61" s="2404">
        <v>94.571675999999997</v>
      </c>
      <c r="J61" s="2404">
        <v>85.115632000000005</v>
      </c>
      <c r="K61" s="2404">
        <v>76.489084000000005</v>
      </c>
      <c r="L61" s="2911">
        <v>78.125684000000007</v>
      </c>
      <c r="M61" s="2911"/>
      <c r="N61" s="2404">
        <v>81.828940000000003</v>
      </c>
      <c r="O61" s="2404">
        <v>68.589796000000007</v>
      </c>
      <c r="P61" s="2404">
        <v>64.459460000000007</v>
      </c>
      <c r="Q61" s="2911">
        <v>1164.5358839999999</v>
      </c>
      <c r="R61" s="2911"/>
    </row>
    <row r="62" spans="1:18" ht="9" customHeight="1">
      <c r="A62" s="2400"/>
      <c r="B62" s="2404">
        <v>55.580416</v>
      </c>
      <c r="C62" s="2404">
        <v>55.808779999999999</v>
      </c>
      <c r="D62" s="2911">
        <v>75.324168</v>
      </c>
      <c r="E62" s="2911"/>
      <c r="F62" s="2404">
        <v>127.006952</v>
      </c>
      <c r="G62" s="2911">
        <v>129.70635200000001</v>
      </c>
      <c r="H62" s="2911"/>
      <c r="I62" s="2404">
        <v>109.70850799999999</v>
      </c>
      <c r="J62" s="2404">
        <v>114.956096</v>
      </c>
      <c r="K62" s="2404">
        <v>89.595095999999998</v>
      </c>
      <c r="L62" s="2911">
        <v>74.665136000000004</v>
      </c>
      <c r="M62" s="2911"/>
      <c r="N62" s="2404">
        <v>79.991408000000007</v>
      </c>
      <c r="O62" s="2404">
        <v>91.473963999999995</v>
      </c>
      <c r="P62" s="2404"/>
      <c r="Q62" s="2911">
        <v>1003.816876</v>
      </c>
      <c r="R62" s="2911"/>
    </row>
    <row r="63" spans="1:18" ht="10.5" customHeight="1">
      <c r="A63" s="2402" t="s">
        <v>2003</v>
      </c>
      <c r="B63" s="2404">
        <v>107.305976</v>
      </c>
      <c r="C63" s="2404">
        <v>120.66367200000001</v>
      </c>
      <c r="D63" s="2911">
        <v>99.314756000000003</v>
      </c>
      <c r="E63" s="2911"/>
      <c r="F63" s="2404">
        <v>117.10746399999999</v>
      </c>
      <c r="G63" s="2911">
        <v>124.416888</v>
      </c>
      <c r="H63" s="2911"/>
      <c r="I63" s="2404">
        <v>85.250488000000004</v>
      </c>
      <c r="J63" s="2404">
        <v>74.148356000000007</v>
      </c>
      <c r="K63" s="2404">
        <v>66.941867999999999</v>
      </c>
      <c r="L63" s="2911">
        <v>70.490560000000002</v>
      </c>
      <c r="M63" s="2911"/>
      <c r="N63" s="2404">
        <v>78.417739999999995</v>
      </c>
      <c r="O63" s="2404">
        <v>64.788675999999995</v>
      </c>
      <c r="P63" s="2404">
        <v>60.754488000000002</v>
      </c>
      <c r="Q63" s="2911">
        <v>1069.6009320000001</v>
      </c>
      <c r="R63" s="2911"/>
    </row>
    <row r="64" spans="1:18" ht="9" customHeight="1">
      <c r="A64" s="2400"/>
      <c r="B64" s="2404">
        <v>52.413584</v>
      </c>
      <c r="C64" s="2404">
        <v>50.541643999999998</v>
      </c>
      <c r="D64" s="2911">
        <v>69.099220000000003</v>
      </c>
      <c r="E64" s="2911"/>
      <c r="F64" s="2404">
        <v>124.181268</v>
      </c>
      <c r="G64" s="2911">
        <v>124.35034</v>
      </c>
      <c r="H64" s="2911"/>
      <c r="I64" s="2404">
        <v>104.957796</v>
      </c>
      <c r="J64" s="2404">
        <v>108.937776</v>
      </c>
      <c r="K64" s="2404">
        <v>82.879264000000006</v>
      </c>
      <c r="L64" s="2911">
        <v>67.551563999999999</v>
      </c>
      <c r="M64" s="2911"/>
      <c r="N64" s="2404">
        <v>72.240331999999995</v>
      </c>
      <c r="O64" s="2404">
        <v>83.302288000000004</v>
      </c>
      <c r="P64" s="2404"/>
      <c r="Q64" s="2911">
        <v>940.45507599999996</v>
      </c>
      <c r="R64" s="2911"/>
    </row>
    <row r="65" spans="1:18" ht="11.25" customHeight="1">
      <c r="A65" s="2913" t="s">
        <v>2054</v>
      </c>
      <c r="B65" s="2913"/>
      <c r="C65" s="2913"/>
      <c r="D65" s="2913"/>
      <c r="E65" s="2913"/>
      <c r="F65" s="2913"/>
      <c r="G65" s="2913"/>
      <c r="H65" s="2913"/>
      <c r="I65" s="2913"/>
      <c r="J65" s="2913"/>
      <c r="K65" s="2913"/>
      <c r="L65" s="2913"/>
      <c r="M65" s="2913"/>
      <c r="N65" s="2913"/>
      <c r="O65" s="2913"/>
      <c r="P65" s="2913"/>
      <c r="Q65" s="2913"/>
      <c r="R65" s="2913"/>
    </row>
    <row r="66" spans="1:18" ht="9" customHeight="1">
      <c r="A66" s="2402" t="s">
        <v>68</v>
      </c>
      <c r="B66" s="2404">
        <v>71.448899999999995</v>
      </c>
      <c r="C66" s="2404">
        <v>75.075900000000004</v>
      </c>
      <c r="D66" s="2911">
        <v>61.024900000000002</v>
      </c>
      <c r="E66" s="2911"/>
      <c r="F66" s="2404">
        <v>62.921399999999998</v>
      </c>
      <c r="G66" s="2911">
        <v>39.311999999999998</v>
      </c>
      <c r="H66" s="2911"/>
      <c r="I66" s="2404">
        <v>70.784999999999997</v>
      </c>
      <c r="J66" s="2404">
        <v>51.8185</v>
      </c>
      <c r="K66" s="2404">
        <v>47.589500000000001</v>
      </c>
      <c r="L66" s="2911">
        <v>58.8902</v>
      </c>
      <c r="M66" s="2911"/>
      <c r="N66" s="2404">
        <v>51.886400000000002</v>
      </c>
      <c r="O66" s="2404">
        <v>51.801000000000002</v>
      </c>
      <c r="P66" s="2404">
        <v>57.5976</v>
      </c>
      <c r="Q66" s="2911">
        <v>700.15129999999999</v>
      </c>
      <c r="R66" s="2911"/>
    </row>
    <row r="67" spans="1:18" ht="9" customHeight="1">
      <c r="A67" s="2400"/>
      <c r="B67" s="2404">
        <v>59.229199999999999</v>
      </c>
      <c r="C67" s="2404">
        <v>52.942999999999998</v>
      </c>
      <c r="D67" s="2911">
        <v>58.233600000000003</v>
      </c>
      <c r="E67" s="2911"/>
      <c r="F67" s="2404">
        <v>51.365600000000001</v>
      </c>
      <c r="G67" s="2911">
        <v>49.553100000000001</v>
      </c>
      <c r="H67" s="2911"/>
      <c r="I67" s="2404">
        <v>38.4343</v>
      </c>
      <c r="J67" s="2404">
        <v>52.590400000000002</v>
      </c>
      <c r="K67" s="2404">
        <v>56.098500000000001</v>
      </c>
      <c r="L67" s="2911">
        <v>45.538400000000003</v>
      </c>
      <c r="M67" s="2911"/>
      <c r="N67" s="2404">
        <v>52.847900000000003</v>
      </c>
      <c r="O67" s="2404">
        <v>52.263800000000003</v>
      </c>
      <c r="P67" s="2404"/>
      <c r="Q67" s="2911">
        <v>569.09780000000001</v>
      </c>
      <c r="R67" s="2911"/>
    </row>
    <row r="68" spans="1:18" ht="10.5" customHeight="1">
      <c r="A68" s="2402" t="s">
        <v>2003</v>
      </c>
      <c r="B68" s="2404">
        <v>64.242000000000004</v>
      </c>
      <c r="C68" s="2404">
        <v>66.7988</v>
      </c>
      <c r="D68" s="2911">
        <v>53.659700000000001</v>
      </c>
      <c r="E68" s="2911"/>
      <c r="F68" s="2404">
        <v>56.5413</v>
      </c>
      <c r="G68" s="2911">
        <v>33.312399999999997</v>
      </c>
      <c r="H68" s="2911"/>
      <c r="I68" s="2404">
        <v>65.355099999999993</v>
      </c>
      <c r="J68" s="2404">
        <v>45.869399999999999</v>
      </c>
      <c r="K68" s="2404">
        <v>41.364400000000003</v>
      </c>
      <c r="L68" s="2911">
        <v>52.425800000000002</v>
      </c>
      <c r="M68" s="2911"/>
      <c r="N68" s="2404">
        <v>45.301099999999998</v>
      </c>
      <c r="O68" s="2404">
        <v>45.424599999999998</v>
      </c>
      <c r="P68" s="2404">
        <v>49.285600000000002</v>
      </c>
      <c r="Q68" s="2911">
        <v>619.58019999999999</v>
      </c>
      <c r="R68" s="2911"/>
    </row>
    <row r="69" spans="1:18" ht="9" customHeight="1">
      <c r="A69" s="2400"/>
      <c r="B69" s="2404">
        <v>52.0227</v>
      </c>
      <c r="C69" s="2404">
        <v>46.067100000000003</v>
      </c>
      <c r="D69" s="2911">
        <v>51.325499999999998</v>
      </c>
      <c r="E69" s="2911"/>
      <c r="F69" s="2404">
        <v>44.074399999999997</v>
      </c>
      <c r="G69" s="2911">
        <v>43.354500000000002</v>
      </c>
      <c r="H69" s="2911"/>
      <c r="I69" s="2404">
        <v>33.007399999999997</v>
      </c>
      <c r="J69" s="2404">
        <v>45.431699999999999</v>
      </c>
      <c r="K69" s="2404">
        <v>49.346600000000002</v>
      </c>
      <c r="L69" s="2911">
        <v>38.918100000000003</v>
      </c>
      <c r="M69" s="2911"/>
      <c r="N69" s="2404">
        <v>46.689500000000002</v>
      </c>
      <c r="O69" s="2404">
        <v>45.554099999999998</v>
      </c>
      <c r="P69" s="2404"/>
      <c r="Q69" s="2911">
        <v>495.79160000000002</v>
      </c>
      <c r="R69" s="2911"/>
    </row>
    <row r="70" spans="1:18" ht="9" customHeight="1">
      <c r="A70" s="2912" t="s">
        <v>2012</v>
      </c>
      <c r="B70" s="2912"/>
      <c r="C70" s="2912"/>
      <c r="D70" s="2912"/>
      <c r="E70" s="2912"/>
      <c r="F70" s="2912"/>
      <c r="G70" s="2912"/>
      <c r="H70" s="2912"/>
      <c r="I70" s="2912"/>
      <c r="J70" s="2912"/>
      <c r="K70" s="2912"/>
      <c r="L70" s="2912"/>
      <c r="M70" s="2912"/>
      <c r="N70" s="2912"/>
      <c r="O70" s="2912"/>
      <c r="P70" s="2912"/>
      <c r="Q70" s="2912"/>
      <c r="R70" s="2912"/>
    </row>
    <row r="71" spans="1:18" ht="13.5" customHeight="1">
      <c r="A71" s="2920" t="s">
        <v>242</v>
      </c>
      <c r="B71" s="2920"/>
      <c r="C71" s="2920"/>
      <c r="D71" s="2920"/>
      <c r="E71" s="2400"/>
      <c r="F71" s="2400"/>
      <c r="G71" s="2400"/>
      <c r="H71" s="2400"/>
      <c r="I71" s="2400"/>
      <c r="J71" s="2400"/>
      <c r="K71" s="2400"/>
      <c r="L71" s="2400"/>
      <c r="M71" s="2400"/>
      <c r="N71" s="2400"/>
      <c r="O71" s="2400"/>
      <c r="P71" s="2400"/>
      <c r="Q71" s="2400"/>
      <c r="R71" s="2400"/>
    </row>
    <row r="72" spans="1:18" ht="10.5" customHeight="1">
      <c r="A72" s="2394"/>
      <c r="B72" s="2394"/>
      <c r="C72" s="2394"/>
      <c r="D72" s="2394"/>
      <c r="E72" s="2394"/>
      <c r="F72" s="2394"/>
      <c r="G72" s="2394"/>
      <c r="H72" s="2895" t="s">
        <v>2013</v>
      </c>
      <c r="I72" s="2895"/>
      <c r="J72" s="2895"/>
      <c r="K72" s="2895"/>
      <c r="L72" s="2895"/>
      <c r="M72" s="2896" t="s">
        <v>765</v>
      </c>
      <c r="N72" s="2896"/>
      <c r="O72" s="2896"/>
      <c r="P72" s="2896"/>
      <c r="Q72" s="2896"/>
      <c r="R72" s="2896"/>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1:D71" location="Inhaltsverzeichnis!A1" display="Fortsetzung nächste Seite."/>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heetPr>
  <dimension ref="A1:Q76"/>
  <sheetViews>
    <sheetView showGridLines="0" workbookViewId="0"/>
  </sheetViews>
  <sheetFormatPr baseColWidth="10" defaultColWidth="9.140625" defaultRowHeight="12.75"/>
  <cols>
    <col min="1" max="1" width="8.5703125" style="2386" customWidth="1"/>
    <col min="2" max="2" width="6.85546875" style="2386" customWidth="1"/>
    <col min="3" max="3" width="6.42578125" style="2386" customWidth="1"/>
    <col min="4" max="4" width="6.5703125" style="2386" customWidth="1"/>
    <col min="5" max="5" width="6.42578125" style="2386" customWidth="1"/>
    <col min="6" max="6" width="2.5703125" style="2386" customWidth="1"/>
    <col min="7" max="7" width="4" style="2386" customWidth="1"/>
    <col min="8" max="8" width="6.42578125" style="2386" customWidth="1"/>
    <col min="9" max="9" width="6.5703125" style="2386" customWidth="1"/>
    <col min="10" max="10" width="6.42578125" style="2386" customWidth="1"/>
    <col min="11" max="11" width="3.42578125" style="2386" customWidth="1"/>
    <col min="12" max="12" width="3.140625" style="2386" customWidth="1"/>
    <col min="13" max="13" width="6.42578125" style="2386" customWidth="1"/>
    <col min="14" max="14" width="6.5703125" style="2386" customWidth="1"/>
    <col min="15" max="15" width="6.42578125" style="2386" customWidth="1"/>
    <col min="16" max="16" width="8" style="2386" hidden="1" customWidth="1"/>
    <col min="17" max="17" width="6.85546875" style="2386" hidden="1" customWidth="1"/>
    <col min="18" max="16384" width="9.140625" style="2386"/>
  </cols>
  <sheetData>
    <row r="1" spans="1:17">
      <c r="A1" s="2406"/>
    </row>
    <row r="2" spans="1:17" ht="14.25" customHeight="1">
      <c r="A2" s="2916" t="s">
        <v>2051</v>
      </c>
      <c r="B2" s="2916"/>
      <c r="C2" s="2916"/>
      <c r="D2" s="2916"/>
      <c r="E2" s="2916"/>
      <c r="F2" s="2916"/>
      <c r="G2" s="2916"/>
      <c r="H2" s="2916"/>
      <c r="I2" s="2916"/>
      <c r="J2" s="2916"/>
      <c r="K2" s="2916"/>
      <c r="L2" s="2916"/>
      <c r="M2" s="2916"/>
      <c r="N2" s="2916"/>
      <c r="O2" s="2916"/>
      <c r="P2" s="2916"/>
      <c r="Q2" s="2916"/>
    </row>
    <row r="3" spans="1:17" ht="12" customHeight="1">
      <c r="A3" s="962" t="s">
        <v>2050</v>
      </c>
      <c r="B3" s="2526"/>
      <c r="C3" s="2526"/>
      <c r="D3" s="2526"/>
      <c r="E3" s="2526"/>
      <c r="F3" s="2526"/>
      <c r="G3" s="2526"/>
      <c r="H3" s="2526"/>
      <c r="I3" s="2526"/>
      <c r="J3" s="2526"/>
      <c r="K3" s="2526"/>
      <c r="L3" s="2526"/>
      <c r="M3" s="2526"/>
      <c r="N3" s="2526"/>
      <c r="O3" s="2526"/>
      <c r="P3" s="2401" t="s">
        <v>1994</v>
      </c>
      <c r="Q3" s="2401" t="s">
        <v>11</v>
      </c>
    </row>
    <row r="4" spans="1:17" ht="8.25" customHeight="1">
      <c r="A4" s="2400"/>
      <c r="B4" s="2401" t="s">
        <v>11</v>
      </c>
      <c r="C4" s="2401" t="s">
        <v>116</v>
      </c>
      <c r="D4" s="2401" t="s">
        <v>117</v>
      </c>
      <c r="E4" s="2401" t="s">
        <v>118</v>
      </c>
      <c r="F4" s="2915" t="s">
        <v>119</v>
      </c>
      <c r="G4" s="2915"/>
      <c r="H4" s="2401" t="s">
        <v>146</v>
      </c>
      <c r="I4" s="2401" t="s">
        <v>121</v>
      </c>
      <c r="J4" s="2401" t="s">
        <v>148</v>
      </c>
      <c r="K4" s="2915" t="s">
        <v>7</v>
      </c>
      <c r="L4" s="2915"/>
      <c r="M4" s="2401" t="s">
        <v>8</v>
      </c>
      <c r="N4" s="2401" t="s">
        <v>9</v>
      </c>
      <c r="O4" s="2401" t="s">
        <v>10</v>
      </c>
      <c r="P4" s="2401" t="s">
        <v>1995</v>
      </c>
      <c r="Q4" s="2401" t="s">
        <v>1996</v>
      </c>
    </row>
    <row r="5" spans="1:17" ht="8.25" customHeight="1">
      <c r="A5" s="2402" t="s">
        <v>1997</v>
      </c>
      <c r="B5" s="2400"/>
      <c r="C5" s="2400"/>
      <c r="D5" s="2400"/>
      <c r="E5" s="2400"/>
      <c r="F5" s="2400"/>
      <c r="G5" s="2400"/>
      <c r="H5" s="2400"/>
      <c r="I5" s="2400"/>
      <c r="J5" s="2400"/>
      <c r="K5" s="2400"/>
      <c r="L5" s="2400"/>
      <c r="M5" s="2400"/>
      <c r="N5" s="2400"/>
      <c r="O5" s="2400"/>
      <c r="P5" s="2403" t="s">
        <v>1998</v>
      </c>
      <c r="Q5" s="2401" t="s">
        <v>10</v>
      </c>
    </row>
    <row r="6" spans="1:17" ht="9" customHeight="1">
      <c r="A6" s="2400"/>
      <c r="B6" s="2915">
        <v>2022</v>
      </c>
      <c r="C6" s="2915"/>
      <c r="D6" s="2915"/>
      <c r="E6" s="2915"/>
      <c r="F6" s="2915"/>
      <c r="G6" s="2915"/>
      <c r="H6" s="2915"/>
      <c r="I6" s="2915" t="s">
        <v>1999</v>
      </c>
      <c r="J6" s="2915"/>
      <c r="K6" s="2915"/>
      <c r="L6" s="2915"/>
      <c r="M6" s="2915"/>
      <c r="N6" s="2915"/>
      <c r="O6" s="2915"/>
      <c r="P6" s="2915" t="s">
        <v>2052</v>
      </c>
      <c r="Q6" s="2915"/>
    </row>
    <row r="7" spans="1:17" ht="8.25" customHeight="1">
      <c r="A7" s="2400"/>
      <c r="B7" s="2915" t="s">
        <v>1999</v>
      </c>
      <c r="C7" s="2915"/>
      <c r="D7" s="2915"/>
      <c r="E7" s="2915"/>
      <c r="F7" s="2915"/>
      <c r="G7" s="2915"/>
      <c r="H7" s="2915"/>
      <c r="I7" s="2915" t="s">
        <v>54</v>
      </c>
      <c r="J7" s="2915"/>
      <c r="K7" s="2915"/>
      <c r="L7" s="2915"/>
      <c r="M7" s="2915"/>
      <c r="N7" s="2915"/>
      <c r="O7" s="2915"/>
      <c r="P7" s="2915" t="s">
        <v>2001</v>
      </c>
      <c r="Q7" s="2915"/>
    </row>
    <row r="8" spans="1:17" ht="13.5" customHeight="1">
      <c r="A8" s="2916" t="s">
        <v>2014</v>
      </c>
      <c r="B8" s="2916"/>
      <c r="C8" s="2916"/>
      <c r="D8" s="2916"/>
      <c r="E8" s="2916"/>
      <c r="F8" s="2916"/>
      <c r="G8" s="2916"/>
      <c r="H8" s="2916"/>
      <c r="I8" s="2916"/>
      <c r="J8" s="2916"/>
      <c r="K8" s="2916"/>
      <c r="L8" s="2916"/>
      <c r="M8" s="2916"/>
      <c r="N8" s="2916"/>
      <c r="O8" s="2916"/>
      <c r="P8" s="2916"/>
      <c r="Q8" s="2916"/>
    </row>
    <row r="9" spans="1:17" ht="12" customHeight="1">
      <c r="A9" s="2913" t="s">
        <v>2055</v>
      </c>
      <c r="B9" s="2913"/>
      <c r="C9" s="2913"/>
      <c r="D9" s="2913"/>
      <c r="E9" s="2913"/>
      <c r="F9" s="2913"/>
      <c r="G9" s="2913"/>
      <c r="H9" s="2913"/>
      <c r="I9" s="2913"/>
      <c r="J9" s="2913"/>
      <c r="K9" s="2913"/>
      <c r="L9" s="2913"/>
      <c r="M9" s="2913"/>
      <c r="N9" s="2913"/>
      <c r="O9" s="2913"/>
      <c r="P9" s="2913"/>
      <c r="Q9" s="2913"/>
    </row>
    <row r="10" spans="1:17" ht="9" customHeight="1">
      <c r="A10" s="2402" t="s">
        <v>68</v>
      </c>
      <c r="B10" s="2404">
        <v>28.360199999999999</v>
      </c>
      <c r="C10" s="2404">
        <v>26.532699999999998</v>
      </c>
      <c r="D10" s="2404">
        <v>31.8934</v>
      </c>
      <c r="E10" s="2404">
        <v>29.8002</v>
      </c>
      <c r="F10" s="2911">
        <v>31.606999999999999</v>
      </c>
      <c r="G10" s="2911"/>
      <c r="H10" s="2404">
        <v>31.934699999999999</v>
      </c>
      <c r="I10" s="2404">
        <v>34.511000000000003</v>
      </c>
      <c r="J10" s="2404">
        <v>38.887700000000002</v>
      </c>
      <c r="K10" s="2911">
        <v>43.3934</v>
      </c>
      <c r="L10" s="2911"/>
      <c r="M10" s="2404">
        <v>30.709800000000001</v>
      </c>
      <c r="N10" s="2404">
        <v>33.881100000000004</v>
      </c>
      <c r="O10" s="2404">
        <v>32.180799999999998</v>
      </c>
      <c r="P10" s="2911">
        <v>393.69200000000001</v>
      </c>
      <c r="Q10" s="2911"/>
    </row>
    <row r="11" spans="1:17" ht="9" customHeight="1">
      <c r="A11" s="2400"/>
      <c r="B11" s="2404">
        <v>28.408899999999999</v>
      </c>
      <c r="C11" s="2404">
        <v>33.175600000000003</v>
      </c>
      <c r="D11" s="2404">
        <v>30.097300000000001</v>
      </c>
      <c r="E11" s="2404">
        <v>27.925599999999999</v>
      </c>
      <c r="F11" s="2911">
        <v>28.365500000000001</v>
      </c>
      <c r="G11" s="2911"/>
      <c r="H11" s="2404">
        <v>25.936399999999999</v>
      </c>
      <c r="I11" s="2404">
        <v>35.353000000000002</v>
      </c>
      <c r="J11" s="2404">
        <v>30.127600000000001</v>
      </c>
      <c r="K11" s="2911">
        <v>30.478400000000001</v>
      </c>
      <c r="L11" s="2911"/>
      <c r="M11" s="2404">
        <v>32.607900000000001</v>
      </c>
      <c r="N11" s="2404">
        <v>28.4529</v>
      </c>
      <c r="O11" s="2404"/>
      <c r="P11" s="2911">
        <v>330.92910000000001</v>
      </c>
      <c r="Q11" s="2911"/>
    </row>
    <row r="12" spans="1:17" ht="10.5" customHeight="1">
      <c r="A12" s="2402" t="s">
        <v>2003</v>
      </c>
      <c r="B12" s="2404">
        <v>20.084199999999999</v>
      </c>
      <c r="C12" s="2404">
        <v>18.8919</v>
      </c>
      <c r="D12" s="2404">
        <v>25.083400000000001</v>
      </c>
      <c r="E12" s="2404">
        <v>21.524100000000001</v>
      </c>
      <c r="F12" s="2911">
        <v>23.248999999999999</v>
      </c>
      <c r="G12" s="2911"/>
      <c r="H12" s="2404">
        <v>20.880500000000001</v>
      </c>
      <c r="I12" s="2404">
        <v>22.224499999999999</v>
      </c>
      <c r="J12" s="2404">
        <v>26.869499999999999</v>
      </c>
      <c r="K12" s="2911">
        <v>24.931699999999999</v>
      </c>
      <c r="L12" s="2911"/>
      <c r="M12" s="2404">
        <v>17.647500000000001</v>
      </c>
      <c r="N12" s="2404">
        <v>20.447900000000001</v>
      </c>
      <c r="O12" s="2404">
        <v>20.102900000000002</v>
      </c>
      <c r="P12" s="2911">
        <v>261.93709999999999</v>
      </c>
      <c r="Q12" s="2911"/>
    </row>
    <row r="13" spans="1:17" ht="9" customHeight="1">
      <c r="A13" s="2400"/>
      <c r="B13" s="2404">
        <v>15.1684</v>
      </c>
      <c r="C13" s="2404">
        <v>23.048500000000001</v>
      </c>
      <c r="D13" s="2404">
        <v>21.164000000000001</v>
      </c>
      <c r="E13" s="2404">
        <v>20.952100000000002</v>
      </c>
      <c r="F13" s="2911">
        <v>21.206099999999999</v>
      </c>
      <c r="G13" s="2911"/>
      <c r="H13" s="2404">
        <v>16.6404</v>
      </c>
      <c r="I13" s="2404">
        <v>21.743099999999998</v>
      </c>
      <c r="J13" s="2404">
        <v>20.008400000000002</v>
      </c>
      <c r="K13" s="2911">
        <v>20.764299999999999</v>
      </c>
      <c r="L13" s="2911"/>
      <c r="M13" s="2404">
        <v>18.514399999999998</v>
      </c>
      <c r="N13" s="2404">
        <v>19.84</v>
      </c>
      <c r="O13" s="2404"/>
      <c r="P13" s="2911">
        <v>219.0497</v>
      </c>
      <c r="Q13" s="2911"/>
    </row>
    <row r="14" spans="1:17" ht="11.25" customHeight="1">
      <c r="A14" s="2913" t="s">
        <v>1960</v>
      </c>
      <c r="B14" s="2913"/>
      <c r="C14" s="2913"/>
      <c r="D14" s="2913"/>
      <c r="E14" s="2913"/>
      <c r="F14" s="2913"/>
      <c r="G14" s="2913"/>
      <c r="H14" s="2913"/>
      <c r="I14" s="2913"/>
      <c r="J14" s="2913"/>
      <c r="K14" s="2913"/>
      <c r="L14" s="2913"/>
      <c r="M14" s="2913"/>
      <c r="N14" s="2913"/>
      <c r="O14" s="2913"/>
      <c r="P14" s="2913"/>
      <c r="Q14" s="2913"/>
    </row>
    <row r="15" spans="1:17" ht="9" customHeight="1">
      <c r="A15" s="2402" t="s">
        <v>68</v>
      </c>
      <c r="B15" s="2404">
        <v>26.267499999999998</v>
      </c>
      <c r="C15" s="2404">
        <v>30.064800000000002</v>
      </c>
      <c r="D15" s="2404">
        <v>29.293500000000002</v>
      </c>
      <c r="E15" s="2404">
        <v>29.487200000000001</v>
      </c>
      <c r="F15" s="2911">
        <v>29.509499999999999</v>
      </c>
      <c r="G15" s="2911"/>
      <c r="H15" s="2404">
        <v>29.290500000000002</v>
      </c>
      <c r="I15" s="2404">
        <v>27.897300000000001</v>
      </c>
      <c r="J15" s="2404">
        <v>31.462299999999999</v>
      </c>
      <c r="K15" s="2911">
        <v>33.520299999999999</v>
      </c>
      <c r="L15" s="2911"/>
      <c r="M15" s="2404">
        <v>28.522300000000001</v>
      </c>
      <c r="N15" s="2404">
        <v>29.282399999999999</v>
      </c>
      <c r="O15" s="2404">
        <v>30.050599999999999</v>
      </c>
      <c r="P15" s="2911">
        <v>354.64819999999997</v>
      </c>
      <c r="Q15" s="2911"/>
    </row>
    <row r="16" spans="1:17" ht="9" customHeight="1">
      <c r="A16" s="2400"/>
      <c r="B16" s="2404">
        <v>32.579900000000002</v>
      </c>
      <c r="C16" s="2404">
        <v>29.598800000000001</v>
      </c>
      <c r="D16" s="2404">
        <v>30.696300000000001</v>
      </c>
      <c r="E16" s="2404">
        <v>32.363199999999999</v>
      </c>
      <c r="F16" s="2911">
        <v>32.869300000000003</v>
      </c>
      <c r="G16" s="2911"/>
      <c r="H16" s="2404">
        <v>27.897200000000002</v>
      </c>
      <c r="I16" s="2404">
        <v>32.228900000000003</v>
      </c>
      <c r="J16" s="2404">
        <v>30.487500000000001</v>
      </c>
      <c r="K16" s="2911">
        <v>27.470300000000002</v>
      </c>
      <c r="L16" s="2911"/>
      <c r="M16" s="2404">
        <v>31.671099999999999</v>
      </c>
      <c r="N16" s="2404">
        <v>32.1218</v>
      </c>
      <c r="O16" s="2404"/>
      <c r="P16" s="2911">
        <v>339.98430000000002</v>
      </c>
      <c r="Q16" s="2911"/>
    </row>
    <row r="17" spans="1:17" ht="10.5" customHeight="1">
      <c r="A17" s="2400"/>
      <c r="B17" s="2404">
        <v>16.750699999999998</v>
      </c>
      <c r="C17" s="2404">
        <v>19.085100000000001</v>
      </c>
      <c r="D17" s="2404">
        <v>18.9407</v>
      </c>
      <c r="E17" s="2404">
        <v>17.909400000000002</v>
      </c>
      <c r="F17" s="2911">
        <v>19.4541</v>
      </c>
      <c r="G17" s="2911"/>
      <c r="H17" s="2404">
        <v>20.36</v>
      </c>
      <c r="I17" s="2404">
        <v>16.520399999999999</v>
      </c>
      <c r="J17" s="2404">
        <v>21.388200000000001</v>
      </c>
      <c r="K17" s="2911">
        <v>22.183499999999999</v>
      </c>
      <c r="L17" s="2911"/>
      <c r="M17" s="2404">
        <v>17.7227</v>
      </c>
      <c r="N17" s="2404">
        <v>16.869199999999999</v>
      </c>
      <c r="O17" s="2404">
        <v>18.800899999999999</v>
      </c>
      <c r="P17" s="2911">
        <v>225.98490000000001</v>
      </c>
      <c r="Q17" s="2911"/>
    </row>
    <row r="18" spans="1:17" ht="9" customHeight="1">
      <c r="A18" s="2402" t="s">
        <v>2003</v>
      </c>
      <c r="B18" s="2404">
        <v>21.9419</v>
      </c>
      <c r="C18" s="2404">
        <v>20.083100000000002</v>
      </c>
      <c r="D18" s="2404">
        <v>18.345400000000001</v>
      </c>
      <c r="E18" s="2404">
        <v>20.7957</v>
      </c>
      <c r="F18" s="2911">
        <v>22.044699999999999</v>
      </c>
      <c r="G18" s="2911"/>
      <c r="H18" s="2404">
        <v>17.5105</v>
      </c>
      <c r="I18" s="2404">
        <v>20.5411</v>
      </c>
      <c r="J18" s="2404">
        <v>19.4437</v>
      </c>
      <c r="K18" s="2911">
        <v>16.867100000000001</v>
      </c>
      <c r="L18" s="2911"/>
      <c r="M18" s="2404">
        <v>19.703700000000001</v>
      </c>
      <c r="N18" s="2404">
        <v>19.852</v>
      </c>
      <c r="O18" s="2404"/>
      <c r="P18" s="2911">
        <v>217.12889999999999</v>
      </c>
      <c r="Q18" s="2911"/>
    </row>
    <row r="19" spans="1:17" ht="11.25" customHeight="1">
      <c r="A19" s="2913" t="s">
        <v>2040</v>
      </c>
      <c r="B19" s="2913"/>
      <c r="C19" s="2913"/>
      <c r="D19" s="2913"/>
      <c r="E19" s="2913"/>
      <c r="F19" s="2913"/>
      <c r="G19" s="2913"/>
      <c r="H19" s="2913"/>
      <c r="I19" s="2913"/>
      <c r="J19" s="2913"/>
      <c r="K19" s="2913"/>
      <c r="L19" s="2913"/>
      <c r="M19" s="2913"/>
      <c r="N19" s="2913"/>
      <c r="O19" s="2913"/>
      <c r="P19" s="2913"/>
      <c r="Q19" s="2913"/>
    </row>
    <row r="20" spans="1:17" ht="9" customHeight="1">
      <c r="A20" s="2402" t="s">
        <v>68</v>
      </c>
      <c r="B20" s="2404">
        <v>112.31480000000001</v>
      </c>
      <c r="C20" s="2404">
        <v>119.9928</v>
      </c>
      <c r="D20" s="2404">
        <v>110.3775</v>
      </c>
      <c r="E20" s="2404">
        <v>105.16419999999999</v>
      </c>
      <c r="F20" s="2911">
        <v>108.22969999999999</v>
      </c>
      <c r="G20" s="2911"/>
      <c r="H20" s="2404">
        <v>100.88</v>
      </c>
      <c r="I20" s="2404">
        <v>99.930499999999995</v>
      </c>
      <c r="J20" s="2404">
        <v>119.6841</v>
      </c>
      <c r="K20" s="2911">
        <v>118.3472</v>
      </c>
      <c r="L20" s="2911"/>
      <c r="M20" s="2404">
        <v>114.5864</v>
      </c>
      <c r="N20" s="2404">
        <v>123.5106</v>
      </c>
      <c r="O20" s="2404">
        <v>120.9539</v>
      </c>
      <c r="P20" s="2911">
        <v>1353.9717000000001</v>
      </c>
      <c r="Q20" s="2911"/>
    </row>
    <row r="21" spans="1:17" ht="9" customHeight="1">
      <c r="A21" s="2400"/>
      <c r="B21" s="2404">
        <v>129.2337</v>
      </c>
      <c r="C21" s="2404">
        <v>122.9689</v>
      </c>
      <c r="D21" s="2404">
        <v>111.6694</v>
      </c>
      <c r="E21" s="2404">
        <v>114.9474</v>
      </c>
      <c r="F21" s="2911">
        <v>117.0564</v>
      </c>
      <c r="G21" s="2911"/>
      <c r="H21" s="2404">
        <v>107.2577</v>
      </c>
      <c r="I21" s="2404">
        <v>125.3839</v>
      </c>
      <c r="J21" s="2404">
        <v>113.3038</v>
      </c>
      <c r="K21" s="2911">
        <v>119.5239</v>
      </c>
      <c r="L21" s="2911"/>
      <c r="M21" s="2404">
        <v>125.0869</v>
      </c>
      <c r="N21" s="2404">
        <v>125.09829999999999</v>
      </c>
      <c r="O21" s="2404"/>
      <c r="P21" s="2911">
        <v>1311.5302999999999</v>
      </c>
      <c r="Q21" s="2911"/>
    </row>
    <row r="22" spans="1:17" ht="10.5" customHeight="1">
      <c r="A22" s="2402" t="s">
        <v>2003</v>
      </c>
      <c r="B22" s="2404">
        <v>95.526499999999999</v>
      </c>
      <c r="C22" s="2404">
        <v>103.44070000000001</v>
      </c>
      <c r="D22" s="2404">
        <v>92.763999999999996</v>
      </c>
      <c r="E22" s="2404">
        <v>90.863799999999998</v>
      </c>
      <c r="F22" s="2911">
        <v>93.085599999999999</v>
      </c>
      <c r="G22" s="2911"/>
      <c r="H22" s="2404">
        <v>85.419600000000003</v>
      </c>
      <c r="I22" s="2404">
        <v>85.412599999999998</v>
      </c>
      <c r="J22" s="2404">
        <v>102.6408</v>
      </c>
      <c r="K22" s="2911">
        <v>98.033500000000004</v>
      </c>
      <c r="L22" s="2911"/>
      <c r="M22" s="2404">
        <v>98.567099999999996</v>
      </c>
      <c r="N22" s="2404">
        <v>105.129</v>
      </c>
      <c r="O22" s="2404">
        <v>100.13290000000001</v>
      </c>
      <c r="P22" s="2911">
        <v>1151.0161000000001</v>
      </c>
      <c r="Q22" s="2911"/>
    </row>
    <row r="23" spans="1:17" ht="9" customHeight="1">
      <c r="A23" s="2400"/>
      <c r="B23" s="2404">
        <v>113.4498</v>
      </c>
      <c r="C23" s="2404">
        <v>105.872</v>
      </c>
      <c r="D23" s="2404">
        <v>94.162000000000006</v>
      </c>
      <c r="E23" s="2404">
        <v>98.281199999999998</v>
      </c>
      <c r="F23" s="2911">
        <v>99.356999999999999</v>
      </c>
      <c r="G23" s="2911"/>
      <c r="H23" s="2404">
        <v>90.703199999999995</v>
      </c>
      <c r="I23" s="2404">
        <v>109.1277</v>
      </c>
      <c r="J23" s="2404">
        <v>96.484399999999994</v>
      </c>
      <c r="K23" s="2911">
        <v>102.1926</v>
      </c>
      <c r="L23" s="2911"/>
      <c r="M23" s="2404">
        <v>106.48139999999999</v>
      </c>
      <c r="N23" s="2404">
        <v>107.13720000000001</v>
      </c>
      <c r="O23" s="2404"/>
      <c r="P23" s="2911">
        <v>1123.2484999999999</v>
      </c>
      <c r="Q23" s="2911"/>
    </row>
    <row r="24" spans="1:17" ht="11.25" customHeight="1">
      <c r="A24" s="2913" t="s">
        <v>2035</v>
      </c>
      <c r="B24" s="2913"/>
      <c r="C24" s="2913"/>
      <c r="D24" s="2913"/>
      <c r="E24" s="2913"/>
      <c r="F24" s="2913"/>
      <c r="G24" s="2913"/>
      <c r="H24" s="2913"/>
      <c r="I24" s="2913"/>
      <c r="J24" s="2913"/>
      <c r="K24" s="2913"/>
      <c r="L24" s="2913"/>
      <c r="M24" s="2913"/>
      <c r="N24" s="2913"/>
      <c r="O24" s="2913"/>
      <c r="P24" s="2913"/>
      <c r="Q24" s="2913"/>
    </row>
    <row r="25" spans="1:17" ht="9" customHeight="1">
      <c r="A25" s="2402" t="s">
        <v>68</v>
      </c>
      <c r="B25" s="2404">
        <v>211.32380000000001</v>
      </c>
      <c r="C25" s="2404">
        <v>235.36667800000001</v>
      </c>
      <c r="D25" s="2404">
        <v>226.15140500000001</v>
      </c>
      <c r="E25" s="2404">
        <v>209.410943</v>
      </c>
      <c r="F25" s="2911">
        <v>214.48931899999999</v>
      </c>
      <c r="G25" s="2911"/>
      <c r="H25" s="2404">
        <v>220.647808</v>
      </c>
      <c r="I25" s="2404">
        <v>192.73041599999999</v>
      </c>
      <c r="J25" s="2404">
        <v>193.867965</v>
      </c>
      <c r="K25" s="2911">
        <v>180.45534900000001</v>
      </c>
      <c r="L25" s="2911"/>
      <c r="M25" s="2404">
        <v>186.611242</v>
      </c>
      <c r="N25" s="2404">
        <v>178.40280899999999</v>
      </c>
      <c r="O25" s="2404">
        <v>172.59246899999999</v>
      </c>
      <c r="P25" s="2911">
        <v>2422.0502029999998</v>
      </c>
      <c r="Q25" s="2911"/>
    </row>
    <row r="26" spans="1:17" ht="9" customHeight="1">
      <c r="A26" s="2400"/>
      <c r="B26" s="2404">
        <v>187.32962699999999</v>
      </c>
      <c r="C26" s="2404">
        <v>179.99160599999999</v>
      </c>
      <c r="D26" s="2404">
        <v>180.866364</v>
      </c>
      <c r="E26" s="2404">
        <v>213.92228800000001</v>
      </c>
      <c r="F26" s="2911">
        <v>192.794061</v>
      </c>
      <c r="G26" s="2911"/>
      <c r="H26" s="2404">
        <v>181.566699</v>
      </c>
      <c r="I26" s="2404">
        <v>187.351797</v>
      </c>
      <c r="J26" s="2404">
        <v>194.275655</v>
      </c>
      <c r="K26" s="2911">
        <v>184.114597</v>
      </c>
      <c r="L26" s="2911"/>
      <c r="M26" s="2404">
        <v>186.066845</v>
      </c>
      <c r="N26" s="2404">
        <v>180.19985299999999</v>
      </c>
      <c r="O26" s="2404"/>
      <c r="P26" s="2911">
        <v>2068.4793920000002</v>
      </c>
      <c r="Q26" s="2911"/>
    </row>
    <row r="27" spans="1:17" ht="10.5" customHeight="1">
      <c r="A27" s="2402" t="s">
        <v>2003</v>
      </c>
      <c r="B27" s="2404">
        <v>176.19030000000001</v>
      </c>
      <c r="C27" s="2404">
        <v>198.72417799999999</v>
      </c>
      <c r="D27" s="2404">
        <v>192.18210500000001</v>
      </c>
      <c r="E27" s="2404">
        <v>178.944343</v>
      </c>
      <c r="F27" s="2911">
        <v>180.24321900000001</v>
      </c>
      <c r="G27" s="2911"/>
      <c r="H27" s="2404">
        <v>192.281508</v>
      </c>
      <c r="I27" s="2404">
        <v>164.71731600000001</v>
      </c>
      <c r="J27" s="2404">
        <v>163.047605</v>
      </c>
      <c r="K27" s="2911">
        <v>148.28184899999999</v>
      </c>
      <c r="L27" s="2911"/>
      <c r="M27" s="2404">
        <v>160.60634200000001</v>
      </c>
      <c r="N27" s="2404">
        <v>151.21280899999999</v>
      </c>
      <c r="O27" s="2404">
        <v>144.13131999999999</v>
      </c>
      <c r="P27" s="2911">
        <v>2050.5628940000001</v>
      </c>
      <c r="Q27" s="2911"/>
    </row>
    <row r="28" spans="1:17" ht="9" customHeight="1">
      <c r="A28" s="2400"/>
      <c r="B28" s="2404">
        <v>160.75317999999999</v>
      </c>
      <c r="C28" s="2404">
        <v>150.514499</v>
      </c>
      <c r="D28" s="2404">
        <v>151.39276799999999</v>
      </c>
      <c r="E28" s="2404">
        <v>186.41910799999999</v>
      </c>
      <c r="F28" s="2911">
        <v>161.41546199999999</v>
      </c>
      <c r="G28" s="2911"/>
      <c r="H28" s="2404">
        <v>156.31182899999999</v>
      </c>
      <c r="I28" s="2404">
        <v>156.23996299999999</v>
      </c>
      <c r="J28" s="2404">
        <v>161.88418300000001</v>
      </c>
      <c r="K28" s="2911">
        <v>149.49722299999999</v>
      </c>
      <c r="L28" s="2911"/>
      <c r="M28" s="2404">
        <v>151.103545</v>
      </c>
      <c r="N28" s="2404">
        <v>148.437207</v>
      </c>
      <c r="O28" s="2404"/>
      <c r="P28" s="2911">
        <v>1733.968967</v>
      </c>
      <c r="Q28" s="2911"/>
    </row>
    <row r="29" spans="1:17" ht="11.25" customHeight="1">
      <c r="A29" s="2913" t="s">
        <v>2042</v>
      </c>
      <c r="B29" s="2913"/>
      <c r="C29" s="2913"/>
      <c r="D29" s="2913"/>
      <c r="E29" s="2913"/>
      <c r="F29" s="2913"/>
      <c r="G29" s="2913"/>
      <c r="H29" s="2913"/>
      <c r="I29" s="2913"/>
      <c r="J29" s="2913"/>
      <c r="K29" s="2913"/>
      <c r="L29" s="2913"/>
      <c r="M29" s="2913"/>
      <c r="N29" s="2913"/>
      <c r="O29" s="2913"/>
      <c r="P29" s="2913"/>
      <c r="Q29" s="2913"/>
    </row>
    <row r="30" spans="1:17" ht="9" customHeight="1">
      <c r="A30" s="2402" t="s">
        <v>68</v>
      </c>
      <c r="B30" s="2404">
        <v>49.634599999999999</v>
      </c>
      <c r="C30" s="2404">
        <v>44.595100000000002</v>
      </c>
      <c r="D30" s="2404">
        <v>44.195399999999999</v>
      </c>
      <c r="E30" s="2404">
        <v>42.783299999999997</v>
      </c>
      <c r="F30" s="2911">
        <v>47.761499999999998</v>
      </c>
      <c r="G30" s="2911"/>
      <c r="H30" s="2404">
        <v>52.205599999999997</v>
      </c>
      <c r="I30" s="2404">
        <v>33.448900000000002</v>
      </c>
      <c r="J30" s="2404">
        <v>40.303600000000003</v>
      </c>
      <c r="K30" s="2911">
        <v>44.228200000000001</v>
      </c>
      <c r="L30" s="2911"/>
      <c r="M30" s="2404">
        <v>31.446200000000001</v>
      </c>
      <c r="N30" s="2404">
        <v>31.976700000000001</v>
      </c>
      <c r="O30" s="2404">
        <v>29.363</v>
      </c>
      <c r="P30" s="2911">
        <v>491.94209999999998</v>
      </c>
      <c r="Q30" s="2911"/>
    </row>
    <row r="31" spans="1:17" ht="9" customHeight="1">
      <c r="A31" s="2400"/>
      <c r="B31" s="2404">
        <v>38.742899999999999</v>
      </c>
      <c r="C31" s="2404">
        <v>31.8675</v>
      </c>
      <c r="D31" s="2404">
        <v>42.137</v>
      </c>
      <c r="E31" s="2404">
        <v>29.619900000000001</v>
      </c>
      <c r="F31" s="2911">
        <v>38.204799999999999</v>
      </c>
      <c r="G31" s="2911"/>
      <c r="H31" s="2404">
        <v>49.997</v>
      </c>
      <c r="I31" s="2404">
        <v>41.399099999999997</v>
      </c>
      <c r="J31" s="2404">
        <v>40.3902</v>
      </c>
      <c r="K31" s="2911">
        <v>32.049999999999997</v>
      </c>
      <c r="L31" s="2911"/>
      <c r="M31" s="2404">
        <v>30.157800000000002</v>
      </c>
      <c r="N31" s="2404">
        <v>30.0808</v>
      </c>
      <c r="O31" s="2404"/>
      <c r="P31" s="2911">
        <v>404.64699999999999</v>
      </c>
      <c r="Q31" s="2911"/>
    </row>
    <row r="32" spans="1:17" ht="10.5" customHeight="1">
      <c r="A32" s="2402" t="s">
        <v>2003</v>
      </c>
      <c r="B32" s="2404">
        <v>43.536200000000001</v>
      </c>
      <c r="C32" s="2404">
        <v>35.683900000000001</v>
      </c>
      <c r="D32" s="2404">
        <v>37.549100000000003</v>
      </c>
      <c r="E32" s="2404">
        <v>37.078699999999998</v>
      </c>
      <c r="F32" s="2911">
        <v>38.007199999999997</v>
      </c>
      <c r="G32" s="2911"/>
      <c r="H32" s="2404">
        <v>45.089700000000001</v>
      </c>
      <c r="I32" s="2404">
        <v>29.1736</v>
      </c>
      <c r="J32" s="2404">
        <v>34.747199999999999</v>
      </c>
      <c r="K32" s="2911">
        <v>37.987699999999997</v>
      </c>
      <c r="L32" s="2911"/>
      <c r="M32" s="2404">
        <v>25.621400000000001</v>
      </c>
      <c r="N32" s="2404">
        <v>25.296099999999999</v>
      </c>
      <c r="O32" s="2404">
        <v>24.384599999999999</v>
      </c>
      <c r="P32" s="2911">
        <v>414.15539999999999</v>
      </c>
      <c r="Q32" s="2911"/>
    </row>
    <row r="33" spans="1:17" ht="9" customHeight="1">
      <c r="A33" s="2400"/>
      <c r="B33" s="2404">
        <v>34.094999999999999</v>
      </c>
      <c r="C33" s="2404">
        <v>24.951000000000001</v>
      </c>
      <c r="D33" s="2404">
        <v>31.9343</v>
      </c>
      <c r="E33" s="2404">
        <v>24.805800000000001</v>
      </c>
      <c r="F33" s="2911">
        <v>31.997299999999999</v>
      </c>
      <c r="G33" s="2911"/>
      <c r="H33" s="2404">
        <v>43.201700000000002</v>
      </c>
      <c r="I33" s="2404">
        <v>36.824300000000001</v>
      </c>
      <c r="J33" s="2404">
        <v>33.2502</v>
      </c>
      <c r="K33" s="2911">
        <v>27.385300000000001</v>
      </c>
      <c r="L33" s="2911"/>
      <c r="M33" s="2404">
        <v>25.557300000000001</v>
      </c>
      <c r="N33" s="2404">
        <v>24.178999999999998</v>
      </c>
      <c r="O33" s="2404"/>
      <c r="P33" s="2911">
        <v>338.18119999999999</v>
      </c>
      <c r="Q33" s="2911"/>
    </row>
    <row r="34" spans="1:17" ht="11.25" customHeight="1">
      <c r="A34" s="2913" t="s">
        <v>2056</v>
      </c>
      <c r="B34" s="2913"/>
      <c r="C34" s="2913"/>
      <c r="D34" s="2913"/>
      <c r="E34" s="2913"/>
      <c r="F34" s="2913"/>
      <c r="G34" s="2913"/>
      <c r="H34" s="2913"/>
      <c r="I34" s="2913"/>
      <c r="J34" s="2913"/>
      <c r="K34" s="2913"/>
      <c r="L34" s="2913"/>
      <c r="M34" s="2913"/>
      <c r="N34" s="2913"/>
      <c r="O34" s="2913"/>
      <c r="P34" s="2913"/>
      <c r="Q34" s="2913"/>
    </row>
    <row r="35" spans="1:17" ht="9" customHeight="1">
      <c r="A35" s="2402" t="s">
        <v>68</v>
      </c>
      <c r="B35" s="2404">
        <v>1620.4310499999999</v>
      </c>
      <c r="C35" s="2404">
        <v>1595.40978</v>
      </c>
      <c r="D35" s="2404">
        <v>1445.2858699999999</v>
      </c>
      <c r="E35" s="2404">
        <v>1162.43289</v>
      </c>
      <c r="F35" s="2911">
        <v>1044.92796</v>
      </c>
      <c r="G35" s="2911"/>
      <c r="H35" s="2404">
        <v>1234.0035499999999</v>
      </c>
      <c r="I35" s="2404">
        <v>1123.3587600000001</v>
      </c>
      <c r="J35" s="2404">
        <v>1151.9989700000001</v>
      </c>
      <c r="K35" s="2911">
        <v>1356.1875</v>
      </c>
      <c r="L35" s="2911"/>
      <c r="M35" s="2404">
        <v>1287.9216200000001</v>
      </c>
      <c r="N35" s="2404">
        <v>1572.60573</v>
      </c>
      <c r="O35" s="2404">
        <v>1578.81621</v>
      </c>
      <c r="P35" s="2911">
        <v>16173.37989</v>
      </c>
      <c r="Q35" s="2911"/>
    </row>
    <row r="36" spans="1:17" ht="9" customHeight="1">
      <c r="A36" s="2400"/>
      <c r="B36" s="2404">
        <v>1495.99272</v>
      </c>
      <c r="C36" s="2404">
        <v>1418.48504</v>
      </c>
      <c r="D36" s="2404">
        <v>1226.6461300000001</v>
      </c>
      <c r="E36" s="2404">
        <v>1100.4745499999999</v>
      </c>
      <c r="F36" s="2911">
        <v>1055.9716000000001</v>
      </c>
      <c r="G36" s="2911"/>
      <c r="H36" s="2404">
        <v>974.51931000000002</v>
      </c>
      <c r="I36" s="2404">
        <v>1117.80349</v>
      </c>
      <c r="J36" s="2404">
        <v>1147.62321</v>
      </c>
      <c r="K36" s="2911">
        <v>1292.2651599999999</v>
      </c>
      <c r="L36" s="2911"/>
      <c r="M36" s="2404">
        <v>1505.5599</v>
      </c>
      <c r="N36" s="2404">
        <v>1475.5470399999999</v>
      </c>
      <c r="O36" s="2404"/>
      <c r="P36" s="2911">
        <v>13810.888150000001</v>
      </c>
      <c r="Q36" s="2911"/>
    </row>
    <row r="37" spans="1:17" ht="10.5" customHeight="1">
      <c r="A37" s="2402" t="s">
        <v>2003</v>
      </c>
      <c r="B37" s="2404">
        <v>983.87942999999996</v>
      </c>
      <c r="C37" s="2404">
        <v>827.44637</v>
      </c>
      <c r="D37" s="2404">
        <v>698.19866999999999</v>
      </c>
      <c r="E37" s="2404">
        <v>521.50081</v>
      </c>
      <c r="F37" s="2911">
        <v>425.87029999999999</v>
      </c>
      <c r="G37" s="2911"/>
      <c r="H37" s="2404">
        <v>718.07514000000003</v>
      </c>
      <c r="I37" s="2404">
        <v>489.98349000000002</v>
      </c>
      <c r="J37" s="2404">
        <v>580.75367000000006</v>
      </c>
      <c r="K37" s="2911">
        <v>624.66021999999998</v>
      </c>
      <c r="L37" s="2911"/>
      <c r="M37" s="2404">
        <v>703.33420000000001</v>
      </c>
      <c r="N37" s="2404">
        <v>945.73397999999997</v>
      </c>
      <c r="O37" s="2404">
        <v>951.80134999999996</v>
      </c>
      <c r="P37" s="2911">
        <v>8471.2376299999996</v>
      </c>
      <c r="Q37" s="2911"/>
    </row>
    <row r="38" spans="1:17" ht="9" customHeight="1">
      <c r="A38" s="2400"/>
      <c r="B38" s="2404">
        <v>926.61392999999998</v>
      </c>
      <c r="C38" s="2404">
        <v>804.37964999999997</v>
      </c>
      <c r="D38" s="2404">
        <v>681.26025000000004</v>
      </c>
      <c r="E38" s="2404">
        <v>576.15653999999995</v>
      </c>
      <c r="F38" s="2911">
        <v>574.41411000000005</v>
      </c>
      <c r="G38" s="2911"/>
      <c r="H38" s="2404">
        <v>504.10262</v>
      </c>
      <c r="I38" s="2404">
        <v>596.85720000000003</v>
      </c>
      <c r="J38" s="2404">
        <v>594.0942</v>
      </c>
      <c r="K38" s="2911">
        <v>727.50582999999995</v>
      </c>
      <c r="L38" s="2911"/>
      <c r="M38" s="2404">
        <v>871.59267999999997</v>
      </c>
      <c r="N38" s="2404">
        <v>825.12539000000004</v>
      </c>
      <c r="O38" s="2404"/>
      <c r="P38" s="2911">
        <v>7682.1023999999998</v>
      </c>
      <c r="Q38" s="2911"/>
    </row>
    <row r="39" spans="1:17" ht="11.25" customHeight="1">
      <c r="A39" s="2913" t="s">
        <v>2043</v>
      </c>
      <c r="B39" s="2913"/>
      <c r="C39" s="2913"/>
      <c r="D39" s="2913"/>
      <c r="E39" s="2913"/>
      <c r="F39" s="2913"/>
      <c r="G39" s="2913"/>
      <c r="H39" s="2913"/>
      <c r="I39" s="2913"/>
      <c r="J39" s="2913"/>
      <c r="K39" s="2913"/>
      <c r="L39" s="2913"/>
      <c r="M39" s="2913"/>
      <c r="N39" s="2913"/>
      <c r="O39" s="2913"/>
      <c r="P39" s="2913"/>
      <c r="Q39" s="2913"/>
    </row>
    <row r="40" spans="1:17" ht="9" customHeight="1">
      <c r="A40" s="2402" t="s">
        <v>68</v>
      </c>
      <c r="B40" s="2404">
        <v>298.7518</v>
      </c>
      <c r="C40" s="2404">
        <v>364.47600999999997</v>
      </c>
      <c r="D40" s="2404">
        <v>319.79741000000001</v>
      </c>
      <c r="E40" s="2404">
        <v>339.42674</v>
      </c>
      <c r="F40" s="2911">
        <v>307.19394</v>
      </c>
      <c r="G40" s="2911"/>
      <c r="H40" s="2404">
        <v>369.06500999999997</v>
      </c>
      <c r="I40" s="2404">
        <v>266.18272999999999</v>
      </c>
      <c r="J40" s="2404">
        <v>245.29273000000001</v>
      </c>
      <c r="K40" s="2911">
        <v>252.56947</v>
      </c>
      <c r="L40" s="2911"/>
      <c r="M40" s="2404">
        <v>285.62984</v>
      </c>
      <c r="N40" s="2404">
        <v>310.24669</v>
      </c>
      <c r="O40" s="2404">
        <v>308.73649</v>
      </c>
      <c r="P40" s="2911">
        <v>3667.36886</v>
      </c>
      <c r="Q40" s="2911"/>
    </row>
    <row r="41" spans="1:17" ht="9" customHeight="1">
      <c r="A41" s="2400"/>
      <c r="B41" s="2404">
        <v>291.29516999999998</v>
      </c>
      <c r="C41" s="2404">
        <v>314.82109000000003</v>
      </c>
      <c r="D41" s="2404">
        <v>275.00605999999999</v>
      </c>
      <c r="E41" s="2404">
        <v>336.00846000000001</v>
      </c>
      <c r="F41" s="2911">
        <v>347.49394999999998</v>
      </c>
      <c r="G41" s="2911"/>
      <c r="H41" s="2404">
        <v>272.51888000000002</v>
      </c>
      <c r="I41" s="2404">
        <v>202.69086999999999</v>
      </c>
      <c r="J41" s="2404">
        <v>285.69868000000002</v>
      </c>
      <c r="K41" s="2911">
        <v>255.18114</v>
      </c>
      <c r="L41" s="2911"/>
      <c r="M41" s="2404">
        <v>312.11806999999999</v>
      </c>
      <c r="N41" s="2404">
        <v>292.08481999999998</v>
      </c>
      <c r="O41" s="2404"/>
      <c r="P41" s="2911">
        <v>3184.9171900000001</v>
      </c>
      <c r="Q41" s="2911"/>
    </row>
    <row r="42" spans="1:17" ht="10.5" customHeight="1">
      <c r="A42" s="2402" t="s">
        <v>2003</v>
      </c>
      <c r="B42" s="2404">
        <v>199.19051999999999</v>
      </c>
      <c r="C42" s="2404">
        <v>266.84787</v>
      </c>
      <c r="D42" s="2404">
        <v>224.44560999999999</v>
      </c>
      <c r="E42" s="2404">
        <v>246.75334000000001</v>
      </c>
      <c r="F42" s="2911">
        <v>210.52086</v>
      </c>
      <c r="G42" s="2911"/>
      <c r="H42" s="2404">
        <v>300.13587000000001</v>
      </c>
      <c r="I42" s="2404">
        <v>206.41300000000001</v>
      </c>
      <c r="J42" s="2404">
        <v>180.21677</v>
      </c>
      <c r="K42" s="2911">
        <v>174.54052999999999</v>
      </c>
      <c r="L42" s="2911"/>
      <c r="M42" s="2404">
        <v>209.64732000000001</v>
      </c>
      <c r="N42" s="2404">
        <v>220.77434</v>
      </c>
      <c r="O42" s="2404">
        <v>220.28851</v>
      </c>
      <c r="P42" s="2911">
        <v>2659.7745399999999</v>
      </c>
      <c r="Q42" s="2911"/>
    </row>
    <row r="43" spans="1:17" ht="9" customHeight="1">
      <c r="A43" s="2400"/>
      <c r="B43" s="2404">
        <v>199.78907000000001</v>
      </c>
      <c r="C43" s="2404">
        <v>225.57891000000001</v>
      </c>
      <c r="D43" s="2404">
        <v>189.88713000000001</v>
      </c>
      <c r="E43" s="2404">
        <v>250.11788999999999</v>
      </c>
      <c r="F43" s="2911">
        <v>259.25062000000003</v>
      </c>
      <c r="G43" s="2911"/>
      <c r="H43" s="2404">
        <v>210.63607999999999</v>
      </c>
      <c r="I43" s="2404">
        <v>126.91661000000001</v>
      </c>
      <c r="J43" s="2404">
        <v>212.05037999999999</v>
      </c>
      <c r="K43" s="2911">
        <v>177.91031000000001</v>
      </c>
      <c r="L43" s="2911"/>
      <c r="M43" s="2404">
        <v>214.93055000000001</v>
      </c>
      <c r="N43" s="2404">
        <v>211.53475</v>
      </c>
      <c r="O43" s="2404"/>
      <c r="P43" s="2911">
        <v>2278.6023</v>
      </c>
      <c r="Q43" s="2911"/>
    </row>
    <row r="44" spans="1:17" ht="11.25" customHeight="1">
      <c r="A44" s="2913" t="s">
        <v>2044</v>
      </c>
      <c r="B44" s="2913"/>
      <c r="C44" s="2913"/>
      <c r="D44" s="2913"/>
      <c r="E44" s="2913"/>
      <c r="F44" s="2913"/>
      <c r="G44" s="2913"/>
      <c r="H44" s="2913"/>
      <c r="I44" s="2913"/>
      <c r="J44" s="2913"/>
      <c r="K44" s="2913"/>
      <c r="L44" s="2913"/>
      <c r="M44" s="2913"/>
      <c r="N44" s="2913"/>
      <c r="O44" s="2913"/>
      <c r="P44" s="2913"/>
      <c r="Q44" s="2913"/>
    </row>
    <row r="45" spans="1:17" ht="9" customHeight="1">
      <c r="A45" s="2402" t="s">
        <v>68</v>
      </c>
      <c r="B45" s="2404">
        <v>155.05770000000001</v>
      </c>
      <c r="C45" s="2404">
        <v>404.9522</v>
      </c>
      <c r="D45" s="2404">
        <v>296.60129999999998</v>
      </c>
      <c r="E45" s="2404">
        <v>358.64830000000001</v>
      </c>
      <c r="F45" s="2911">
        <v>407.5829</v>
      </c>
      <c r="G45" s="2911"/>
      <c r="H45" s="2404">
        <v>332.60700000000003</v>
      </c>
      <c r="I45" s="2404">
        <v>379.14359999999999</v>
      </c>
      <c r="J45" s="2404">
        <v>336.6474</v>
      </c>
      <c r="K45" s="2911">
        <v>360.55880000000002</v>
      </c>
      <c r="L45" s="2911"/>
      <c r="M45" s="2404">
        <v>531.56979999999999</v>
      </c>
      <c r="N45" s="2404">
        <v>401.65429999999998</v>
      </c>
      <c r="O45" s="2404">
        <v>511.23390000000001</v>
      </c>
      <c r="P45" s="2911">
        <v>4476.2572</v>
      </c>
      <c r="Q45" s="2911"/>
    </row>
    <row r="46" spans="1:17" ht="9" customHeight="1">
      <c r="A46" s="2400"/>
      <c r="B46" s="2404">
        <v>199.37610000000001</v>
      </c>
      <c r="C46" s="2404">
        <v>524.06629999999996</v>
      </c>
      <c r="D46" s="2404">
        <v>350.46190000000001</v>
      </c>
      <c r="E46" s="2404">
        <v>495.1037</v>
      </c>
      <c r="F46" s="2911">
        <v>361.38659999999999</v>
      </c>
      <c r="G46" s="2911"/>
      <c r="H46" s="2404">
        <v>340.23500000000001</v>
      </c>
      <c r="I46" s="2404">
        <v>514.51289999999995</v>
      </c>
      <c r="J46" s="2404">
        <v>516.19479999999999</v>
      </c>
      <c r="K46" s="2911">
        <v>362.02120000000002</v>
      </c>
      <c r="L46" s="2911"/>
      <c r="M46" s="2404">
        <v>527.14679999999998</v>
      </c>
      <c r="N46" s="2404">
        <v>507.64389999999997</v>
      </c>
      <c r="O46" s="2404"/>
      <c r="P46" s="2911">
        <v>4698.1491999999998</v>
      </c>
      <c r="Q46" s="2911"/>
    </row>
    <row r="47" spans="1:17" ht="10.5" customHeight="1">
      <c r="A47" s="2402" t="s">
        <v>2003</v>
      </c>
      <c r="B47" s="2404">
        <v>110.75530000000001</v>
      </c>
      <c r="C47" s="2404">
        <v>346.60379999999998</v>
      </c>
      <c r="D47" s="2404">
        <v>249.7328</v>
      </c>
      <c r="E47" s="2404">
        <v>305.64690000000002</v>
      </c>
      <c r="F47" s="2911">
        <v>364.80360000000002</v>
      </c>
      <c r="G47" s="2911"/>
      <c r="H47" s="2404">
        <v>271.7989</v>
      </c>
      <c r="I47" s="2404">
        <v>322.26859999999999</v>
      </c>
      <c r="J47" s="2404">
        <v>274.06939999999997</v>
      </c>
      <c r="K47" s="2911">
        <v>302.98390000000001</v>
      </c>
      <c r="L47" s="2911"/>
      <c r="M47" s="2404">
        <v>462.89729999999997</v>
      </c>
      <c r="N47" s="2404">
        <v>331.77530000000002</v>
      </c>
      <c r="O47" s="2404">
        <v>467.58620000000002</v>
      </c>
      <c r="P47" s="2911">
        <v>3810.922</v>
      </c>
      <c r="Q47" s="2911"/>
    </row>
    <row r="48" spans="1:17" ht="9" customHeight="1">
      <c r="A48" s="2400"/>
      <c r="B48" s="2404">
        <v>151.2542</v>
      </c>
      <c r="C48" s="2404">
        <v>451.63709999999998</v>
      </c>
      <c r="D48" s="2404">
        <v>311.98270000000002</v>
      </c>
      <c r="E48" s="2404">
        <v>430.26560000000001</v>
      </c>
      <c r="F48" s="2911">
        <v>309.68349999999998</v>
      </c>
      <c r="G48" s="2911"/>
      <c r="H48" s="2404">
        <v>282.53100000000001</v>
      </c>
      <c r="I48" s="2404">
        <v>448.7276</v>
      </c>
      <c r="J48" s="2404">
        <v>450.185</v>
      </c>
      <c r="K48" s="2911">
        <v>299.49369999999999</v>
      </c>
      <c r="L48" s="2911"/>
      <c r="M48" s="2404">
        <v>470.48099999999999</v>
      </c>
      <c r="N48" s="2404">
        <v>439.89609999999999</v>
      </c>
      <c r="O48" s="2404"/>
      <c r="P48" s="2911">
        <v>4046.1374999999998</v>
      </c>
      <c r="Q48" s="2911"/>
    </row>
    <row r="49" spans="1:17" ht="11.25" customHeight="1">
      <c r="A49" s="2914" t="s">
        <v>2045</v>
      </c>
      <c r="B49" s="2914"/>
      <c r="C49" s="2914"/>
      <c r="D49" s="2914"/>
      <c r="E49" s="2914"/>
      <c r="F49" s="2914"/>
      <c r="G49" s="2914"/>
      <c r="H49" s="2914"/>
      <c r="I49" s="2914"/>
      <c r="J49" s="2914"/>
      <c r="K49" s="2914"/>
      <c r="L49" s="2914"/>
      <c r="M49" s="2914"/>
      <c r="N49" s="2914"/>
      <c r="O49" s="2914"/>
      <c r="P49" s="2914"/>
      <c r="Q49" s="2914"/>
    </row>
    <row r="50" spans="1:17" ht="9" customHeight="1">
      <c r="A50" s="2402" t="s">
        <v>68</v>
      </c>
      <c r="B50" s="2404">
        <v>109.0179</v>
      </c>
      <c r="C50" s="2404">
        <v>352.93360000000001</v>
      </c>
      <c r="D50" s="2404">
        <v>249.15639999999999</v>
      </c>
      <c r="E50" s="2404">
        <v>314.31400000000002</v>
      </c>
      <c r="F50" s="2911">
        <v>363.09589999999997</v>
      </c>
      <c r="G50" s="2911"/>
      <c r="H50" s="2404">
        <v>293.51190000000003</v>
      </c>
      <c r="I50" s="2404">
        <v>336.45760000000001</v>
      </c>
      <c r="J50" s="2404">
        <v>293.6121</v>
      </c>
      <c r="K50" s="2911">
        <v>321.95159999999998</v>
      </c>
      <c r="L50" s="2911"/>
      <c r="M50" s="2404">
        <v>494.3329</v>
      </c>
      <c r="N50" s="2404">
        <v>361.6001</v>
      </c>
      <c r="O50" s="2404">
        <v>458.73450000000003</v>
      </c>
      <c r="P50" s="2911">
        <v>3948.7184999999999</v>
      </c>
      <c r="Q50" s="2911"/>
    </row>
    <row r="51" spans="1:17" ht="9" customHeight="1">
      <c r="A51" s="2400"/>
      <c r="B51" s="2404">
        <v>157.04220000000001</v>
      </c>
      <c r="C51" s="2404">
        <v>482.1619</v>
      </c>
      <c r="D51" s="2404">
        <v>304.67309999999998</v>
      </c>
      <c r="E51" s="2404">
        <v>452.786</v>
      </c>
      <c r="F51" s="2911">
        <v>313.46890000000002</v>
      </c>
      <c r="G51" s="2911"/>
      <c r="H51" s="2404">
        <v>300.80200000000002</v>
      </c>
      <c r="I51" s="2404">
        <v>466.53440000000001</v>
      </c>
      <c r="J51" s="2404">
        <v>471.12619999999998</v>
      </c>
      <c r="K51" s="2911">
        <v>322.1585</v>
      </c>
      <c r="L51" s="2911"/>
      <c r="M51" s="2404">
        <v>476.41550000000001</v>
      </c>
      <c r="N51" s="2404">
        <v>465.49650000000003</v>
      </c>
      <c r="O51" s="2404"/>
      <c r="P51" s="2911">
        <v>4212.6652000000004</v>
      </c>
      <c r="Q51" s="2911"/>
    </row>
    <row r="52" spans="1:17" ht="10.5" customHeight="1">
      <c r="A52" s="2402" t="s">
        <v>2003</v>
      </c>
      <c r="B52" s="2404">
        <v>86.357799999999997</v>
      </c>
      <c r="C52" s="2404">
        <v>323.58260000000001</v>
      </c>
      <c r="D52" s="2404">
        <v>225.64240000000001</v>
      </c>
      <c r="E52" s="2404">
        <v>280.5324</v>
      </c>
      <c r="F52" s="2911">
        <v>339.91109999999998</v>
      </c>
      <c r="G52" s="2911"/>
      <c r="H52" s="2404">
        <v>250.24379999999999</v>
      </c>
      <c r="I52" s="2404">
        <v>301.00130000000001</v>
      </c>
      <c r="J52" s="2404">
        <v>251.8862</v>
      </c>
      <c r="K52" s="2911">
        <v>284.58</v>
      </c>
      <c r="L52" s="2911"/>
      <c r="M52" s="2404">
        <v>443.4436</v>
      </c>
      <c r="N52" s="2404">
        <v>310.97969999999998</v>
      </c>
      <c r="O52" s="2404">
        <v>440.47989999999999</v>
      </c>
      <c r="P52" s="2911">
        <v>3538.6408000000001</v>
      </c>
      <c r="Q52" s="2911"/>
    </row>
    <row r="53" spans="1:17" ht="9" customHeight="1">
      <c r="A53" s="2400"/>
      <c r="B53" s="2404">
        <v>130.0513</v>
      </c>
      <c r="C53" s="2404">
        <v>428.58249999999998</v>
      </c>
      <c r="D53" s="2404">
        <v>287.2337</v>
      </c>
      <c r="E53" s="2404">
        <v>410.6225</v>
      </c>
      <c r="F53" s="2911">
        <v>286.77409999999998</v>
      </c>
      <c r="G53" s="2911"/>
      <c r="H53" s="2404">
        <v>261.9699</v>
      </c>
      <c r="I53" s="2404">
        <v>424.8913</v>
      </c>
      <c r="J53" s="2404">
        <v>427.11849999999998</v>
      </c>
      <c r="K53" s="2911">
        <v>280.315</v>
      </c>
      <c r="L53" s="2911"/>
      <c r="M53" s="2404">
        <v>443.60759999999999</v>
      </c>
      <c r="N53" s="2404">
        <v>418.57260000000002</v>
      </c>
      <c r="O53" s="2404"/>
      <c r="P53" s="2911">
        <v>3799.739</v>
      </c>
      <c r="Q53" s="2911"/>
    </row>
    <row r="54" spans="1:17" ht="11.25" customHeight="1">
      <c r="A54" s="2913" t="s">
        <v>2046</v>
      </c>
      <c r="B54" s="2913"/>
      <c r="C54" s="2913"/>
      <c r="D54" s="2913"/>
      <c r="E54" s="2913"/>
      <c r="F54" s="2913"/>
      <c r="G54" s="2913"/>
      <c r="H54" s="2913"/>
      <c r="I54" s="2913"/>
      <c r="J54" s="2913"/>
      <c r="K54" s="2913"/>
      <c r="L54" s="2913"/>
      <c r="M54" s="2913"/>
      <c r="N54" s="2913"/>
      <c r="O54" s="2913"/>
      <c r="P54" s="2913"/>
      <c r="Q54" s="2913"/>
    </row>
    <row r="55" spans="1:17" ht="9" customHeight="1">
      <c r="A55" s="2402" t="s">
        <v>68</v>
      </c>
      <c r="B55" s="2404">
        <v>176.9161</v>
      </c>
      <c r="C55" s="2404">
        <v>306.94740000000002</v>
      </c>
      <c r="D55" s="2404">
        <v>228.05539999999999</v>
      </c>
      <c r="E55" s="2404">
        <v>359.53530000000001</v>
      </c>
      <c r="F55" s="2911">
        <v>316.10969999999998</v>
      </c>
      <c r="G55" s="2911"/>
      <c r="H55" s="2404">
        <v>262.9522</v>
      </c>
      <c r="I55" s="2404">
        <v>181.6054</v>
      </c>
      <c r="J55" s="2404">
        <v>275.29509999999999</v>
      </c>
      <c r="K55" s="2911">
        <v>221.5635</v>
      </c>
      <c r="L55" s="2911"/>
      <c r="M55" s="2404">
        <v>227.7929</v>
      </c>
      <c r="N55" s="2404">
        <v>232.4744</v>
      </c>
      <c r="O55" s="2404">
        <v>223.79320000000001</v>
      </c>
      <c r="P55" s="2911">
        <v>3013.0405999999998</v>
      </c>
      <c r="Q55" s="2911"/>
    </row>
    <row r="56" spans="1:17" ht="9" customHeight="1">
      <c r="A56" s="2400"/>
      <c r="B56" s="2404">
        <v>210.1413</v>
      </c>
      <c r="C56" s="2404">
        <v>223.5129</v>
      </c>
      <c r="D56" s="2404">
        <v>256.78410000000002</v>
      </c>
      <c r="E56" s="2404">
        <v>278.78719999999998</v>
      </c>
      <c r="F56" s="2911">
        <v>233.24</v>
      </c>
      <c r="G56" s="2911"/>
      <c r="H56" s="2404">
        <v>243.14959999999999</v>
      </c>
      <c r="I56" s="2404">
        <v>325.57619999999997</v>
      </c>
      <c r="J56" s="2404">
        <v>220.7021</v>
      </c>
      <c r="K56" s="2911">
        <v>227.56540000000001</v>
      </c>
      <c r="L56" s="2911"/>
      <c r="M56" s="2404">
        <v>259.71300000000002</v>
      </c>
      <c r="N56" s="2404">
        <v>233.09200000000001</v>
      </c>
      <c r="O56" s="2404"/>
      <c r="P56" s="2911">
        <v>2712.2638000000002</v>
      </c>
      <c r="Q56" s="2911"/>
    </row>
    <row r="57" spans="1:17" ht="10.5" customHeight="1">
      <c r="A57" s="2402" t="s">
        <v>2003</v>
      </c>
      <c r="B57" s="2404">
        <v>164.8185</v>
      </c>
      <c r="C57" s="2404">
        <v>293.31610000000001</v>
      </c>
      <c r="D57" s="2404">
        <v>211.26419999999999</v>
      </c>
      <c r="E57" s="2404">
        <v>341.47770000000003</v>
      </c>
      <c r="F57" s="2911">
        <v>297.32369999999997</v>
      </c>
      <c r="G57" s="2911"/>
      <c r="H57" s="2404">
        <v>248.4803</v>
      </c>
      <c r="I57" s="2404">
        <v>164.40020000000001</v>
      </c>
      <c r="J57" s="2404">
        <v>253.23779999999999</v>
      </c>
      <c r="K57" s="2911">
        <v>198.97139999999999</v>
      </c>
      <c r="L57" s="2911"/>
      <c r="M57" s="2404">
        <v>211.7722</v>
      </c>
      <c r="N57" s="2404">
        <v>212.83</v>
      </c>
      <c r="O57" s="2404">
        <v>210.8244</v>
      </c>
      <c r="P57" s="2911">
        <v>2808.7165</v>
      </c>
      <c r="Q57" s="2911"/>
    </row>
    <row r="58" spans="1:17" ht="9" customHeight="1">
      <c r="A58" s="2400"/>
      <c r="B58" s="2404">
        <v>196.50210000000001</v>
      </c>
      <c r="C58" s="2404">
        <v>212.6566</v>
      </c>
      <c r="D58" s="2404">
        <v>243.4701</v>
      </c>
      <c r="E58" s="2404">
        <v>259.19920000000002</v>
      </c>
      <c r="F58" s="2911">
        <v>213.66239999999999</v>
      </c>
      <c r="G58" s="2911"/>
      <c r="H58" s="2404">
        <v>230.7517</v>
      </c>
      <c r="I58" s="2404">
        <v>304.09010000000001</v>
      </c>
      <c r="J58" s="2404">
        <v>203.94810000000001</v>
      </c>
      <c r="K58" s="2911">
        <v>208.97040000000001</v>
      </c>
      <c r="L58" s="2911"/>
      <c r="M58" s="2404">
        <v>236.8905</v>
      </c>
      <c r="N58" s="2404">
        <v>218.7561</v>
      </c>
      <c r="O58" s="2404"/>
      <c r="P58" s="2911">
        <v>2528.8973000000001</v>
      </c>
      <c r="Q58" s="2911"/>
    </row>
    <row r="59" spans="1:17" ht="11.25" customHeight="1">
      <c r="A59" s="2913" t="s">
        <v>2047</v>
      </c>
      <c r="B59" s="2913"/>
      <c r="C59" s="2913"/>
      <c r="D59" s="2913"/>
      <c r="E59" s="2913"/>
      <c r="F59" s="2913"/>
      <c r="G59" s="2913"/>
      <c r="H59" s="2913"/>
      <c r="I59" s="2913"/>
      <c r="J59" s="2913"/>
      <c r="K59" s="2913"/>
      <c r="L59" s="2913"/>
      <c r="M59" s="2913"/>
      <c r="N59" s="2913"/>
      <c r="O59" s="2913"/>
      <c r="P59" s="2913"/>
      <c r="Q59" s="2913"/>
    </row>
    <row r="60" spans="1:17" ht="9" customHeight="1">
      <c r="A60" s="2402" t="s">
        <v>68</v>
      </c>
      <c r="B60" s="2404">
        <v>265.18439999999998</v>
      </c>
      <c r="C60" s="2404">
        <v>270.31599999999997</v>
      </c>
      <c r="D60" s="2404">
        <v>278.42200000000003</v>
      </c>
      <c r="E60" s="2404">
        <v>298.4391</v>
      </c>
      <c r="F60" s="2911">
        <v>329.5412</v>
      </c>
      <c r="G60" s="2911"/>
      <c r="H60" s="2404">
        <v>289.24130000000002</v>
      </c>
      <c r="I60" s="2404">
        <v>249.85650000000001</v>
      </c>
      <c r="J60" s="2404">
        <v>268.91109999999998</v>
      </c>
      <c r="K60" s="2911">
        <v>238.59399999999999</v>
      </c>
      <c r="L60" s="2911"/>
      <c r="M60" s="2404">
        <v>222.13890000000001</v>
      </c>
      <c r="N60" s="2404">
        <v>253.51920000000001</v>
      </c>
      <c r="O60" s="2404">
        <v>258.63920000000002</v>
      </c>
      <c r="P60" s="2911">
        <v>3222.8029000000001</v>
      </c>
      <c r="Q60" s="2911"/>
    </row>
    <row r="61" spans="1:17" ht="9" customHeight="1">
      <c r="A61" s="2400"/>
      <c r="B61" s="2404">
        <v>232.83930000000001</v>
      </c>
      <c r="C61" s="2404">
        <v>248.4152</v>
      </c>
      <c r="D61" s="2404">
        <v>235.42</v>
      </c>
      <c r="E61" s="2404">
        <v>289.25839999999999</v>
      </c>
      <c r="F61" s="2911">
        <v>317.84640000000002</v>
      </c>
      <c r="G61" s="2911"/>
      <c r="H61" s="2404">
        <v>277.0453</v>
      </c>
      <c r="I61" s="2404">
        <v>298.39609999999999</v>
      </c>
      <c r="J61" s="2404">
        <v>253.48410000000001</v>
      </c>
      <c r="K61" s="2911">
        <v>229.27080000000001</v>
      </c>
      <c r="L61" s="2911"/>
      <c r="M61" s="2404">
        <v>259.40989999999999</v>
      </c>
      <c r="N61" s="2404">
        <v>231.01329999999999</v>
      </c>
      <c r="O61" s="2404"/>
      <c r="P61" s="2911">
        <v>2872.3987999999999</v>
      </c>
      <c r="Q61" s="2911"/>
    </row>
    <row r="62" spans="1:17" ht="10.5" customHeight="1">
      <c r="A62" s="2402" t="s">
        <v>2003</v>
      </c>
      <c r="B62" s="2404">
        <v>229.99610000000001</v>
      </c>
      <c r="C62" s="2404">
        <v>227.7525</v>
      </c>
      <c r="D62" s="2404">
        <v>239.22929999999999</v>
      </c>
      <c r="E62" s="2404">
        <v>262.23329999999999</v>
      </c>
      <c r="F62" s="2911">
        <v>287.73849999999999</v>
      </c>
      <c r="G62" s="2911"/>
      <c r="H62" s="2404">
        <v>250.32929999999999</v>
      </c>
      <c r="I62" s="2404">
        <v>211.03190000000001</v>
      </c>
      <c r="J62" s="2404">
        <v>233.51769999999999</v>
      </c>
      <c r="K62" s="2911">
        <v>200.0316</v>
      </c>
      <c r="L62" s="2911"/>
      <c r="M62" s="2404">
        <v>190.5471</v>
      </c>
      <c r="N62" s="2404">
        <v>218.93450000000001</v>
      </c>
      <c r="O62" s="2404">
        <v>222.52529999999999</v>
      </c>
      <c r="P62" s="2911">
        <v>2773.8670999999999</v>
      </c>
      <c r="Q62" s="2911"/>
    </row>
    <row r="63" spans="1:17" ht="9" customHeight="1">
      <c r="A63" s="2400"/>
      <c r="B63" s="2404">
        <v>197.5728</v>
      </c>
      <c r="C63" s="2404">
        <v>209.0626</v>
      </c>
      <c r="D63" s="2404">
        <v>198.62430000000001</v>
      </c>
      <c r="E63" s="2404">
        <v>255.4444</v>
      </c>
      <c r="F63" s="2911">
        <v>281.7296</v>
      </c>
      <c r="G63" s="2911"/>
      <c r="H63" s="2404">
        <v>243.9111</v>
      </c>
      <c r="I63" s="2404">
        <v>260.75009999999997</v>
      </c>
      <c r="J63" s="2404">
        <v>217.38380000000001</v>
      </c>
      <c r="K63" s="2911">
        <v>194.79069999999999</v>
      </c>
      <c r="L63" s="2911"/>
      <c r="M63" s="2404">
        <v>223.77260000000001</v>
      </c>
      <c r="N63" s="2404">
        <v>198.81389999999999</v>
      </c>
      <c r="O63" s="2404"/>
      <c r="P63" s="2911">
        <v>2481.8559</v>
      </c>
      <c r="Q63" s="2911"/>
    </row>
    <row r="64" spans="1:17" ht="10.5" customHeight="1">
      <c r="A64" s="2914" t="s">
        <v>2048</v>
      </c>
      <c r="B64" s="2914"/>
      <c r="C64" s="2914"/>
      <c r="D64" s="2914"/>
      <c r="E64" s="2914"/>
      <c r="F64" s="2914"/>
      <c r="G64" s="2914"/>
      <c r="H64" s="2914"/>
      <c r="I64" s="2914"/>
      <c r="J64" s="2914"/>
      <c r="K64" s="2914"/>
      <c r="L64" s="2914"/>
      <c r="M64" s="2914"/>
      <c r="N64" s="2914"/>
      <c r="O64" s="2914"/>
      <c r="P64" s="2914"/>
      <c r="Q64" s="2914"/>
    </row>
    <row r="65" spans="1:17" ht="9" customHeight="1">
      <c r="A65" s="2402" t="s">
        <v>68</v>
      </c>
      <c r="B65" s="2404">
        <v>85.418400000000005</v>
      </c>
      <c r="C65" s="2404">
        <v>89.548299999999998</v>
      </c>
      <c r="D65" s="2404">
        <v>105.4093</v>
      </c>
      <c r="E65" s="2404">
        <v>90.873099999999994</v>
      </c>
      <c r="F65" s="2911">
        <v>103.12609999999999</v>
      </c>
      <c r="G65" s="2911"/>
      <c r="H65" s="2404">
        <v>97.405500000000004</v>
      </c>
      <c r="I65" s="2404">
        <v>95.408799999999999</v>
      </c>
      <c r="J65" s="2404">
        <v>89.948300000000003</v>
      </c>
      <c r="K65" s="2911">
        <v>91.817499999999995</v>
      </c>
      <c r="L65" s="2911"/>
      <c r="M65" s="2404">
        <v>81.464299999999994</v>
      </c>
      <c r="N65" s="2404">
        <v>88.132499999999993</v>
      </c>
      <c r="O65" s="2404">
        <v>95.402900000000002</v>
      </c>
      <c r="P65" s="2911">
        <v>1113.9549999999999</v>
      </c>
      <c r="Q65" s="2911"/>
    </row>
    <row r="66" spans="1:17" ht="9" customHeight="1">
      <c r="A66" s="2400"/>
      <c r="B66" s="2404">
        <v>83.498400000000004</v>
      </c>
      <c r="C66" s="2404">
        <v>97.2196</v>
      </c>
      <c r="D66" s="2404">
        <v>88.348600000000005</v>
      </c>
      <c r="E66" s="2404">
        <v>94.578299999999999</v>
      </c>
      <c r="F66" s="2911">
        <v>93.106200000000001</v>
      </c>
      <c r="G66" s="2911"/>
      <c r="H66" s="2404">
        <v>99.129000000000005</v>
      </c>
      <c r="I66" s="2404">
        <v>100.02930000000001</v>
      </c>
      <c r="J66" s="2404">
        <v>87.293899999999994</v>
      </c>
      <c r="K66" s="2911">
        <v>90.760199999999998</v>
      </c>
      <c r="L66" s="2911"/>
      <c r="M66" s="2404">
        <v>94.331599999999995</v>
      </c>
      <c r="N66" s="2404">
        <v>82.359700000000004</v>
      </c>
      <c r="O66" s="2404"/>
      <c r="P66" s="2911">
        <v>1010.6548</v>
      </c>
      <c r="Q66" s="2911"/>
    </row>
    <row r="67" spans="1:17" ht="10.5" customHeight="1">
      <c r="A67" s="2402" t="s">
        <v>2003</v>
      </c>
      <c r="B67" s="2404">
        <v>69.470799999999997</v>
      </c>
      <c r="C67" s="2404">
        <v>73.082800000000006</v>
      </c>
      <c r="D67" s="2404">
        <v>89.001300000000001</v>
      </c>
      <c r="E67" s="2404">
        <v>75.052400000000006</v>
      </c>
      <c r="F67" s="2911">
        <v>85.066999999999993</v>
      </c>
      <c r="G67" s="2911"/>
      <c r="H67" s="2404">
        <v>80.988500000000002</v>
      </c>
      <c r="I67" s="2404">
        <v>76.327200000000005</v>
      </c>
      <c r="J67" s="2404">
        <v>73.812799999999996</v>
      </c>
      <c r="K67" s="2911">
        <v>74.187600000000003</v>
      </c>
      <c r="L67" s="2911"/>
      <c r="M67" s="2404">
        <v>67.686899999999994</v>
      </c>
      <c r="N67" s="2404">
        <v>71.660399999999996</v>
      </c>
      <c r="O67" s="2404">
        <v>78.406899999999993</v>
      </c>
      <c r="P67" s="2911">
        <v>914.74459999999999</v>
      </c>
      <c r="Q67" s="2911"/>
    </row>
    <row r="68" spans="1:17" ht="9" customHeight="1">
      <c r="A68" s="2400"/>
      <c r="B68" s="2404">
        <v>67.706500000000005</v>
      </c>
      <c r="C68" s="2404">
        <v>80.501199999999997</v>
      </c>
      <c r="D68" s="2404">
        <v>72.268299999999996</v>
      </c>
      <c r="E68" s="2404">
        <v>78.835099999999997</v>
      </c>
      <c r="F68" s="2911">
        <v>76.219300000000004</v>
      </c>
      <c r="G68" s="2911"/>
      <c r="H68" s="2404">
        <v>83.232299999999995</v>
      </c>
      <c r="I68" s="2404">
        <v>82.591099999999997</v>
      </c>
      <c r="J68" s="2404">
        <v>70.803399999999996</v>
      </c>
      <c r="K68" s="2911">
        <v>76.320800000000006</v>
      </c>
      <c r="L68" s="2911"/>
      <c r="M68" s="2404">
        <v>77.5929</v>
      </c>
      <c r="N68" s="2404">
        <v>67.373999999999995</v>
      </c>
      <c r="O68" s="2404"/>
      <c r="P68" s="2911">
        <v>833.44489999999996</v>
      </c>
      <c r="Q68" s="2911"/>
    </row>
    <row r="69" spans="1:17" ht="10.5" customHeight="1">
      <c r="A69" s="2914" t="s">
        <v>2049</v>
      </c>
      <c r="B69" s="2914"/>
      <c r="C69" s="2914"/>
      <c r="D69" s="2914"/>
      <c r="E69" s="2914"/>
      <c r="F69" s="2914"/>
      <c r="G69" s="2914"/>
      <c r="H69" s="2914"/>
      <c r="I69" s="2914"/>
      <c r="J69" s="2914"/>
      <c r="K69" s="2914"/>
      <c r="L69" s="2914"/>
      <c r="M69" s="2914"/>
      <c r="N69" s="2914"/>
      <c r="O69" s="2914"/>
      <c r="P69" s="2914"/>
      <c r="Q69" s="2914"/>
    </row>
    <row r="70" spans="1:17" ht="9" customHeight="1">
      <c r="A70" s="2402" t="s">
        <v>68</v>
      </c>
      <c r="B70" s="2404">
        <v>19.897099999999998</v>
      </c>
      <c r="C70" s="2404">
        <v>35.134099999999997</v>
      </c>
      <c r="D70" s="2404">
        <v>27.9148</v>
      </c>
      <c r="E70" s="2404">
        <v>27.937799999999999</v>
      </c>
      <c r="F70" s="2911">
        <v>26.471599999999999</v>
      </c>
      <c r="G70" s="2911"/>
      <c r="H70" s="2404">
        <v>25.0946</v>
      </c>
      <c r="I70" s="2404">
        <v>26.010300000000001</v>
      </c>
      <c r="J70" s="2404">
        <v>26.148299999999999</v>
      </c>
      <c r="K70" s="2911">
        <v>27.547799999999999</v>
      </c>
      <c r="L70" s="2911"/>
      <c r="M70" s="2404">
        <v>15.061199999999999</v>
      </c>
      <c r="N70" s="2404">
        <v>15.3309</v>
      </c>
      <c r="O70" s="2404">
        <v>14.717499999999999</v>
      </c>
      <c r="P70" s="2911">
        <v>287.26600000000002</v>
      </c>
      <c r="Q70" s="2911"/>
    </row>
    <row r="71" spans="1:17" ht="9" customHeight="1">
      <c r="A71" s="2400"/>
      <c r="B71" s="2404">
        <v>15.6927</v>
      </c>
      <c r="C71" s="2404">
        <v>18.424099999999999</v>
      </c>
      <c r="D71" s="2404">
        <v>15.021599999999999</v>
      </c>
      <c r="E71" s="2404">
        <v>13.495799999999999</v>
      </c>
      <c r="F71" s="2911">
        <v>15.0158</v>
      </c>
      <c r="G71" s="2911"/>
      <c r="H71" s="2404">
        <v>11.5764</v>
      </c>
      <c r="I71" s="2404">
        <v>14.2186</v>
      </c>
      <c r="J71" s="2404">
        <v>13.8287</v>
      </c>
      <c r="K71" s="2911">
        <v>12.315300000000001</v>
      </c>
      <c r="L71" s="2911"/>
      <c r="M71" s="2404">
        <v>12.9519</v>
      </c>
      <c r="N71" s="2404">
        <v>12.611000000000001</v>
      </c>
      <c r="O71" s="2404"/>
      <c r="P71" s="2911">
        <v>155.15190000000001</v>
      </c>
      <c r="Q71" s="2911"/>
    </row>
    <row r="72" spans="1:17" ht="10.5" customHeight="1">
      <c r="A72" s="2402" t="s">
        <v>2003</v>
      </c>
      <c r="B72" s="2404">
        <v>12.1302</v>
      </c>
      <c r="C72" s="2404">
        <v>22.607800000000001</v>
      </c>
      <c r="D72" s="2404">
        <v>18.6448</v>
      </c>
      <c r="E72" s="2404">
        <v>19.4346</v>
      </c>
      <c r="F72" s="2911">
        <v>17.489799999999999</v>
      </c>
      <c r="G72" s="2911"/>
      <c r="H72" s="2404">
        <v>15.8384</v>
      </c>
      <c r="I72" s="2404">
        <v>17.799299999999999</v>
      </c>
      <c r="J72" s="2404">
        <v>18.899100000000001</v>
      </c>
      <c r="K72" s="2911">
        <v>19.560600000000001</v>
      </c>
      <c r="L72" s="2911"/>
      <c r="M72" s="2404">
        <v>8.3148</v>
      </c>
      <c r="N72" s="2404">
        <v>9.4951000000000008</v>
      </c>
      <c r="O72" s="2404">
        <v>9.0646000000000004</v>
      </c>
      <c r="P72" s="2911">
        <v>189.2791</v>
      </c>
      <c r="Q72" s="2911"/>
    </row>
    <row r="73" spans="1:17" ht="9" customHeight="1">
      <c r="A73" s="2400"/>
      <c r="B73" s="2404">
        <v>7.6177999999999999</v>
      </c>
      <c r="C73" s="2404">
        <v>7.5092999999999996</v>
      </c>
      <c r="D73" s="2404">
        <v>7.6391</v>
      </c>
      <c r="E73" s="2404">
        <v>6.2682000000000002</v>
      </c>
      <c r="F73" s="2911">
        <v>8.0246999999999993</v>
      </c>
      <c r="G73" s="2911"/>
      <c r="H73" s="2404">
        <v>5.4573999999999998</v>
      </c>
      <c r="I73" s="2404">
        <v>7.5510000000000002</v>
      </c>
      <c r="J73" s="2404">
        <v>7.6441999999999997</v>
      </c>
      <c r="K73" s="2911">
        <v>5.3205999999999998</v>
      </c>
      <c r="L73" s="2911"/>
      <c r="M73" s="2404">
        <v>6.4768999999999997</v>
      </c>
      <c r="N73" s="2404">
        <v>7.2286999999999999</v>
      </c>
      <c r="O73" s="2404"/>
      <c r="P73" s="2911">
        <v>76.737899999999996</v>
      </c>
      <c r="Q73" s="2911"/>
    </row>
    <row r="74" spans="1:17" ht="9" customHeight="1">
      <c r="A74" s="2912" t="s">
        <v>2012</v>
      </c>
      <c r="B74" s="2912"/>
      <c r="C74" s="2912"/>
      <c r="D74" s="2912"/>
      <c r="E74" s="2912"/>
      <c r="F74" s="2912"/>
      <c r="G74" s="2912"/>
      <c r="H74" s="2912"/>
      <c r="I74" s="2912"/>
      <c r="J74" s="2912"/>
      <c r="K74" s="2912"/>
      <c r="L74" s="2912"/>
      <c r="M74" s="2912"/>
      <c r="N74" s="2912"/>
      <c r="O74" s="2912"/>
      <c r="P74" s="2912"/>
      <c r="Q74" s="2912"/>
    </row>
    <row r="75" spans="1:17" ht="10.5" customHeight="1">
      <c r="A75" s="2400"/>
      <c r="B75" s="2400"/>
      <c r="C75" s="2400"/>
      <c r="D75" s="2400"/>
      <c r="E75" s="2400"/>
      <c r="F75" s="2400"/>
      <c r="G75" s="2915" t="s">
        <v>2013</v>
      </c>
      <c r="H75" s="2915"/>
      <c r="I75" s="2915"/>
      <c r="J75" s="2915"/>
      <c r="K75" s="2915"/>
      <c r="L75" s="2917" t="s">
        <v>765</v>
      </c>
      <c r="M75" s="2917"/>
      <c r="N75" s="2917"/>
      <c r="O75" s="2917"/>
      <c r="P75" s="2917"/>
      <c r="Q75" s="2917"/>
    </row>
    <row r="76" spans="1:17" ht="15">
      <c r="A76" s="2518" t="s">
        <v>1019</v>
      </c>
    </row>
  </sheetData>
  <mergeCells count="182">
    <mergeCell ref="B7:H7"/>
    <mergeCell ref="I7:O7"/>
    <mergeCell ref="P7:Q7"/>
    <mergeCell ref="A8:Q8"/>
    <mergeCell ref="A9:Q9"/>
    <mergeCell ref="F10:G10"/>
    <mergeCell ref="K10:L10"/>
    <mergeCell ref="P10:Q10"/>
    <mergeCell ref="A2:Q2"/>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location="'0401060 (2)'!A1" display="Zurück zum Inhaltsverzeichnis"/>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9" tint="-0.249977111117893"/>
  </sheetPr>
  <dimension ref="A1:AJ38"/>
  <sheetViews>
    <sheetView zoomScaleNormal="100" workbookViewId="0"/>
  </sheetViews>
  <sheetFormatPr baseColWidth="10" defaultRowHeight="16.5" outlineLevelCol="1"/>
  <cols>
    <col min="1" max="1" width="29.42578125" style="997" customWidth="1"/>
    <col min="2" max="2" width="9.5703125" style="997" customWidth="1"/>
    <col min="3" max="3" width="8" style="997" customWidth="1"/>
    <col min="4" max="4" width="6.7109375" style="997" hidden="1" customWidth="1" outlineLevel="1"/>
    <col min="5" max="12" width="6.7109375" style="963" hidden="1" customWidth="1" outlineLevel="1"/>
    <col min="13" max="13" width="6.5703125" style="963" hidden="1" customWidth="1" outlineLevel="1"/>
    <col min="14" max="20" width="6.7109375" style="963" hidden="1" customWidth="1" outlineLevel="1"/>
    <col min="21" max="21" width="6.7109375" style="963" hidden="1" customWidth="1" outlineLevel="1" collapsed="1"/>
    <col min="22" max="22" width="6.42578125" style="963" customWidth="1" collapsed="1"/>
    <col min="23" max="23" width="5.85546875" style="963" customWidth="1" collapsed="1"/>
    <col min="24" max="25" width="6.7109375" style="963" customWidth="1"/>
    <col min="26" max="26" width="6.5703125" style="963" customWidth="1"/>
    <col min="27" max="27" width="6.5703125" style="963" customWidth="1" collapsed="1"/>
    <col min="28" max="30" width="5.85546875" style="963" customWidth="1"/>
    <col min="31" max="31" width="6.5703125" style="963" customWidth="1"/>
    <col min="32" max="32" width="6.7109375" style="963" customWidth="1"/>
    <col min="33" max="34" width="6" style="963" customWidth="1"/>
    <col min="35" max="35" width="7" style="995" customWidth="1"/>
    <col min="36" max="36" width="6.7109375" style="963" customWidth="1"/>
    <col min="37" max="280" width="11.42578125" style="963"/>
    <col min="281" max="281" width="0.7109375" style="963" customWidth="1"/>
    <col min="282" max="282" width="15" style="963" customWidth="1"/>
    <col min="283" max="283" width="9.28515625" style="963" customWidth="1"/>
    <col min="284" max="289" width="6.7109375" style="963" customWidth="1"/>
    <col min="290" max="536" width="11.42578125" style="963"/>
    <col min="537" max="537" width="0.7109375" style="963" customWidth="1"/>
    <col min="538" max="538" width="15" style="963" customWidth="1"/>
    <col min="539" max="539" width="9.28515625" style="963" customWidth="1"/>
    <col min="540" max="545" width="6.7109375" style="963" customWidth="1"/>
    <col min="546" max="792" width="11.42578125" style="963"/>
    <col min="793" max="793" width="0.7109375" style="963" customWidth="1"/>
    <col min="794" max="794" width="15" style="963" customWidth="1"/>
    <col min="795" max="795" width="9.28515625" style="963" customWidth="1"/>
    <col min="796" max="801" width="6.7109375" style="963" customWidth="1"/>
    <col min="802" max="1048" width="11.42578125" style="963"/>
    <col min="1049" max="1049" width="0.7109375" style="963" customWidth="1"/>
    <col min="1050" max="1050" width="15" style="963" customWidth="1"/>
    <col min="1051" max="1051" width="9.28515625" style="963" customWidth="1"/>
    <col min="1052" max="1057" width="6.7109375" style="963" customWidth="1"/>
    <col min="1058" max="1304" width="11.42578125" style="963"/>
    <col min="1305" max="1305" width="0.7109375" style="963" customWidth="1"/>
    <col min="1306" max="1306" width="15" style="963" customWidth="1"/>
    <col min="1307" max="1307" width="9.28515625" style="963" customWidth="1"/>
    <col min="1308" max="1313" width="6.7109375" style="963" customWidth="1"/>
    <col min="1314" max="1560" width="11.42578125" style="963"/>
    <col min="1561" max="1561" width="0.7109375" style="963" customWidth="1"/>
    <col min="1562" max="1562" width="15" style="963" customWidth="1"/>
    <col min="1563" max="1563" width="9.28515625" style="963" customWidth="1"/>
    <col min="1564" max="1569" width="6.7109375" style="963" customWidth="1"/>
    <col min="1570" max="1816" width="11.42578125" style="963"/>
    <col min="1817" max="1817" width="0.7109375" style="963" customWidth="1"/>
    <col min="1818" max="1818" width="15" style="963" customWidth="1"/>
    <col min="1819" max="1819" width="9.28515625" style="963" customWidth="1"/>
    <col min="1820" max="1825" width="6.7109375" style="963" customWidth="1"/>
    <col min="1826" max="2072" width="11.42578125" style="963"/>
    <col min="2073" max="2073" width="0.7109375" style="963" customWidth="1"/>
    <col min="2074" max="2074" width="15" style="963" customWidth="1"/>
    <col min="2075" max="2075" width="9.28515625" style="963" customWidth="1"/>
    <col min="2076" max="2081" width="6.7109375" style="963" customWidth="1"/>
    <col min="2082" max="2328" width="11.42578125" style="963"/>
    <col min="2329" max="2329" width="0.7109375" style="963" customWidth="1"/>
    <col min="2330" max="2330" width="15" style="963" customWidth="1"/>
    <col min="2331" max="2331" width="9.28515625" style="963" customWidth="1"/>
    <col min="2332" max="2337" width="6.7109375" style="963" customWidth="1"/>
    <col min="2338" max="2584" width="11.42578125" style="963"/>
    <col min="2585" max="2585" width="0.7109375" style="963" customWidth="1"/>
    <col min="2586" max="2586" width="15" style="963" customWidth="1"/>
    <col min="2587" max="2587" width="9.28515625" style="963" customWidth="1"/>
    <col min="2588" max="2593" width="6.7109375" style="963" customWidth="1"/>
    <col min="2594" max="2840" width="11.42578125" style="963"/>
    <col min="2841" max="2841" width="0.7109375" style="963" customWidth="1"/>
    <col min="2842" max="2842" width="15" style="963" customWidth="1"/>
    <col min="2843" max="2843" width="9.28515625" style="963" customWidth="1"/>
    <col min="2844" max="2849" width="6.7109375" style="963" customWidth="1"/>
    <col min="2850" max="3096" width="11.42578125" style="963"/>
    <col min="3097" max="3097" width="0.7109375" style="963" customWidth="1"/>
    <col min="3098" max="3098" width="15" style="963" customWidth="1"/>
    <col min="3099" max="3099" width="9.28515625" style="963" customWidth="1"/>
    <col min="3100" max="3105" width="6.7109375" style="963" customWidth="1"/>
    <col min="3106" max="3352" width="11.42578125" style="963"/>
    <col min="3353" max="3353" width="0.7109375" style="963" customWidth="1"/>
    <col min="3354" max="3354" width="15" style="963" customWidth="1"/>
    <col min="3355" max="3355" width="9.28515625" style="963" customWidth="1"/>
    <col min="3356" max="3361" width="6.7109375" style="963" customWidth="1"/>
    <col min="3362" max="3608" width="11.42578125" style="963"/>
    <col min="3609" max="3609" width="0.7109375" style="963" customWidth="1"/>
    <col min="3610" max="3610" width="15" style="963" customWidth="1"/>
    <col min="3611" max="3611" width="9.28515625" style="963" customWidth="1"/>
    <col min="3612" max="3617" width="6.7109375" style="963" customWidth="1"/>
    <col min="3618" max="3864" width="11.42578125" style="963"/>
    <col min="3865" max="3865" width="0.7109375" style="963" customWidth="1"/>
    <col min="3866" max="3866" width="15" style="963" customWidth="1"/>
    <col min="3867" max="3867" width="9.28515625" style="963" customWidth="1"/>
    <col min="3868" max="3873" width="6.7109375" style="963" customWidth="1"/>
    <col min="3874" max="4120" width="11.42578125" style="963"/>
    <col min="4121" max="4121" width="0.7109375" style="963" customWidth="1"/>
    <col min="4122" max="4122" width="15" style="963" customWidth="1"/>
    <col min="4123" max="4123" width="9.28515625" style="963" customWidth="1"/>
    <col min="4124" max="4129" width="6.7109375" style="963" customWidth="1"/>
    <col min="4130" max="4376" width="11.42578125" style="963"/>
    <col min="4377" max="4377" width="0.7109375" style="963" customWidth="1"/>
    <col min="4378" max="4378" width="15" style="963" customWidth="1"/>
    <col min="4379" max="4379" width="9.28515625" style="963" customWidth="1"/>
    <col min="4380" max="4385" width="6.7109375" style="963" customWidth="1"/>
    <col min="4386" max="4632" width="11.42578125" style="963"/>
    <col min="4633" max="4633" width="0.7109375" style="963" customWidth="1"/>
    <col min="4634" max="4634" width="15" style="963" customWidth="1"/>
    <col min="4635" max="4635" width="9.28515625" style="963" customWidth="1"/>
    <col min="4636" max="4641" width="6.7109375" style="963" customWidth="1"/>
    <col min="4642" max="4888" width="11.42578125" style="963"/>
    <col min="4889" max="4889" width="0.7109375" style="963" customWidth="1"/>
    <col min="4890" max="4890" width="15" style="963" customWidth="1"/>
    <col min="4891" max="4891" width="9.28515625" style="963" customWidth="1"/>
    <col min="4892" max="4897" width="6.7109375" style="963" customWidth="1"/>
    <col min="4898" max="5144" width="11.42578125" style="963"/>
    <col min="5145" max="5145" width="0.7109375" style="963" customWidth="1"/>
    <col min="5146" max="5146" width="15" style="963" customWidth="1"/>
    <col min="5147" max="5147" width="9.28515625" style="963" customWidth="1"/>
    <col min="5148" max="5153" width="6.7109375" style="963" customWidth="1"/>
    <col min="5154" max="5400" width="11.42578125" style="963"/>
    <col min="5401" max="5401" width="0.7109375" style="963" customWidth="1"/>
    <col min="5402" max="5402" width="15" style="963" customWidth="1"/>
    <col min="5403" max="5403" width="9.28515625" style="963" customWidth="1"/>
    <col min="5404" max="5409" width="6.7109375" style="963" customWidth="1"/>
    <col min="5410" max="5656" width="11.42578125" style="963"/>
    <col min="5657" max="5657" width="0.7109375" style="963" customWidth="1"/>
    <col min="5658" max="5658" width="15" style="963" customWidth="1"/>
    <col min="5659" max="5659" width="9.28515625" style="963" customWidth="1"/>
    <col min="5660" max="5665" width="6.7109375" style="963" customWidth="1"/>
    <col min="5666" max="5912" width="11.42578125" style="963"/>
    <col min="5913" max="5913" width="0.7109375" style="963" customWidth="1"/>
    <col min="5914" max="5914" width="15" style="963" customWidth="1"/>
    <col min="5915" max="5915" width="9.28515625" style="963" customWidth="1"/>
    <col min="5916" max="5921" width="6.7109375" style="963" customWidth="1"/>
    <col min="5922" max="6168" width="11.42578125" style="963"/>
    <col min="6169" max="6169" width="0.7109375" style="963" customWidth="1"/>
    <col min="6170" max="6170" width="15" style="963" customWidth="1"/>
    <col min="6171" max="6171" width="9.28515625" style="963" customWidth="1"/>
    <col min="6172" max="6177" width="6.7109375" style="963" customWidth="1"/>
    <col min="6178" max="6424" width="11.42578125" style="963"/>
    <col min="6425" max="6425" width="0.7109375" style="963" customWidth="1"/>
    <col min="6426" max="6426" width="15" style="963" customWidth="1"/>
    <col min="6427" max="6427" width="9.28515625" style="963" customWidth="1"/>
    <col min="6428" max="6433" width="6.7109375" style="963" customWidth="1"/>
    <col min="6434" max="6680" width="11.42578125" style="963"/>
    <col min="6681" max="6681" width="0.7109375" style="963" customWidth="1"/>
    <col min="6682" max="6682" width="15" style="963" customWidth="1"/>
    <col min="6683" max="6683" width="9.28515625" style="963" customWidth="1"/>
    <col min="6684" max="6689" width="6.7109375" style="963" customWidth="1"/>
    <col min="6690" max="6936" width="11.42578125" style="963"/>
    <col min="6937" max="6937" width="0.7109375" style="963" customWidth="1"/>
    <col min="6938" max="6938" width="15" style="963" customWidth="1"/>
    <col min="6939" max="6939" width="9.28515625" style="963" customWidth="1"/>
    <col min="6940" max="6945" width="6.7109375" style="963" customWidth="1"/>
    <col min="6946" max="7192" width="11.42578125" style="963"/>
    <col min="7193" max="7193" width="0.7109375" style="963" customWidth="1"/>
    <col min="7194" max="7194" width="15" style="963" customWidth="1"/>
    <col min="7195" max="7195" width="9.28515625" style="963" customWidth="1"/>
    <col min="7196" max="7201" width="6.7109375" style="963" customWidth="1"/>
    <col min="7202" max="7448" width="11.42578125" style="963"/>
    <col min="7449" max="7449" width="0.7109375" style="963" customWidth="1"/>
    <col min="7450" max="7450" width="15" style="963" customWidth="1"/>
    <col min="7451" max="7451" width="9.28515625" style="963" customWidth="1"/>
    <col min="7452" max="7457" width="6.7109375" style="963" customWidth="1"/>
    <col min="7458" max="7704" width="11.42578125" style="963"/>
    <col min="7705" max="7705" width="0.7109375" style="963" customWidth="1"/>
    <col min="7706" max="7706" width="15" style="963" customWidth="1"/>
    <col min="7707" max="7707" width="9.28515625" style="963" customWidth="1"/>
    <col min="7708" max="7713" width="6.7109375" style="963" customWidth="1"/>
    <col min="7714" max="7960" width="11.42578125" style="963"/>
    <col min="7961" max="7961" width="0.7109375" style="963" customWidth="1"/>
    <col min="7962" max="7962" width="15" style="963" customWidth="1"/>
    <col min="7963" max="7963" width="9.28515625" style="963" customWidth="1"/>
    <col min="7964" max="7969" width="6.7109375" style="963" customWidth="1"/>
    <col min="7970" max="8216" width="11.42578125" style="963"/>
    <col min="8217" max="8217" width="0.7109375" style="963" customWidth="1"/>
    <col min="8218" max="8218" width="15" style="963" customWidth="1"/>
    <col min="8219" max="8219" width="9.28515625" style="963" customWidth="1"/>
    <col min="8220" max="8225" width="6.7109375" style="963" customWidth="1"/>
    <col min="8226" max="8472" width="11.42578125" style="963"/>
    <col min="8473" max="8473" width="0.7109375" style="963" customWidth="1"/>
    <col min="8474" max="8474" width="15" style="963" customWidth="1"/>
    <col min="8475" max="8475" width="9.28515625" style="963" customWidth="1"/>
    <col min="8476" max="8481" width="6.7109375" style="963" customWidth="1"/>
    <col min="8482" max="8728" width="11.42578125" style="963"/>
    <col min="8729" max="8729" width="0.7109375" style="963" customWidth="1"/>
    <col min="8730" max="8730" width="15" style="963" customWidth="1"/>
    <col min="8731" max="8731" width="9.28515625" style="963" customWidth="1"/>
    <col min="8732" max="8737" width="6.7109375" style="963" customWidth="1"/>
    <col min="8738" max="8984" width="11.42578125" style="963"/>
    <col min="8985" max="8985" width="0.7109375" style="963" customWidth="1"/>
    <col min="8986" max="8986" width="15" style="963" customWidth="1"/>
    <col min="8987" max="8987" width="9.28515625" style="963" customWidth="1"/>
    <col min="8988" max="8993" width="6.7109375" style="963" customWidth="1"/>
    <col min="8994" max="9240" width="11.42578125" style="963"/>
    <col min="9241" max="9241" width="0.7109375" style="963" customWidth="1"/>
    <col min="9242" max="9242" width="15" style="963" customWidth="1"/>
    <col min="9243" max="9243" width="9.28515625" style="963" customWidth="1"/>
    <col min="9244" max="9249" width="6.7109375" style="963" customWidth="1"/>
    <col min="9250" max="9496" width="11.42578125" style="963"/>
    <col min="9497" max="9497" width="0.7109375" style="963" customWidth="1"/>
    <col min="9498" max="9498" width="15" style="963" customWidth="1"/>
    <col min="9499" max="9499" width="9.28515625" style="963" customWidth="1"/>
    <col min="9500" max="9505" width="6.7109375" style="963" customWidth="1"/>
    <col min="9506" max="9752" width="11.42578125" style="963"/>
    <col min="9753" max="9753" width="0.7109375" style="963" customWidth="1"/>
    <col min="9754" max="9754" width="15" style="963" customWidth="1"/>
    <col min="9755" max="9755" width="9.28515625" style="963" customWidth="1"/>
    <col min="9756" max="9761" width="6.7109375" style="963" customWidth="1"/>
    <col min="9762" max="10008" width="11.42578125" style="963"/>
    <col min="10009" max="10009" width="0.7109375" style="963" customWidth="1"/>
    <col min="10010" max="10010" width="15" style="963" customWidth="1"/>
    <col min="10011" max="10011" width="9.28515625" style="963" customWidth="1"/>
    <col min="10012" max="10017" width="6.7109375" style="963" customWidth="1"/>
    <col min="10018" max="10264" width="11.42578125" style="963"/>
    <col min="10265" max="10265" width="0.7109375" style="963" customWidth="1"/>
    <col min="10266" max="10266" width="15" style="963" customWidth="1"/>
    <col min="10267" max="10267" width="9.28515625" style="963" customWidth="1"/>
    <col min="10268" max="10273" width="6.7109375" style="963" customWidth="1"/>
    <col min="10274" max="10520" width="11.42578125" style="963"/>
    <col min="10521" max="10521" width="0.7109375" style="963" customWidth="1"/>
    <col min="10522" max="10522" width="15" style="963" customWidth="1"/>
    <col min="10523" max="10523" width="9.28515625" style="963" customWidth="1"/>
    <col min="10524" max="10529" width="6.7109375" style="963" customWidth="1"/>
    <col min="10530" max="10776" width="11.42578125" style="963"/>
    <col min="10777" max="10777" width="0.7109375" style="963" customWidth="1"/>
    <col min="10778" max="10778" width="15" style="963" customWidth="1"/>
    <col min="10779" max="10779" width="9.28515625" style="963" customWidth="1"/>
    <col min="10780" max="10785" width="6.7109375" style="963" customWidth="1"/>
    <col min="10786" max="11032" width="11.42578125" style="963"/>
    <col min="11033" max="11033" width="0.7109375" style="963" customWidth="1"/>
    <col min="11034" max="11034" width="15" style="963" customWidth="1"/>
    <col min="11035" max="11035" width="9.28515625" style="963" customWidth="1"/>
    <col min="11036" max="11041" width="6.7109375" style="963" customWidth="1"/>
    <col min="11042" max="11288" width="11.42578125" style="963"/>
    <col min="11289" max="11289" width="0.7109375" style="963" customWidth="1"/>
    <col min="11290" max="11290" width="15" style="963" customWidth="1"/>
    <col min="11291" max="11291" width="9.28515625" style="963" customWidth="1"/>
    <col min="11292" max="11297" width="6.7109375" style="963" customWidth="1"/>
    <col min="11298" max="11544" width="11.42578125" style="963"/>
    <col min="11545" max="11545" width="0.7109375" style="963" customWidth="1"/>
    <col min="11546" max="11546" width="15" style="963" customWidth="1"/>
    <col min="11547" max="11547" width="9.28515625" style="963" customWidth="1"/>
    <col min="11548" max="11553" width="6.7109375" style="963" customWidth="1"/>
    <col min="11554" max="11800" width="11.42578125" style="963"/>
    <col min="11801" max="11801" width="0.7109375" style="963" customWidth="1"/>
    <col min="11802" max="11802" width="15" style="963" customWidth="1"/>
    <col min="11803" max="11803" width="9.28515625" style="963" customWidth="1"/>
    <col min="11804" max="11809" width="6.7109375" style="963" customWidth="1"/>
    <col min="11810" max="12056" width="11.42578125" style="963"/>
    <col min="12057" max="12057" width="0.7109375" style="963" customWidth="1"/>
    <col min="12058" max="12058" width="15" style="963" customWidth="1"/>
    <col min="12059" max="12059" width="9.28515625" style="963" customWidth="1"/>
    <col min="12060" max="12065" width="6.7109375" style="963" customWidth="1"/>
    <col min="12066" max="12312" width="11.42578125" style="963"/>
    <col min="12313" max="12313" width="0.7109375" style="963" customWidth="1"/>
    <col min="12314" max="12314" width="15" style="963" customWidth="1"/>
    <col min="12315" max="12315" width="9.28515625" style="963" customWidth="1"/>
    <col min="12316" max="12321" width="6.7109375" style="963" customWidth="1"/>
    <col min="12322" max="12568" width="11.42578125" style="963"/>
    <col min="12569" max="12569" width="0.7109375" style="963" customWidth="1"/>
    <col min="12570" max="12570" width="15" style="963" customWidth="1"/>
    <col min="12571" max="12571" width="9.28515625" style="963" customWidth="1"/>
    <col min="12572" max="12577" width="6.7109375" style="963" customWidth="1"/>
    <col min="12578" max="12824" width="11.42578125" style="963"/>
    <col min="12825" max="12825" width="0.7109375" style="963" customWidth="1"/>
    <col min="12826" max="12826" width="15" style="963" customWidth="1"/>
    <col min="12827" max="12827" width="9.28515625" style="963" customWidth="1"/>
    <col min="12828" max="12833" width="6.7109375" style="963" customWidth="1"/>
    <col min="12834" max="13080" width="11.42578125" style="963"/>
    <col min="13081" max="13081" width="0.7109375" style="963" customWidth="1"/>
    <col min="13082" max="13082" width="15" style="963" customWidth="1"/>
    <col min="13083" max="13083" width="9.28515625" style="963" customWidth="1"/>
    <col min="13084" max="13089" width="6.7109375" style="963" customWidth="1"/>
    <col min="13090" max="13336" width="11.42578125" style="963"/>
    <col min="13337" max="13337" width="0.7109375" style="963" customWidth="1"/>
    <col min="13338" max="13338" width="15" style="963" customWidth="1"/>
    <col min="13339" max="13339" width="9.28515625" style="963" customWidth="1"/>
    <col min="13340" max="13345" width="6.7109375" style="963" customWidth="1"/>
    <col min="13346" max="13592" width="11.42578125" style="963"/>
    <col min="13593" max="13593" width="0.7109375" style="963" customWidth="1"/>
    <col min="13594" max="13594" width="15" style="963" customWidth="1"/>
    <col min="13595" max="13595" width="9.28515625" style="963" customWidth="1"/>
    <col min="13596" max="13601" width="6.7109375" style="963" customWidth="1"/>
    <col min="13602" max="13848" width="11.42578125" style="963"/>
    <col min="13849" max="13849" width="0.7109375" style="963" customWidth="1"/>
    <col min="13850" max="13850" width="15" style="963" customWidth="1"/>
    <col min="13851" max="13851" width="9.28515625" style="963" customWidth="1"/>
    <col min="13852" max="13857" width="6.7109375" style="963" customWidth="1"/>
    <col min="13858" max="14104" width="11.42578125" style="963"/>
    <col min="14105" max="14105" width="0.7109375" style="963" customWidth="1"/>
    <col min="14106" max="14106" width="15" style="963" customWidth="1"/>
    <col min="14107" max="14107" width="9.28515625" style="963" customWidth="1"/>
    <col min="14108" max="14113" width="6.7109375" style="963" customWidth="1"/>
    <col min="14114" max="14360" width="11.42578125" style="963"/>
    <col min="14361" max="14361" width="0.7109375" style="963" customWidth="1"/>
    <col min="14362" max="14362" width="15" style="963" customWidth="1"/>
    <col min="14363" max="14363" width="9.28515625" style="963" customWidth="1"/>
    <col min="14364" max="14369" width="6.7109375" style="963" customWidth="1"/>
    <col min="14370" max="14616" width="11.42578125" style="963"/>
    <col min="14617" max="14617" width="0.7109375" style="963" customWidth="1"/>
    <col min="14618" max="14618" width="15" style="963" customWidth="1"/>
    <col min="14619" max="14619" width="9.28515625" style="963" customWidth="1"/>
    <col min="14620" max="14625" width="6.7109375" style="963" customWidth="1"/>
    <col min="14626" max="14872" width="11.42578125" style="963"/>
    <col min="14873" max="14873" width="0.7109375" style="963" customWidth="1"/>
    <col min="14874" max="14874" width="15" style="963" customWidth="1"/>
    <col min="14875" max="14875" width="9.28515625" style="963" customWidth="1"/>
    <col min="14876" max="14881" width="6.7109375" style="963" customWidth="1"/>
    <col min="14882" max="15128" width="11.42578125" style="963"/>
    <col min="15129" max="15129" width="0.7109375" style="963" customWidth="1"/>
    <col min="15130" max="15130" width="15" style="963" customWidth="1"/>
    <col min="15131" max="15131" width="9.28515625" style="963" customWidth="1"/>
    <col min="15132" max="15137" width="6.7109375" style="963" customWidth="1"/>
    <col min="15138" max="15384" width="11.42578125" style="963"/>
    <col min="15385" max="15385" width="0.7109375" style="963" customWidth="1"/>
    <col min="15386" max="15386" width="15" style="963" customWidth="1"/>
    <col min="15387" max="15387" width="9.28515625" style="963" customWidth="1"/>
    <col min="15388" max="15393" width="6.7109375" style="963" customWidth="1"/>
    <col min="15394" max="15640" width="11.42578125" style="963"/>
    <col min="15641" max="15641" width="0.7109375" style="963" customWidth="1"/>
    <col min="15642" max="15642" width="15" style="963" customWidth="1"/>
    <col min="15643" max="15643" width="9.28515625" style="963" customWidth="1"/>
    <col min="15644" max="15649" width="6.7109375" style="963" customWidth="1"/>
    <col min="15650" max="15896" width="11.42578125" style="963"/>
    <col min="15897" max="15897" width="0.7109375" style="963" customWidth="1"/>
    <col min="15898" max="15898" width="15" style="963" customWidth="1"/>
    <col min="15899" max="15899" width="9.28515625" style="963" customWidth="1"/>
    <col min="15900" max="15905" width="6.7109375" style="963" customWidth="1"/>
    <col min="15906" max="16152" width="11.42578125" style="963"/>
    <col min="16153" max="16153" width="0.7109375" style="963" customWidth="1"/>
    <col min="16154" max="16154" width="15" style="963" customWidth="1"/>
    <col min="16155" max="16155" width="9.28515625" style="963" customWidth="1"/>
    <col min="16156" max="16161" width="6.7109375" style="963" customWidth="1"/>
    <col min="16162" max="16384" width="11.42578125" style="963"/>
  </cols>
  <sheetData>
    <row r="1" spans="1:36" s="961" customFormat="1">
      <c r="A1" s="959" t="s">
        <v>487</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960"/>
      <c r="AD1" s="960"/>
      <c r="AE1" s="960"/>
      <c r="AF1" s="960"/>
      <c r="AG1" s="960"/>
      <c r="AH1" s="960"/>
      <c r="AI1" s="960"/>
      <c r="AJ1" s="960"/>
    </row>
    <row r="2" spans="1:36" s="961" customFormat="1">
      <c r="A2" s="962" t="s">
        <v>128</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row>
    <row r="3" spans="1:36" s="961" customFormat="1">
      <c r="A3" s="962" t="s">
        <v>488</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960"/>
      <c r="AD3" s="960"/>
      <c r="AE3" s="960"/>
      <c r="AF3" s="960"/>
      <c r="AG3" s="960"/>
      <c r="AH3" s="960"/>
      <c r="AI3" s="960"/>
      <c r="AJ3" s="960"/>
    </row>
    <row r="4" spans="1:36">
      <c r="A4" s="962" t="s">
        <v>489</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960"/>
      <c r="AD4" s="960"/>
      <c r="AE4" s="960"/>
      <c r="AF4" s="960"/>
      <c r="AG4" s="960"/>
      <c r="AH4" s="960"/>
      <c r="AI4" s="960"/>
      <c r="AJ4" s="960"/>
    </row>
    <row r="5" spans="1:36">
      <c r="A5" s="962" t="s">
        <v>490</v>
      </c>
      <c r="B5" s="960"/>
      <c r="C5" s="960"/>
      <c r="D5" s="960"/>
      <c r="E5" s="960"/>
      <c r="F5" s="960"/>
      <c r="G5" s="960"/>
      <c r="H5" s="960"/>
      <c r="I5" s="960"/>
      <c r="J5" s="960"/>
      <c r="K5" s="960"/>
      <c r="L5" s="960"/>
      <c r="M5" s="960"/>
      <c r="N5" s="960"/>
      <c r="O5" s="960"/>
      <c r="P5" s="960"/>
      <c r="Q5" s="960"/>
      <c r="R5" s="960"/>
      <c r="S5" s="960"/>
      <c r="T5" s="960"/>
      <c r="U5" s="960"/>
      <c r="V5" s="960"/>
      <c r="W5" s="960"/>
      <c r="X5" s="960"/>
      <c r="Y5" s="960"/>
      <c r="Z5" s="960"/>
      <c r="AA5" s="960"/>
      <c r="AB5" s="960"/>
      <c r="AC5" s="960"/>
      <c r="AD5" s="960"/>
      <c r="AE5" s="960"/>
      <c r="AF5" s="960"/>
      <c r="AG5" s="960"/>
      <c r="AH5" s="960"/>
      <c r="AI5" s="960"/>
      <c r="AJ5" s="960"/>
    </row>
    <row r="6" spans="1:36" s="968" customFormat="1">
      <c r="A6" s="964" t="s">
        <v>491</v>
      </c>
      <c r="B6" s="965" t="s">
        <v>3</v>
      </c>
      <c r="C6" s="966" t="s">
        <v>492</v>
      </c>
      <c r="D6" s="964" t="s">
        <v>493</v>
      </c>
      <c r="E6" s="966" t="s">
        <v>494</v>
      </c>
      <c r="F6" s="966" t="s">
        <v>495</v>
      </c>
      <c r="G6" s="966" t="s">
        <v>496</v>
      </c>
      <c r="H6" s="966" t="s">
        <v>497</v>
      </c>
      <c r="I6" s="966" t="s">
        <v>498</v>
      </c>
      <c r="J6" s="966" t="s">
        <v>499</v>
      </c>
      <c r="K6" s="966" t="s">
        <v>500</v>
      </c>
      <c r="L6" s="966" t="s">
        <v>501</v>
      </c>
      <c r="M6" s="966" t="s">
        <v>502</v>
      </c>
      <c r="N6" s="966" t="s">
        <v>503</v>
      </c>
      <c r="O6" s="966" t="s">
        <v>504</v>
      </c>
      <c r="P6" s="966" t="s">
        <v>505</v>
      </c>
      <c r="Q6" s="966" t="s">
        <v>506</v>
      </c>
      <c r="R6" s="966" t="s">
        <v>507</v>
      </c>
      <c r="S6" s="966" t="s">
        <v>508</v>
      </c>
      <c r="T6" s="966" t="s">
        <v>509</v>
      </c>
      <c r="U6" s="966" t="s">
        <v>510</v>
      </c>
      <c r="V6" s="966" t="s">
        <v>511</v>
      </c>
      <c r="W6" s="966" t="s">
        <v>512</v>
      </c>
      <c r="X6" s="966" t="s">
        <v>513</v>
      </c>
      <c r="Y6" s="966" t="s">
        <v>514</v>
      </c>
      <c r="Z6" s="966" t="s">
        <v>515</v>
      </c>
      <c r="AA6" s="966" t="s">
        <v>516</v>
      </c>
      <c r="AB6" s="966" t="s">
        <v>517</v>
      </c>
      <c r="AC6" s="966" t="s">
        <v>518</v>
      </c>
      <c r="AD6" s="966" t="s">
        <v>519</v>
      </c>
      <c r="AE6" s="966" t="s">
        <v>520</v>
      </c>
      <c r="AF6" s="966" t="s">
        <v>521</v>
      </c>
      <c r="AG6" s="966" t="s">
        <v>522</v>
      </c>
      <c r="AH6" s="967" t="s">
        <v>523</v>
      </c>
      <c r="AI6" s="966" t="s">
        <v>524</v>
      </c>
      <c r="AJ6" s="966" t="s">
        <v>525</v>
      </c>
    </row>
    <row r="7" spans="1:36" s="968" customFormat="1">
      <c r="A7" s="968" t="s">
        <v>526</v>
      </c>
      <c r="B7" s="969" t="s">
        <v>17</v>
      </c>
      <c r="C7" s="970"/>
      <c r="D7" s="971">
        <v>395</v>
      </c>
      <c r="E7" s="972">
        <v>710</v>
      </c>
      <c r="F7" s="972">
        <v>466</v>
      </c>
      <c r="G7" s="972">
        <v>485</v>
      </c>
      <c r="H7" s="972">
        <v>345</v>
      </c>
      <c r="I7" s="972">
        <v>555</v>
      </c>
      <c r="J7" s="972">
        <v>381</v>
      </c>
      <c r="K7" s="972">
        <v>202</v>
      </c>
      <c r="L7" s="972">
        <v>226</v>
      </c>
      <c r="M7" s="972">
        <v>199</v>
      </c>
      <c r="N7" s="972">
        <v>113</v>
      </c>
      <c r="O7" s="972">
        <v>102</v>
      </c>
      <c r="P7" s="972">
        <v>492</v>
      </c>
      <c r="Q7" s="972">
        <v>153</v>
      </c>
      <c r="R7" s="972">
        <v>92</v>
      </c>
      <c r="S7" s="972">
        <v>216</v>
      </c>
      <c r="T7" s="972">
        <v>224</v>
      </c>
      <c r="U7" s="972">
        <v>230</v>
      </c>
      <c r="V7" s="972">
        <v>199</v>
      </c>
      <c r="W7" s="972">
        <v>126</v>
      </c>
      <c r="X7" s="972">
        <v>193</v>
      </c>
      <c r="Y7" s="972">
        <v>179</v>
      </c>
      <c r="Z7" s="972">
        <v>124</v>
      </c>
      <c r="AA7" s="972">
        <v>103</v>
      </c>
      <c r="AB7" s="972">
        <v>259</v>
      </c>
      <c r="AC7" s="972">
        <v>140</v>
      </c>
      <c r="AD7" s="972">
        <v>93</v>
      </c>
      <c r="AE7" s="972">
        <v>436</v>
      </c>
      <c r="AF7" s="972">
        <v>355</v>
      </c>
      <c r="AG7" s="972">
        <v>309</v>
      </c>
      <c r="AH7" s="972">
        <v>128</v>
      </c>
      <c r="AI7" s="973">
        <v>562</v>
      </c>
      <c r="AJ7" s="973">
        <v>259</v>
      </c>
    </row>
    <row r="8" spans="1:36" s="968" customFormat="1">
      <c r="A8" s="968" t="s">
        <v>527</v>
      </c>
      <c r="B8" s="969" t="s">
        <v>17</v>
      </c>
      <c r="C8" s="970"/>
      <c r="D8" s="971">
        <v>11</v>
      </c>
      <c r="E8" s="972">
        <v>133</v>
      </c>
      <c r="F8" s="972">
        <v>79</v>
      </c>
      <c r="G8" s="972">
        <v>131</v>
      </c>
      <c r="H8" s="972">
        <v>51</v>
      </c>
      <c r="I8" s="972">
        <v>16</v>
      </c>
      <c r="J8" s="972">
        <v>36</v>
      </c>
      <c r="K8" s="972">
        <v>66</v>
      </c>
      <c r="L8" s="972">
        <v>63</v>
      </c>
      <c r="M8" s="972">
        <v>89</v>
      </c>
      <c r="N8" s="972">
        <v>20</v>
      </c>
      <c r="O8" s="972">
        <v>23</v>
      </c>
      <c r="P8" s="972">
        <v>111</v>
      </c>
      <c r="Q8" s="972">
        <v>11</v>
      </c>
      <c r="R8" s="972">
        <v>19</v>
      </c>
      <c r="S8" s="972">
        <v>76</v>
      </c>
      <c r="T8" s="972">
        <v>23</v>
      </c>
      <c r="U8" s="972">
        <v>33</v>
      </c>
      <c r="V8" s="972">
        <v>41</v>
      </c>
      <c r="W8" s="972">
        <v>27</v>
      </c>
      <c r="X8" s="972">
        <v>37</v>
      </c>
      <c r="Y8" s="972">
        <v>42</v>
      </c>
      <c r="Z8" s="972">
        <v>19</v>
      </c>
      <c r="AA8" s="972">
        <v>17</v>
      </c>
      <c r="AB8" s="972">
        <v>50</v>
      </c>
      <c r="AC8" s="972">
        <v>14</v>
      </c>
      <c r="AD8" s="972">
        <v>20</v>
      </c>
      <c r="AE8" s="972">
        <v>80</v>
      </c>
      <c r="AF8" s="972">
        <v>93</v>
      </c>
      <c r="AG8" s="972">
        <v>32</v>
      </c>
      <c r="AH8" s="972">
        <v>7</v>
      </c>
      <c r="AI8" s="973">
        <v>41</v>
      </c>
      <c r="AJ8" s="973">
        <v>27</v>
      </c>
    </row>
    <row r="9" spans="1:36" s="968" customFormat="1">
      <c r="A9" s="968" t="s">
        <v>528</v>
      </c>
      <c r="B9" s="969" t="s">
        <v>17</v>
      </c>
      <c r="C9" s="970"/>
      <c r="D9" s="971">
        <v>460</v>
      </c>
      <c r="E9" s="972">
        <v>550</v>
      </c>
      <c r="F9" s="972">
        <v>385</v>
      </c>
      <c r="G9" s="972">
        <v>345</v>
      </c>
      <c r="H9" s="972">
        <v>273</v>
      </c>
      <c r="I9" s="972">
        <v>334</v>
      </c>
      <c r="J9" s="972">
        <v>355</v>
      </c>
      <c r="K9" s="972">
        <v>221</v>
      </c>
      <c r="L9" s="972">
        <v>330</v>
      </c>
      <c r="M9" s="972">
        <v>306</v>
      </c>
      <c r="N9" s="972">
        <v>159</v>
      </c>
      <c r="O9" s="972">
        <v>157</v>
      </c>
      <c r="P9" s="972">
        <v>537</v>
      </c>
      <c r="Q9" s="972">
        <v>157</v>
      </c>
      <c r="R9" s="972">
        <v>114</v>
      </c>
      <c r="S9" s="972">
        <v>154</v>
      </c>
      <c r="T9" s="972">
        <v>187</v>
      </c>
      <c r="U9" s="972">
        <v>200</v>
      </c>
      <c r="V9" s="972">
        <v>140</v>
      </c>
      <c r="W9" s="972">
        <v>167</v>
      </c>
      <c r="X9" s="972">
        <v>148</v>
      </c>
      <c r="Y9" s="972">
        <v>131</v>
      </c>
      <c r="Z9" s="972">
        <v>95</v>
      </c>
      <c r="AA9" s="972">
        <v>84</v>
      </c>
      <c r="AB9" s="972">
        <v>209</v>
      </c>
      <c r="AC9" s="972">
        <v>158</v>
      </c>
      <c r="AD9" s="972">
        <v>129</v>
      </c>
      <c r="AE9" s="972">
        <v>221</v>
      </c>
      <c r="AF9" s="972">
        <v>244</v>
      </c>
      <c r="AG9" s="972">
        <v>253</v>
      </c>
      <c r="AH9" s="972">
        <v>92</v>
      </c>
      <c r="AI9" s="973">
        <v>467</v>
      </c>
      <c r="AJ9" s="973">
        <v>165</v>
      </c>
    </row>
    <row r="10" spans="1:36" s="968" customFormat="1">
      <c r="A10" s="968" t="s">
        <v>529</v>
      </c>
      <c r="B10" s="969" t="s">
        <v>17</v>
      </c>
      <c r="C10" s="970"/>
      <c r="D10" s="971">
        <v>333</v>
      </c>
      <c r="E10" s="972">
        <v>386</v>
      </c>
      <c r="F10" s="972">
        <v>112</v>
      </c>
      <c r="G10" s="972">
        <v>111</v>
      </c>
      <c r="H10" s="972">
        <v>40</v>
      </c>
      <c r="I10" s="972">
        <v>133</v>
      </c>
      <c r="J10" s="972">
        <v>154</v>
      </c>
      <c r="K10" s="972">
        <v>172</v>
      </c>
      <c r="L10" s="972">
        <v>56</v>
      </c>
      <c r="M10" s="972">
        <v>87</v>
      </c>
      <c r="N10" s="972">
        <v>58</v>
      </c>
      <c r="O10" s="972">
        <v>43</v>
      </c>
      <c r="P10" s="972">
        <v>152</v>
      </c>
      <c r="Q10" s="972">
        <v>33</v>
      </c>
      <c r="R10" s="972">
        <v>45</v>
      </c>
      <c r="S10" s="972">
        <v>42</v>
      </c>
      <c r="T10" s="972">
        <v>30</v>
      </c>
      <c r="U10" s="972">
        <v>58</v>
      </c>
      <c r="V10" s="972">
        <v>26</v>
      </c>
      <c r="W10" s="972">
        <v>103</v>
      </c>
      <c r="X10" s="972">
        <v>80</v>
      </c>
      <c r="Y10" s="972">
        <v>60</v>
      </c>
      <c r="Z10" s="972">
        <v>60</v>
      </c>
      <c r="AA10" s="972">
        <v>49</v>
      </c>
      <c r="AB10" s="972">
        <v>83</v>
      </c>
      <c r="AC10" s="972">
        <v>82</v>
      </c>
      <c r="AD10" s="972">
        <v>29</v>
      </c>
      <c r="AE10" s="972">
        <v>135</v>
      </c>
      <c r="AF10" s="972">
        <v>159</v>
      </c>
      <c r="AG10" s="972">
        <v>65</v>
      </c>
      <c r="AH10" s="972">
        <v>32</v>
      </c>
      <c r="AI10" s="973">
        <v>249</v>
      </c>
      <c r="AJ10" s="973">
        <v>69</v>
      </c>
    </row>
    <row r="11" spans="1:36" s="968" customFormat="1">
      <c r="A11" s="968" t="s">
        <v>530</v>
      </c>
      <c r="B11" s="969" t="s">
        <v>17</v>
      </c>
      <c r="C11" s="970"/>
      <c r="D11" s="971">
        <v>647</v>
      </c>
      <c r="E11" s="972">
        <v>1233</v>
      </c>
      <c r="F11" s="972">
        <v>652</v>
      </c>
      <c r="G11" s="972">
        <v>624</v>
      </c>
      <c r="H11" s="972">
        <v>528</v>
      </c>
      <c r="I11" s="972">
        <v>710</v>
      </c>
      <c r="J11" s="972">
        <v>541</v>
      </c>
      <c r="K11" s="972">
        <v>371</v>
      </c>
      <c r="L11" s="972">
        <v>503</v>
      </c>
      <c r="M11" s="972">
        <v>529</v>
      </c>
      <c r="N11" s="972">
        <v>237</v>
      </c>
      <c r="O11" s="972">
        <v>188</v>
      </c>
      <c r="P11" s="972">
        <v>1232</v>
      </c>
      <c r="Q11" s="972">
        <v>272</v>
      </c>
      <c r="R11" s="972">
        <v>226</v>
      </c>
      <c r="S11" s="972">
        <v>442</v>
      </c>
      <c r="T11" s="972">
        <v>315</v>
      </c>
      <c r="U11" s="972">
        <v>297</v>
      </c>
      <c r="V11" s="972">
        <v>357</v>
      </c>
      <c r="W11" s="972">
        <v>357</v>
      </c>
      <c r="X11" s="972">
        <v>430</v>
      </c>
      <c r="Y11" s="972">
        <v>289</v>
      </c>
      <c r="Z11" s="972">
        <v>217</v>
      </c>
      <c r="AA11" s="972">
        <v>176</v>
      </c>
      <c r="AB11" s="972">
        <v>470</v>
      </c>
      <c r="AC11" s="972">
        <v>214</v>
      </c>
      <c r="AD11" s="972">
        <v>153</v>
      </c>
      <c r="AE11" s="972">
        <v>836</v>
      </c>
      <c r="AF11" s="972">
        <v>672</v>
      </c>
      <c r="AG11" s="972">
        <v>701</v>
      </c>
      <c r="AH11" s="972">
        <v>289</v>
      </c>
      <c r="AI11" s="973">
        <v>1078</v>
      </c>
      <c r="AJ11" s="973">
        <v>539</v>
      </c>
    </row>
    <row r="12" spans="1:36" s="978" customFormat="1">
      <c r="A12" s="974" t="s">
        <v>531</v>
      </c>
      <c r="B12" s="969" t="s">
        <v>17</v>
      </c>
      <c r="C12" s="974"/>
      <c r="D12" s="975">
        <v>1846</v>
      </c>
      <c r="E12" s="976">
        <v>3012</v>
      </c>
      <c r="F12" s="976">
        <v>1694</v>
      </c>
      <c r="G12" s="976">
        <v>1696</v>
      </c>
      <c r="H12" s="976">
        <v>1237</v>
      </c>
      <c r="I12" s="976">
        <v>1748</v>
      </c>
      <c r="J12" s="976">
        <v>1467</v>
      </c>
      <c r="K12" s="976">
        <v>1032</v>
      </c>
      <c r="L12" s="976">
        <v>1178</v>
      </c>
      <c r="M12" s="976">
        <v>1210</v>
      </c>
      <c r="N12" s="976">
        <v>587</v>
      </c>
      <c r="O12" s="976">
        <v>513</v>
      </c>
      <c r="P12" s="976">
        <v>2524</v>
      </c>
      <c r="Q12" s="976">
        <v>626</v>
      </c>
      <c r="R12" s="976">
        <v>496</v>
      </c>
      <c r="S12" s="976">
        <v>930</v>
      </c>
      <c r="T12" s="976">
        <v>779</v>
      </c>
      <c r="U12" s="976">
        <v>818</v>
      </c>
      <c r="V12" s="976">
        <v>763</v>
      </c>
      <c r="W12" s="976">
        <v>780</v>
      </c>
      <c r="X12" s="976">
        <v>888</v>
      </c>
      <c r="Y12" s="976">
        <v>701</v>
      </c>
      <c r="Z12" s="976">
        <v>515</v>
      </c>
      <c r="AA12" s="976">
        <v>429</v>
      </c>
      <c r="AB12" s="976">
        <v>1071</v>
      </c>
      <c r="AC12" s="976">
        <v>608</v>
      </c>
      <c r="AD12" s="976">
        <v>424</v>
      </c>
      <c r="AE12" s="976">
        <v>1708</v>
      </c>
      <c r="AF12" s="976">
        <v>1523</v>
      </c>
      <c r="AG12" s="976">
        <f>SUM(AG7:AG11)</f>
        <v>1360</v>
      </c>
      <c r="AH12" s="976">
        <v>548</v>
      </c>
      <c r="AI12" s="977">
        <v>2397</v>
      </c>
      <c r="AJ12" s="977">
        <v>1059</v>
      </c>
    </row>
    <row r="13" spans="1:36">
      <c r="A13" s="979" t="s">
        <v>532</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row>
    <row r="14" spans="1:36" s="968" customFormat="1">
      <c r="A14" s="981" t="s">
        <v>491</v>
      </c>
      <c r="B14" s="982" t="s">
        <v>3</v>
      </c>
      <c r="C14" s="981" t="s">
        <v>492</v>
      </c>
      <c r="D14" s="981" t="s">
        <v>493</v>
      </c>
      <c r="E14" s="981" t="s">
        <v>494</v>
      </c>
      <c r="F14" s="981" t="s">
        <v>495</v>
      </c>
      <c r="G14" s="981" t="s">
        <v>496</v>
      </c>
      <c r="H14" s="981" t="s">
        <v>497</v>
      </c>
      <c r="I14" s="981" t="s">
        <v>498</v>
      </c>
      <c r="J14" s="981" t="s">
        <v>499</v>
      </c>
      <c r="K14" s="981" t="s">
        <v>500</v>
      </c>
      <c r="L14" s="981" t="s">
        <v>501</v>
      </c>
      <c r="M14" s="981" t="s">
        <v>502</v>
      </c>
      <c r="N14" s="981" t="s">
        <v>503</v>
      </c>
      <c r="O14" s="981" t="s">
        <v>504</v>
      </c>
      <c r="P14" s="981" t="s">
        <v>505</v>
      </c>
      <c r="Q14" s="981" t="s">
        <v>506</v>
      </c>
      <c r="R14" s="981" t="s">
        <v>507</v>
      </c>
      <c r="S14" s="981" t="s">
        <v>508</v>
      </c>
      <c r="T14" s="981" t="s">
        <v>509</v>
      </c>
      <c r="U14" s="981" t="s">
        <v>510</v>
      </c>
      <c r="V14" s="981" t="s">
        <v>511</v>
      </c>
      <c r="W14" s="981" t="s">
        <v>512</v>
      </c>
      <c r="X14" s="981" t="s">
        <v>513</v>
      </c>
      <c r="Y14" s="981" t="s">
        <v>514</v>
      </c>
      <c r="Z14" s="981" t="s">
        <v>515</v>
      </c>
      <c r="AA14" s="981" t="s">
        <v>516</v>
      </c>
      <c r="AB14" s="981" t="s">
        <v>517</v>
      </c>
      <c r="AC14" s="981" t="s">
        <v>518</v>
      </c>
      <c r="AD14" s="981" t="s">
        <v>519</v>
      </c>
      <c r="AE14" s="981" t="s">
        <v>520</v>
      </c>
      <c r="AF14" s="981" t="s">
        <v>521</v>
      </c>
      <c r="AG14" s="981" t="s">
        <v>522</v>
      </c>
      <c r="AH14" s="981" t="s">
        <v>523</v>
      </c>
      <c r="AI14" s="981" t="s">
        <v>524</v>
      </c>
      <c r="AJ14" s="981" t="s">
        <v>525</v>
      </c>
    </row>
    <row r="15" spans="1:36" s="968" customFormat="1">
      <c r="A15" s="968" t="s">
        <v>526</v>
      </c>
      <c r="B15" s="983" t="s">
        <v>533</v>
      </c>
      <c r="C15" s="984"/>
      <c r="D15" s="985">
        <v>244.5</v>
      </c>
      <c r="E15" s="985">
        <v>679.5</v>
      </c>
      <c r="F15" s="985">
        <v>444.1</v>
      </c>
      <c r="G15" s="985">
        <v>351.9</v>
      </c>
      <c r="H15" s="985">
        <v>229.7</v>
      </c>
      <c r="I15" s="985">
        <v>476.8</v>
      </c>
      <c r="J15" s="985">
        <v>171.6</v>
      </c>
      <c r="K15" s="985">
        <v>107.6</v>
      </c>
      <c r="L15" s="985">
        <v>91.1</v>
      </c>
      <c r="M15" s="985">
        <v>65.400000000000006</v>
      </c>
      <c r="N15" s="985">
        <v>18.899999999999999</v>
      </c>
      <c r="O15" s="985">
        <v>38.200000000000003</v>
      </c>
      <c r="P15" s="985">
        <v>168.1</v>
      </c>
      <c r="Q15" s="985">
        <v>52.4</v>
      </c>
      <c r="R15" s="985">
        <v>44.9</v>
      </c>
      <c r="S15" s="985">
        <v>201.8</v>
      </c>
      <c r="T15" s="985">
        <v>74.7</v>
      </c>
      <c r="U15" s="985">
        <v>137.19999999999999</v>
      </c>
      <c r="V15" s="985">
        <v>40.79</v>
      </c>
      <c r="W15" s="985">
        <v>57.8</v>
      </c>
      <c r="X15" s="985">
        <v>64.400000000000006</v>
      </c>
      <c r="Y15" s="985">
        <v>55.2</v>
      </c>
      <c r="Z15" s="985">
        <v>29.8</v>
      </c>
      <c r="AA15" s="985">
        <v>19.100000000000001</v>
      </c>
      <c r="AB15" s="985">
        <v>125.9</v>
      </c>
      <c r="AC15" s="985">
        <v>64.33</v>
      </c>
      <c r="AD15" s="985">
        <v>19.96</v>
      </c>
      <c r="AE15" s="985">
        <v>441.57</v>
      </c>
      <c r="AF15" s="985">
        <v>137.72999999999999</v>
      </c>
      <c r="AG15" s="985">
        <v>85.56</v>
      </c>
      <c r="AH15" s="985">
        <v>34.97</v>
      </c>
      <c r="AI15" s="985">
        <v>318.62</v>
      </c>
      <c r="AJ15" s="986">
        <v>178.42</v>
      </c>
    </row>
    <row r="16" spans="1:36" s="968" customFormat="1">
      <c r="A16" s="968" t="s">
        <v>527</v>
      </c>
      <c r="B16" s="969" t="s">
        <v>533</v>
      </c>
      <c r="C16" s="970"/>
      <c r="D16" s="987">
        <v>3.6</v>
      </c>
      <c r="E16" s="987">
        <v>966.4</v>
      </c>
      <c r="F16" s="987">
        <v>11.2</v>
      </c>
      <c r="G16" s="987">
        <v>50.1</v>
      </c>
      <c r="H16" s="987">
        <v>14.7</v>
      </c>
      <c r="I16" s="987">
        <v>1</v>
      </c>
      <c r="J16" s="987">
        <v>9.1</v>
      </c>
      <c r="K16" s="987">
        <v>9.4</v>
      </c>
      <c r="L16" s="987">
        <v>8.9</v>
      </c>
      <c r="M16" s="987">
        <v>30.5</v>
      </c>
      <c r="N16" s="987">
        <v>1.7</v>
      </c>
      <c r="O16" s="987">
        <v>2.7</v>
      </c>
      <c r="P16" s="987">
        <v>23.2</v>
      </c>
      <c r="Q16" s="987">
        <v>1.7</v>
      </c>
      <c r="R16" s="987">
        <v>2.4</v>
      </c>
      <c r="S16" s="987">
        <v>15.1</v>
      </c>
      <c r="T16" s="987">
        <v>2.4</v>
      </c>
      <c r="U16" s="987">
        <v>12.6</v>
      </c>
      <c r="V16" s="987">
        <v>11.55</v>
      </c>
      <c r="W16" s="987">
        <v>7.3</v>
      </c>
      <c r="X16" s="987">
        <v>8.4</v>
      </c>
      <c r="Y16" s="987">
        <v>9.5</v>
      </c>
      <c r="Z16" s="987">
        <v>12.4</v>
      </c>
      <c r="AA16" s="987">
        <v>2.5</v>
      </c>
      <c r="AB16" s="987">
        <v>28.3</v>
      </c>
      <c r="AC16" s="987">
        <v>3.83</v>
      </c>
      <c r="AD16" s="987">
        <v>1.87</v>
      </c>
      <c r="AE16" s="987">
        <v>78.25</v>
      </c>
      <c r="AF16" s="987">
        <v>18.670000000000002</v>
      </c>
      <c r="AG16" s="987">
        <v>11.89</v>
      </c>
      <c r="AH16" s="987">
        <v>0.48</v>
      </c>
      <c r="AI16" s="987">
        <v>7.59</v>
      </c>
      <c r="AJ16" s="988">
        <v>6.45</v>
      </c>
    </row>
    <row r="17" spans="1:36" s="968" customFormat="1">
      <c r="A17" s="968" t="s">
        <v>528</v>
      </c>
      <c r="B17" s="969" t="s">
        <v>533</v>
      </c>
      <c r="C17" s="970"/>
      <c r="D17" s="987">
        <v>127</v>
      </c>
      <c r="E17" s="987">
        <v>309.2</v>
      </c>
      <c r="F17" s="987">
        <v>178.4</v>
      </c>
      <c r="G17" s="987">
        <v>170</v>
      </c>
      <c r="H17" s="987">
        <v>149.19999999999999</v>
      </c>
      <c r="I17" s="987">
        <v>204.1</v>
      </c>
      <c r="J17" s="987">
        <v>114.8</v>
      </c>
      <c r="K17" s="987">
        <v>60.6</v>
      </c>
      <c r="L17" s="987">
        <v>122.5</v>
      </c>
      <c r="M17" s="987">
        <v>96.1</v>
      </c>
      <c r="N17" s="987">
        <v>33.200000000000003</v>
      </c>
      <c r="O17" s="987">
        <v>25.3</v>
      </c>
      <c r="P17" s="987">
        <v>319.8</v>
      </c>
      <c r="Q17" s="987">
        <v>45.6</v>
      </c>
      <c r="R17" s="987">
        <v>37.6</v>
      </c>
      <c r="S17" s="987">
        <v>35.4</v>
      </c>
      <c r="T17" s="987">
        <v>48</v>
      </c>
      <c r="U17" s="987">
        <v>41.1</v>
      </c>
      <c r="V17" s="987">
        <v>34.33</v>
      </c>
      <c r="W17" s="987">
        <v>28.8</v>
      </c>
      <c r="X17" s="987">
        <v>20.3</v>
      </c>
      <c r="Y17" s="987">
        <v>29.7</v>
      </c>
      <c r="Z17" s="987">
        <v>14.8</v>
      </c>
      <c r="AA17" s="987">
        <v>11.5</v>
      </c>
      <c r="AB17" s="987">
        <v>43.8</v>
      </c>
      <c r="AC17" s="987">
        <v>40.03</v>
      </c>
      <c r="AD17" s="987">
        <v>30.85</v>
      </c>
      <c r="AE17" s="987">
        <v>264.95</v>
      </c>
      <c r="AF17" s="987">
        <v>134.04</v>
      </c>
      <c r="AG17" s="987">
        <v>40.81</v>
      </c>
      <c r="AH17" s="987">
        <v>20.05</v>
      </c>
      <c r="AI17" s="987">
        <v>1102.3</v>
      </c>
      <c r="AJ17" s="988">
        <v>34.56</v>
      </c>
    </row>
    <row r="18" spans="1:36" s="968" customFormat="1">
      <c r="A18" s="968" t="s">
        <v>529</v>
      </c>
      <c r="B18" s="969" t="s">
        <v>533</v>
      </c>
      <c r="C18" s="970"/>
      <c r="D18" s="987">
        <v>309.10000000000002</v>
      </c>
      <c r="E18" s="987">
        <v>1273.8</v>
      </c>
      <c r="F18" s="987">
        <v>118.8</v>
      </c>
      <c r="G18" s="987">
        <v>83.7</v>
      </c>
      <c r="H18" s="987">
        <v>18.100000000000001</v>
      </c>
      <c r="I18" s="987">
        <v>299.60000000000002</v>
      </c>
      <c r="J18" s="987">
        <v>125.9</v>
      </c>
      <c r="K18" s="987">
        <v>86</v>
      </c>
      <c r="L18" s="987">
        <v>23.9</v>
      </c>
      <c r="M18" s="987">
        <v>103.7</v>
      </c>
      <c r="N18" s="987">
        <v>29.7</v>
      </c>
      <c r="O18" s="987">
        <v>12.5</v>
      </c>
      <c r="P18" s="987">
        <v>388.6</v>
      </c>
      <c r="Q18" s="987">
        <v>60.7</v>
      </c>
      <c r="R18" s="987">
        <v>26.4</v>
      </c>
      <c r="S18" s="987">
        <v>26.2</v>
      </c>
      <c r="T18" s="987">
        <v>32.299999999999997</v>
      </c>
      <c r="U18" s="987">
        <v>278.89999999999998</v>
      </c>
      <c r="V18" s="987">
        <v>68.58</v>
      </c>
      <c r="W18" s="987">
        <v>306.8</v>
      </c>
      <c r="X18" s="987">
        <v>27.6</v>
      </c>
      <c r="Y18" s="987">
        <v>33</v>
      </c>
      <c r="Z18" s="987">
        <v>71.2</v>
      </c>
      <c r="AA18" s="987">
        <v>42.9</v>
      </c>
      <c r="AB18" s="987">
        <v>221.6</v>
      </c>
      <c r="AC18" s="987">
        <v>101.02</v>
      </c>
      <c r="AD18" s="987">
        <v>37.89</v>
      </c>
      <c r="AE18" s="987">
        <v>401.72</v>
      </c>
      <c r="AF18" s="987">
        <v>981.65</v>
      </c>
      <c r="AG18" s="987">
        <v>27.97</v>
      </c>
      <c r="AH18" s="987">
        <v>41.49</v>
      </c>
      <c r="AI18" s="987">
        <v>339.09</v>
      </c>
      <c r="AJ18" s="988">
        <v>61.17</v>
      </c>
    </row>
    <row r="19" spans="1:36" s="968" customFormat="1">
      <c r="A19" s="968" t="s">
        <v>530</v>
      </c>
      <c r="B19" s="969" t="s">
        <v>533</v>
      </c>
      <c r="C19" s="970"/>
      <c r="D19" s="987">
        <v>235.5</v>
      </c>
      <c r="E19" s="987">
        <v>1679.1</v>
      </c>
      <c r="F19" s="987">
        <v>740.4</v>
      </c>
      <c r="G19" s="987">
        <v>458.5</v>
      </c>
      <c r="H19" s="987">
        <v>180.3</v>
      </c>
      <c r="I19" s="987">
        <v>399.9</v>
      </c>
      <c r="J19" s="987">
        <v>177.6</v>
      </c>
      <c r="K19" s="987">
        <v>133.69999999999999</v>
      </c>
      <c r="L19" s="987">
        <v>166.5</v>
      </c>
      <c r="M19" s="987">
        <v>285.60000000000002</v>
      </c>
      <c r="N19" s="987">
        <v>38.299999999999997</v>
      </c>
      <c r="O19" s="987">
        <v>43.3</v>
      </c>
      <c r="P19" s="987">
        <v>415.3</v>
      </c>
      <c r="Q19" s="987">
        <v>114.1</v>
      </c>
      <c r="R19" s="987">
        <v>72.099999999999994</v>
      </c>
      <c r="S19" s="987">
        <v>203.6</v>
      </c>
      <c r="T19" s="987">
        <v>98.1</v>
      </c>
      <c r="U19" s="987">
        <v>68.8</v>
      </c>
      <c r="V19" s="987">
        <v>106.89</v>
      </c>
      <c r="W19" s="987">
        <v>121.4</v>
      </c>
      <c r="X19" s="987">
        <v>93.5</v>
      </c>
      <c r="Y19" s="987">
        <v>141.19999999999999</v>
      </c>
      <c r="Z19" s="987">
        <v>70.5</v>
      </c>
      <c r="AA19" s="987">
        <v>44</v>
      </c>
      <c r="AB19" s="987">
        <v>106</v>
      </c>
      <c r="AC19" s="987">
        <v>73.81</v>
      </c>
      <c r="AD19" s="987">
        <v>304.20999999999998</v>
      </c>
      <c r="AE19" s="987">
        <v>1162.32</v>
      </c>
      <c r="AF19" s="987">
        <v>1439.01</v>
      </c>
      <c r="AG19" s="987">
        <v>201.43</v>
      </c>
      <c r="AH19" s="987">
        <v>50.82</v>
      </c>
      <c r="AI19" s="987">
        <v>1290.3699999999999</v>
      </c>
      <c r="AJ19" s="988">
        <v>959.68</v>
      </c>
    </row>
    <row r="20" spans="1:36" s="978" customFormat="1">
      <c r="A20" s="974" t="s">
        <v>531</v>
      </c>
      <c r="B20" s="969" t="s">
        <v>533</v>
      </c>
      <c r="C20" s="974"/>
      <c r="D20" s="989">
        <v>919.7</v>
      </c>
      <c r="E20" s="989">
        <v>4908</v>
      </c>
      <c r="F20" s="989">
        <v>1492.9</v>
      </c>
      <c r="G20" s="989">
        <v>1114.2</v>
      </c>
      <c r="H20" s="989">
        <v>592</v>
      </c>
      <c r="I20" s="989">
        <v>1381.3</v>
      </c>
      <c r="J20" s="989">
        <v>599</v>
      </c>
      <c r="K20" s="989">
        <v>397.3</v>
      </c>
      <c r="L20" s="989">
        <v>414.7</v>
      </c>
      <c r="M20" s="989">
        <v>581.29999999999995</v>
      </c>
      <c r="N20" s="989">
        <v>121.7</v>
      </c>
      <c r="O20" s="989">
        <v>122.1</v>
      </c>
      <c r="P20" s="989">
        <v>1315.1</v>
      </c>
      <c r="Q20" s="989">
        <v>274.31</v>
      </c>
      <c r="R20" s="989">
        <v>183.4</v>
      </c>
      <c r="S20" s="989">
        <v>482.1</v>
      </c>
      <c r="T20" s="989">
        <v>255.6</v>
      </c>
      <c r="U20" s="989">
        <v>538.5</v>
      </c>
      <c r="V20" s="989">
        <v>262.14</v>
      </c>
      <c r="W20" s="989">
        <v>521.9</v>
      </c>
      <c r="X20" s="989">
        <v>214</v>
      </c>
      <c r="Y20" s="989">
        <v>268.60000000000002</v>
      </c>
      <c r="Z20" s="989">
        <v>198.7</v>
      </c>
      <c r="AA20" s="989">
        <v>120</v>
      </c>
      <c r="AB20" s="989">
        <v>525.5</v>
      </c>
      <c r="AC20" s="989">
        <v>283.02</v>
      </c>
      <c r="AD20" s="989">
        <v>394.78</v>
      </c>
      <c r="AE20" s="989">
        <v>2348.81</v>
      </c>
      <c r="AF20" s="989">
        <v>2711.1</v>
      </c>
      <c r="AG20" s="989">
        <f>SUM(AG15:AG19)</f>
        <v>367.65999999999997</v>
      </c>
      <c r="AH20" s="989">
        <v>147.81</v>
      </c>
      <c r="AI20" s="989">
        <v>3057.96</v>
      </c>
      <c r="AJ20" s="990">
        <v>1240.28</v>
      </c>
    </row>
    <row r="21" spans="1:36">
      <c r="A21" s="991" t="s">
        <v>534</v>
      </c>
      <c r="B21" s="991"/>
      <c r="C21" s="991"/>
      <c r="D21" s="992"/>
      <c r="AD21" s="993"/>
      <c r="AG21" s="994"/>
      <c r="AH21" s="994"/>
    </row>
    <row r="22" spans="1:36">
      <c r="A22" s="996" t="s">
        <v>535</v>
      </c>
      <c r="B22" s="996"/>
      <c r="C22" s="996"/>
      <c r="AD22" s="993"/>
      <c r="AG22" s="994"/>
      <c r="AH22" s="994"/>
    </row>
    <row r="23" spans="1:36">
      <c r="A23" s="998" t="s">
        <v>536</v>
      </c>
      <c r="B23" s="998"/>
      <c r="C23" s="998"/>
      <c r="AD23" s="993"/>
      <c r="AG23" s="994"/>
      <c r="AH23" s="994"/>
    </row>
    <row r="24" spans="1:36">
      <c r="A24" s="998" t="s">
        <v>537</v>
      </c>
      <c r="B24" s="999"/>
      <c r="C24" s="999"/>
      <c r="AD24" s="993"/>
      <c r="AG24" s="994"/>
      <c r="AH24" s="994"/>
    </row>
    <row r="25" spans="1:36">
      <c r="A25" s="2518" t="s">
        <v>1019</v>
      </c>
      <c r="B25" s="999"/>
      <c r="C25" s="999"/>
      <c r="AD25" s="993"/>
      <c r="AG25" s="994"/>
      <c r="AH25" s="994"/>
    </row>
    <row r="26" spans="1:36">
      <c r="A26" s="999"/>
      <c r="B26" s="999"/>
      <c r="C26" s="999"/>
      <c r="AD26" s="993"/>
      <c r="AG26" s="994"/>
      <c r="AH26" s="994"/>
    </row>
    <row r="27" spans="1:36">
      <c r="A27" s="999"/>
      <c r="B27" s="999"/>
      <c r="C27" s="999"/>
      <c r="AD27" s="993"/>
      <c r="AG27" s="994"/>
      <c r="AH27" s="994"/>
    </row>
    <row r="28" spans="1:36">
      <c r="A28" s="999"/>
      <c r="B28" s="999"/>
      <c r="C28" s="999"/>
      <c r="AD28" s="993"/>
      <c r="AG28" s="994"/>
      <c r="AH28" s="994"/>
    </row>
    <row r="29" spans="1:36">
      <c r="A29" s="999"/>
      <c r="B29" s="999"/>
      <c r="C29" s="999"/>
      <c r="AD29" s="993"/>
      <c r="AG29" s="994"/>
      <c r="AH29" s="994"/>
    </row>
    <row r="30" spans="1:36">
      <c r="D30" s="1000"/>
      <c r="E30" s="1001"/>
      <c r="F30" s="1001"/>
      <c r="G30" s="1001"/>
      <c r="H30" s="1001"/>
      <c r="I30" s="1001"/>
      <c r="J30" s="1001"/>
      <c r="K30" s="1001"/>
      <c r="L30" s="1001"/>
      <c r="M30" s="1001"/>
      <c r="N30" s="1001"/>
      <c r="O30" s="1001"/>
      <c r="P30" s="1001"/>
      <c r="Q30" s="1001"/>
      <c r="R30" s="1001"/>
      <c r="S30" s="1001"/>
      <c r="T30" s="1001"/>
      <c r="U30" s="1001"/>
      <c r="V30" s="1001"/>
      <c r="W30" s="1001"/>
      <c r="X30" s="1001"/>
      <c r="Y30" s="1001"/>
      <c r="Z30" s="1001"/>
      <c r="AA30" s="1001"/>
      <c r="AB30" s="1001"/>
      <c r="AC30" s="1001"/>
      <c r="AD30" s="1001"/>
      <c r="AE30" s="1001"/>
      <c r="AF30" s="1001"/>
      <c r="AG30" s="1001"/>
      <c r="AH30" s="1001"/>
    </row>
    <row r="31" spans="1:36">
      <c r="D31" s="1002"/>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row>
    <row r="36" spans="1:7" ht="16.5" customHeight="1">
      <c r="A36" s="1003"/>
      <c r="B36" s="1003"/>
      <c r="C36" s="1003"/>
      <c r="D36" s="1004"/>
      <c r="E36" s="1005"/>
      <c r="F36" s="1005"/>
      <c r="G36" s="1005"/>
    </row>
    <row r="37" spans="1:7" ht="16.5" customHeight="1">
      <c r="A37" s="1004"/>
      <c r="B37" s="1004"/>
      <c r="C37" s="1004"/>
      <c r="D37" s="1004"/>
      <c r="E37" s="1005"/>
      <c r="F37" s="1005"/>
      <c r="G37" s="1005"/>
    </row>
    <row r="38" spans="1:7" ht="16.5" customHeight="1">
      <c r="A38" s="1004"/>
      <c r="B38" s="1004"/>
      <c r="C38" s="1004"/>
      <c r="D38" s="1004"/>
      <c r="E38" s="1005"/>
      <c r="F38" s="1005"/>
      <c r="G38" s="1005"/>
    </row>
  </sheetData>
  <hyperlinks>
    <hyperlink ref="A25" location="Inhaltsverzeichnis!A1" display="Zurück zum Inhaltsverzeichnis"/>
  </hyperlinks>
  <pageMargins left="0.39370078740157483" right="0.39370078740157483" top="0.59055118110236227" bottom="0.70866141732283472" header="0.51181102362204722" footer="0.51181102362204722"/>
  <pageSetup paperSize="9" orientation="landscape" r:id="rId1"/>
  <headerFooter alignWithMargins="0"/>
  <tableParts count="2">
    <tablePart r:id="rId2"/>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97C39"/>
    <pageSetUpPr fitToPage="1"/>
  </sheetPr>
  <dimension ref="A1:EN69"/>
  <sheetViews>
    <sheetView showGridLines="0" zoomScaleNormal="100" zoomScaleSheetLayoutView="80" workbookViewId="0"/>
  </sheetViews>
  <sheetFormatPr baseColWidth="10" defaultColWidth="11.42578125" defaultRowHeight="16.5"/>
  <cols>
    <col min="1" max="1" width="31" style="1703" customWidth="1"/>
    <col min="2" max="2" width="9.140625" style="1631" customWidth="1"/>
    <col min="3" max="17" width="7.85546875" style="1631" customWidth="1"/>
    <col min="18" max="18" width="5.28515625" style="1631" customWidth="1"/>
    <col min="19" max="16384" width="11.42578125" style="1631"/>
  </cols>
  <sheetData>
    <row r="1" spans="1:144" s="1617" customFormat="1" ht="24" customHeight="1">
      <c r="A1" s="1615" t="s">
        <v>821</v>
      </c>
      <c r="B1" s="1616"/>
      <c r="C1" s="1616"/>
      <c r="D1" s="1616"/>
      <c r="E1" s="1616"/>
      <c r="F1" s="1616"/>
      <c r="G1" s="1616"/>
      <c r="H1" s="1616"/>
      <c r="I1" s="1616"/>
      <c r="J1" s="1616"/>
      <c r="K1" s="1616"/>
      <c r="L1" s="1616"/>
      <c r="M1" s="1616"/>
      <c r="N1" s="1616"/>
      <c r="O1" s="1616"/>
      <c r="P1" s="1616"/>
      <c r="Q1" s="1616"/>
    </row>
    <row r="2" spans="1:144" s="1620" customFormat="1" ht="14.25" customHeight="1">
      <c r="A2" s="1618" t="s">
        <v>128</v>
      </c>
      <c r="B2" s="1619"/>
      <c r="C2" s="1619"/>
      <c r="D2" s="1619"/>
      <c r="E2" s="1619"/>
      <c r="F2" s="1619"/>
      <c r="G2" s="1619"/>
      <c r="H2" s="1619"/>
      <c r="I2" s="1619"/>
      <c r="J2" s="1619"/>
      <c r="K2" s="1619"/>
      <c r="L2" s="1619"/>
      <c r="M2" s="1619"/>
      <c r="N2" s="1619"/>
      <c r="O2" s="1619"/>
      <c r="P2" s="1619"/>
      <c r="Q2" s="1619"/>
    </row>
    <row r="3" spans="1:144" s="1623" customFormat="1" ht="14.25" customHeight="1">
      <c r="A3" s="1621" t="s">
        <v>822</v>
      </c>
      <c r="B3" s="1622"/>
      <c r="C3" s="1622"/>
      <c r="D3" s="1622"/>
      <c r="E3" s="1622"/>
      <c r="F3" s="1622"/>
      <c r="G3" s="1622"/>
      <c r="H3" s="1622"/>
      <c r="I3" s="1622"/>
      <c r="J3" s="1622"/>
      <c r="K3" s="1622"/>
      <c r="L3" s="1622"/>
      <c r="M3" s="1622"/>
      <c r="N3" s="1622"/>
      <c r="O3" s="1622"/>
      <c r="P3" s="1622"/>
      <c r="Q3" s="1622"/>
    </row>
    <row r="4" spans="1:144" s="1623" customFormat="1" ht="23.25" customHeight="1">
      <c r="A4" s="1621" t="s">
        <v>823</v>
      </c>
      <c r="B4" s="1622"/>
      <c r="C4" s="1622"/>
      <c r="D4" s="1622"/>
      <c r="E4" s="1622"/>
      <c r="F4" s="1622"/>
      <c r="G4" s="1622"/>
      <c r="H4" s="1622"/>
      <c r="I4" s="1622"/>
      <c r="J4" s="1622"/>
      <c r="K4" s="1622"/>
      <c r="L4" s="1622"/>
      <c r="M4" s="1622"/>
      <c r="N4" s="1622"/>
      <c r="O4" s="1622"/>
      <c r="P4" s="1622"/>
      <c r="Q4" s="1622"/>
    </row>
    <row r="5" spans="1:144" s="1632" customFormat="1" ht="42.75" customHeight="1">
      <c r="A5" s="1624" t="s">
        <v>824</v>
      </c>
      <c r="B5" s="1625" t="s">
        <v>825</v>
      </c>
      <c r="C5" s="1626" t="s">
        <v>4</v>
      </c>
      <c r="D5" s="1627"/>
      <c r="E5" s="1628" t="s">
        <v>732</v>
      </c>
      <c r="F5" s="1628" t="s">
        <v>298</v>
      </c>
      <c r="G5" s="1628" t="s">
        <v>299</v>
      </c>
      <c r="H5" s="1628" t="s">
        <v>300</v>
      </c>
      <c r="I5" s="1628" t="s">
        <v>9</v>
      </c>
      <c r="J5" s="1626" t="s">
        <v>4</v>
      </c>
      <c r="K5" s="1626"/>
      <c r="L5" s="1629" t="s">
        <v>732</v>
      </c>
      <c r="M5" s="1629" t="s">
        <v>298</v>
      </c>
      <c r="N5" s="1629" t="s">
        <v>299</v>
      </c>
      <c r="O5" s="1629" t="s">
        <v>300</v>
      </c>
      <c r="P5" s="1629" t="s">
        <v>9</v>
      </c>
      <c r="Q5" s="1630" t="s">
        <v>826</v>
      </c>
      <c r="R5" s="1631"/>
      <c r="S5" s="1631"/>
      <c r="T5" s="1631"/>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c r="AT5" s="1631"/>
      <c r="AU5" s="1631"/>
      <c r="AV5" s="1631"/>
      <c r="AW5" s="1631"/>
      <c r="AX5" s="1631"/>
      <c r="AY5" s="1631"/>
      <c r="AZ5" s="1631"/>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c r="CF5" s="1631"/>
      <c r="CG5" s="1631"/>
      <c r="CH5" s="1631"/>
      <c r="CI5" s="1631"/>
      <c r="CJ5" s="1631"/>
      <c r="CK5" s="1631"/>
      <c r="CL5" s="1631"/>
      <c r="CM5" s="1631"/>
      <c r="CN5" s="1631"/>
      <c r="CO5" s="1631"/>
      <c r="CP5" s="1631"/>
      <c r="CQ5" s="1631"/>
      <c r="CR5" s="1631"/>
      <c r="CS5" s="1631"/>
      <c r="CT5" s="1631"/>
      <c r="CU5" s="1631"/>
      <c r="CV5" s="1631"/>
      <c r="CW5" s="1631"/>
      <c r="CX5" s="1631"/>
      <c r="CY5" s="1631"/>
      <c r="CZ5" s="1631"/>
      <c r="DA5" s="1631"/>
      <c r="DB5" s="1631"/>
      <c r="DC5" s="1631"/>
      <c r="DD5" s="1631"/>
      <c r="DE5" s="1631"/>
      <c r="DF5" s="1631"/>
      <c r="DG5" s="1631"/>
      <c r="DH5" s="1631"/>
      <c r="DI5" s="1631"/>
      <c r="DJ5" s="1631"/>
      <c r="DK5" s="1631"/>
      <c r="DL5" s="1631"/>
      <c r="DM5" s="1631"/>
      <c r="DN5" s="1631"/>
      <c r="DO5" s="1631"/>
      <c r="DP5" s="1631"/>
      <c r="DQ5" s="1631"/>
      <c r="DR5" s="1631"/>
      <c r="DS5" s="1631"/>
      <c r="DT5" s="1631"/>
      <c r="DU5" s="1631"/>
      <c r="DV5" s="1631"/>
      <c r="DW5" s="1631"/>
      <c r="DX5" s="1631"/>
      <c r="DY5" s="1631"/>
      <c r="DZ5" s="1631"/>
      <c r="EA5" s="1631"/>
      <c r="EB5" s="1631"/>
      <c r="EC5" s="1631"/>
      <c r="ED5" s="1631"/>
      <c r="EE5" s="1631"/>
      <c r="EF5" s="1631"/>
      <c r="EG5" s="1631"/>
      <c r="EH5" s="1631"/>
      <c r="EI5" s="1631"/>
      <c r="EJ5" s="1631"/>
      <c r="EK5" s="1631"/>
      <c r="EL5" s="1631"/>
      <c r="EM5" s="1631"/>
      <c r="EN5" s="1631"/>
    </row>
    <row r="6" spans="1:144" s="1632" customFormat="1" ht="41.25" customHeight="1">
      <c r="A6" s="1633" t="s">
        <v>303</v>
      </c>
      <c r="B6" s="1634" t="s">
        <v>827</v>
      </c>
      <c r="C6" s="1635">
        <v>2022</v>
      </c>
      <c r="D6" s="1635">
        <v>2023</v>
      </c>
      <c r="E6" s="1636">
        <v>2024</v>
      </c>
      <c r="F6" s="1627"/>
      <c r="G6" s="1627"/>
      <c r="H6" s="1627"/>
      <c r="I6" s="1627"/>
      <c r="J6" s="1635">
        <v>2022</v>
      </c>
      <c r="K6" s="1637">
        <v>2023</v>
      </c>
      <c r="L6" s="1638">
        <v>2024</v>
      </c>
      <c r="M6" s="1638"/>
      <c r="N6" s="1639"/>
      <c r="O6" s="1639"/>
      <c r="P6" s="1639"/>
      <c r="Q6" s="1640" t="s">
        <v>828</v>
      </c>
      <c r="R6" s="1631"/>
      <c r="S6" s="1631"/>
      <c r="T6" s="1631"/>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c r="AT6" s="1631"/>
      <c r="AU6" s="1631"/>
      <c r="AV6" s="1631"/>
      <c r="AW6" s="1631"/>
      <c r="AX6" s="1631"/>
      <c r="AY6" s="1631"/>
      <c r="AZ6" s="1631"/>
      <c r="BA6" s="1631"/>
      <c r="BB6" s="1631"/>
      <c r="BC6" s="1631"/>
      <c r="BD6" s="1631"/>
      <c r="BE6" s="1631"/>
      <c r="BF6" s="1631"/>
      <c r="BG6" s="1631"/>
      <c r="BH6" s="1631"/>
      <c r="BI6" s="1631"/>
      <c r="BJ6" s="1631"/>
      <c r="BK6" s="1631"/>
      <c r="BL6" s="1631"/>
      <c r="BM6" s="1631"/>
      <c r="BN6" s="1631"/>
      <c r="BO6" s="1631"/>
      <c r="BP6" s="1631"/>
      <c r="BQ6" s="1631"/>
      <c r="BR6" s="1631"/>
      <c r="BS6" s="1631"/>
      <c r="BT6" s="1631"/>
      <c r="BU6" s="1631"/>
      <c r="BV6" s="1631"/>
      <c r="BW6" s="1631"/>
      <c r="BX6" s="1631"/>
      <c r="BY6" s="1631"/>
      <c r="BZ6" s="1631"/>
      <c r="CA6" s="1631"/>
      <c r="CB6" s="1631"/>
      <c r="CC6" s="1631"/>
      <c r="CD6" s="1631"/>
      <c r="CE6" s="1631"/>
      <c r="CF6" s="1631"/>
      <c r="CG6" s="1631"/>
      <c r="CH6" s="1631"/>
      <c r="CI6" s="1631"/>
      <c r="CJ6" s="1631"/>
      <c r="CK6" s="1631"/>
      <c r="CL6" s="1631"/>
      <c r="CM6" s="1631"/>
      <c r="CN6" s="1631"/>
      <c r="CO6" s="1631"/>
      <c r="CP6" s="1631"/>
      <c r="CQ6" s="1631"/>
      <c r="CR6" s="1631"/>
      <c r="CS6" s="1631"/>
      <c r="CT6" s="1631"/>
      <c r="CU6" s="1631"/>
      <c r="CV6" s="1631"/>
      <c r="CW6" s="1631"/>
      <c r="CX6" s="1631"/>
      <c r="CY6" s="1631"/>
      <c r="CZ6" s="1631"/>
      <c r="DA6" s="1631"/>
      <c r="DB6" s="1631"/>
      <c r="DC6" s="1631"/>
      <c r="DD6" s="1631"/>
      <c r="DE6" s="1631"/>
      <c r="DF6" s="1631"/>
      <c r="DG6" s="1631"/>
      <c r="DH6" s="1631"/>
      <c r="DI6" s="1631"/>
      <c r="DJ6" s="1631"/>
      <c r="DK6" s="1631"/>
      <c r="DL6" s="1631"/>
      <c r="DM6" s="1631"/>
      <c r="DN6" s="1631"/>
      <c r="DO6" s="1631"/>
      <c r="DP6" s="1631"/>
      <c r="DQ6" s="1631"/>
      <c r="DR6" s="1631"/>
      <c r="DS6" s="1631"/>
      <c r="DT6" s="1631"/>
      <c r="DU6" s="1631"/>
      <c r="DV6" s="1631"/>
      <c r="DW6" s="1631"/>
      <c r="DX6" s="1631"/>
      <c r="DY6" s="1631"/>
      <c r="DZ6" s="1631"/>
      <c r="EA6" s="1631"/>
      <c r="EB6" s="1631"/>
      <c r="EC6" s="1631"/>
      <c r="ED6" s="1631"/>
      <c r="EE6" s="1631"/>
      <c r="EF6" s="1631"/>
      <c r="EG6" s="1631"/>
      <c r="EH6" s="1631"/>
      <c r="EI6" s="1631"/>
      <c r="EJ6" s="1631"/>
      <c r="EK6" s="1631"/>
      <c r="EL6" s="1631"/>
      <c r="EM6" s="1631"/>
      <c r="EN6" s="1631"/>
    </row>
    <row r="7" spans="1:144" s="1632" customFormat="1" ht="28.5" customHeight="1">
      <c r="A7" s="1641"/>
      <c r="B7" s="1642" t="s">
        <v>309</v>
      </c>
      <c r="C7" s="1643" t="s">
        <v>822</v>
      </c>
      <c r="D7" s="1644"/>
      <c r="E7" s="1644"/>
      <c r="F7" s="1644"/>
      <c r="G7" s="1644"/>
      <c r="H7" s="1644"/>
      <c r="I7" s="1645"/>
      <c r="J7" s="1643" t="s">
        <v>829</v>
      </c>
      <c r="K7" s="1644"/>
      <c r="L7" s="1644"/>
      <c r="M7" s="1644"/>
      <c r="N7" s="1644"/>
      <c r="O7" s="1644"/>
      <c r="P7" s="1645"/>
      <c r="Q7" s="1642" t="s">
        <v>310</v>
      </c>
      <c r="R7" s="1631"/>
      <c r="S7" s="1631"/>
      <c r="T7" s="1631"/>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c r="AT7" s="1631"/>
      <c r="AU7" s="1631"/>
      <c r="AV7" s="1631"/>
      <c r="AW7" s="1631"/>
      <c r="AX7" s="1631"/>
      <c r="AY7" s="1631"/>
      <c r="AZ7" s="1631"/>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1"/>
      <c r="CD7" s="1631"/>
      <c r="CE7" s="1631"/>
      <c r="CF7" s="1631"/>
      <c r="CG7" s="1631"/>
      <c r="CH7" s="1631"/>
      <c r="CI7" s="1631"/>
      <c r="CJ7" s="1631"/>
      <c r="CK7" s="1631"/>
      <c r="CL7" s="1631"/>
      <c r="CM7" s="1631"/>
      <c r="CN7" s="1631"/>
      <c r="CO7" s="1631"/>
      <c r="CP7" s="1631"/>
      <c r="CQ7" s="1631"/>
      <c r="CR7" s="1631"/>
      <c r="CS7" s="1631"/>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c r="DQ7" s="1631"/>
      <c r="DR7" s="1631"/>
      <c r="DS7" s="1631"/>
      <c r="DT7" s="1631"/>
      <c r="DU7" s="1631"/>
      <c r="DV7" s="1631"/>
      <c r="DW7" s="1631"/>
      <c r="DX7" s="1631"/>
      <c r="DY7" s="1631"/>
      <c r="DZ7" s="1631"/>
      <c r="EA7" s="1631"/>
      <c r="EB7" s="1631"/>
      <c r="EC7" s="1631"/>
      <c r="ED7" s="1631"/>
      <c r="EE7" s="1631"/>
      <c r="EF7" s="1631"/>
      <c r="EG7" s="1631"/>
      <c r="EH7" s="1631"/>
      <c r="EI7" s="1631"/>
      <c r="EJ7" s="1631"/>
      <c r="EK7" s="1631"/>
      <c r="EL7" s="1631"/>
      <c r="EM7" s="1631"/>
      <c r="EN7" s="1631"/>
    </row>
    <row r="8" spans="1:144" s="1632" customFormat="1" ht="20.100000000000001" customHeight="1">
      <c r="A8" s="1646" t="s">
        <v>830</v>
      </c>
      <c r="B8" s="1647">
        <v>1000</v>
      </c>
      <c r="C8" s="1648">
        <v>104.8</v>
      </c>
      <c r="D8" s="1649">
        <v>111.31666666666668</v>
      </c>
      <c r="E8" s="1650">
        <v>105.2</v>
      </c>
      <c r="F8" s="1649">
        <v>105.8</v>
      </c>
      <c r="G8" s="1651">
        <v>105.7</v>
      </c>
      <c r="H8" s="1652">
        <v>105.7</v>
      </c>
      <c r="I8" s="1652">
        <v>105.5</v>
      </c>
      <c r="J8" s="1653">
        <v>27.493917274939164</v>
      </c>
      <c r="K8" s="1654">
        <v>6.2181933842239374</v>
      </c>
      <c r="L8" s="1655">
        <v>-7.3943661971830892</v>
      </c>
      <c r="M8" s="1655">
        <v>-8.4775086505190274</v>
      </c>
      <c r="N8" s="1655">
        <v>-8.6206896551724128</v>
      </c>
      <c r="O8" s="1656">
        <v>-8.7219343696027636</v>
      </c>
      <c r="P8" s="1655">
        <v>-9.1300602928509846</v>
      </c>
      <c r="Q8" s="1655">
        <v>-0.18921475875119143</v>
      </c>
      <c r="R8" s="1631"/>
      <c r="S8" s="1631" t="s">
        <v>232</v>
      </c>
      <c r="T8" s="1631"/>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c r="AT8" s="1631"/>
      <c r="AU8" s="1631"/>
      <c r="AV8" s="1631"/>
      <c r="AW8" s="1631"/>
      <c r="AX8" s="1631"/>
      <c r="AY8" s="1631"/>
      <c r="AZ8" s="1631"/>
      <c r="BA8" s="1631"/>
      <c r="BB8" s="1631"/>
      <c r="BC8" s="1631"/>
      <c r="BD8" s="1631"/>
      <c r="BE8" s="1631"/>
      <c r="BF8" s="1631"/>
      <c r="BG8" s="1631"/>
      <c r="BH8" s="1631"/>
      <c r="BI8" s="1631"/>
      <c r="BJ8" s="1631"/>
      <c r="BK8" s="1631"/>
      <c r="BL8" s="1631"/>
      <c r="BM8" s="1631"/>
      <c r="BN8" s="1631"/>
      <c r="BO8" s="1631"/>
      <c r="BP8" s="1631"/>
      <c r="BQ8" s="1631"/>
      <c r="BR8" s="1631"/>
      <c r="BS8" s="1631"/>
      <c r="BT8" s="1631"/>
      <c r="BU8" s="1631"/>
      <c r="BV8" s="1631"/>
      <c r="BW8" s="1631"/>
      <c r="BX8" s="1631"/>
      <c r="BY8" s="1631"/>
      <c r="BZ8" s="1631"/>
      <c r="CA8" s="1631"/>
      <c r="CB8" s="1631"/>
      <c r="CC8" s="1631"/>
      <c r="CD8" s="1631"/>
      <c r="CE8" s="1631"/>
      <c r="CF8" s="1631"/>
      <c r="CG8" s="1631"/>
      <c r="CH8" s="1631"/>
      <c r="CI8" s="1631"/>
      <c r="CJ8" s="1631"/>
      <c r="CK8" s="1631"/>
      <c r="CL8" s="1631"/>
      <c r="CM8" s="1631"/>
      <c r="CN8" s="1631"/>
      <c r="CO8" s="1631"/>
      <c r="CP8" s="1631"/>
      <c r="CQ8" s="1631"/>
      <c r="CR8" s="1631"/>
      <c r="CS8" s="1631"/>
      <c r="CT8" s="1631"/>
      <c r="CU8" s="1631"/>
      <c r="CV8" s="1631"/>
      <c r="CW8" s="1631"/>
      <c r="CX8" s="1631"/>
      <c r="CY8" s="1631"/>
      <c r="CZ8" s="1631"/>
      <c r="DA8" s="1631"/>
      <c r="DB8" s="1631"/>
      <c r="DC8" s="1631"/>
      <c r="DD8" s="1631"/>
      <c r="DE8" s="1631"/>
      <c r="DF8" s="1631"/>
      <c r="DG8" s="1631"/>
      <c r="DH8" s="1631"/>
      <c r="DI8" s="1631"/>
      <c r="DJ8" s="1631"/>
      <c r="DK8" s="1631"/>
      <c r="DL8" s="1631"/>
      <c r="DM8" s="1631"/>
      <c r="DN8" s="1631"/>
      <c r="DO8" s="1631"/>
      <c r="DP8" s="1631"/>
      <c r="DQ8" s="1631"/>
      <c r="DR8" s="1631"/>
      <c r="DS8" s="1631"/>
      <c r="DT8" s="1631"/>
      <c r="DU8" s="1631"/>
      <c r="DV8" s="1631"/>
      <c r="DW8" s="1631"/>
      <c r="DX8" s="1631"/>
      <c r="DY8" s="1631"/>
      <c r="DZ8" s="1631"/>
      <c r="EA8" s="1631"/>
      <c r="EB8" s="1631"/>
      <c r="EC8" s="1631"/>
      <c r="ED8" s="1631"/>
      <c r="EE8" s="1631"/>
      <c r="EF8" s="1631"/>
      <c r="EG8" s="1631"/>
      <c r="EH8" s="1631"/>
      <c r="EI8" s="1631"/>
      <c r="EJ8" s="1631"/>
      <c r="EK8" s="1631"/>
      <c r="EL8" s="1631"/>
      <c r="EM8" s="1631"/>
      <c r="EN8" s="1631"/>
    </row>
    <row r="9" spans="1:144" s="1632" customFormat="1" ht="20.100000000000001" customHeight="1">
      <c r="A9" s="1646" t="s">
        <v>831</v>
      </c>
      <c r="B9" s="1657">
        <v>746.11</v>
      </c>
      <c r="C9" s="1648">
        <v>105.6</v>
      </c>
      <c r="D9" s="1649">
        <v>107.13333333333333</v>
      </c>
      <c r="E9" s="1650">
        <v>101.3</v>
      </c>
      <c r="F9" s="1649">
        <v>101.7</v>
      </c>
      <c r="G9" s="1649">
        <v>102</v>
      </c>
      <c r="H9" s="1649">
        <v>102</v>
      </c>
      <c r="I9" s="1649">
        <v>102.3</v>
      </c>
      <c r="J9" s="1653">
        <v>26.770708283313326</v>
      </c>
      <c r="K9" s="1654">
        <v>1.4520202020201936</v>
      </c>
      <c r="L9" s="1655">
        <v>-8.3257918552036188</v>
      </c>
      <c r="M9" s="1655">
        <v>-8.707360861759426</v>
      </c>
      <c r="N9" s="1655">
        <v>-9.430604982206404</v>
      </c>
      <c r="O9" s="1655">
        <v>-8.602150537634401</v>
      </c>
      <c r="P9" s="1655">
        <v>-8.6607142857142918</v>
      </c>
      <c r="Q9" s="1655">
        <v>0.29411764705882604</v>
      </c>
      <c r="R9" s="1631"/>
      <c r="S9" s="1631" t="s">
        <v>232</v>
      </c>
      <c r="T9" s="1631"/>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c r="AT9" s="1631"/>
      <c r="AU9" s="1631"/>
      <c r="AV9" s="1631"/>
      <c r="AW9" s="1631"/>
      <c r="AX9" s="1631"/>
      <c r="AY9" s="1631"/>
      <c r="AZ9" s="1631"/>
      <c r="BA9" s="1631"/>
      <c r="BB9" s="1631"/>
      <c r="BC9" s="1631"/>
      <c r="BD9" s="1631"/>
      <c r="BE9" s="1631"/>
      <c r="BF9" s="1631"/>
      <c r="BG9" s="1631"/>
      <c r="BH9" s="1631"/>
      <c r="BI9" s="1631"/>
      <c r="BJ9" s="1631"/>
      <c r="BK9" s="1631"/>
      <c r="BL9" s="1631"/>
      <c r="BM9" s="1631"/>
      <c r="BN9" s="1631"/>
      <c r="BO9" s="1631"/>
      <c r="BP9" s="1631"/>
      <c r="BQ9" s="1631"/>
      <c r="BR9" s="1631"/>
      <c r="BS9" s="1631"/>
      <c r="BT9" s="1631"/>
      <c r="BU9" s="1631"/>
      <c r="BV9" s="1631"/>
      <c r="BW9" s="1631"/>
      <c r="BX9" s="1631"/>
      <c r="BY9" s="1631"/>
      <c r="BZ9" s="1631"/>
      <c r="CA9" s="1631"/>
      <c r="CB9" s="1631"/>
      <c r="CC9" s="1631"/>
      <c r="CD9" s="1631"/>
      <c r="CE9" s="1631"/>
      <c r="CF9" s="1631"/>
      <c r="CG9" s="1631"/>
      <c r="CH9" s="1631"/>
      <c r="CI9" s="1631"/>
      <c r="CJ9" s="1631"/>
      <c r="CK9" s="1631"/>
      <c r="CL9" s="1631"/>
      <c r="CM9" s="1631"/>
      <c r="CN9" s="1631"/>
      <c r="CO9" s="1631"/>
      <c r="CP9" s="1631"/>
      <c r="CQ9" s="1631"/>
      <c r="CR9" s="1631"/>
      <c r="CS9" s="1631"/>
      <c r="CT9" s="1631"/>
      <c r="CU9" s="1631"/>
      <c r="CV9" s="1631"/>
      <c r="CW9" s="1631"/>
      <c r="CX9" s="1631"/>
      <c r="CY9" s="1631"/>
      <c r="CZ9" s="1631"/>
      <c r="DA9" s="1631"/>
      <c r="DB9" s="1631"/>
      <c r="DC9" s="1631"/>
      <c r="DD9" s="1631"/>
      <c r="DE9" s="1631"/>
      <c r="DF9" s="1631"/>
      <c r="DG9" s="1631"/>
      <c r="DH9" s="1631"/>
      <c r="DI9" s="1631"/>
      <c r="DJ9" s="1631"/>
      <c r="DK9" s="1631"/>
      <c r="DL9" s="1631"/>
      <c r="DM9" s="1631"/>
      <c r="DN9" s="1631"/>
      <c r="DO9" s="1631"/>
      <c r="DP9" s="1631"/>
      <c r="DQ9" s="1631"/>
      <c r="DR9" s="1631"/>
      <c r="DS9" s="1631"/>
      <c r="DT9" s="1631"/>
      <c r="DU9" s="1631"/>
      <c r="DV9" s="1631"/>
      <c r="DW9" s="1631"/>
      <c r="DX9" s="1631"/>
      <c r="DY9" s="1631"/>
      <c r="DZ9" s="1631"/>
      <c r="EA9" s="1631"/>
      <c r="EB9" s="1631"/>
      <c r="EC9" s="1631"/>
      <c r="ED9" s="1631"/>
      <c r="EE9" s="1631"/>
      <c r="EF9" s="1631"/>
      <c r="EG9" s="1631"/>
      <c r="EH9" s="1631"/>
      <c r="EI9" s="1631"/>
      <c r="EJ9" s="1631"/>
      <c r="EK9" s="1631"/>
      <c r="EL9" s="1631"/>
      <c r="EM9" s="1631"/>
      <c r="EN9" s="1631"/>
    </row>
    <row r="10" spans="1:144" s="1632" customFormat="1" ht="20.100000000000001" customHeight="1">
      <c r="A10" s="1646" t="s">
        <v>832</v>
      </c>
      <c r="B10" s="1657">
        <v>29.44</v>
      </c>
      <c r="C10" s="1648">
        <v>129.4</v>
      </c>
      <c r="D10" s="1649">
        <v>143.08333333333331</v>
      </c>
      <c r="E10" s="1650">
        <v>134.5</v>
      </c>
      <c r="F10" s="1649">
        <v>132.9</v>
      </c>
      <c r="G10" s="1649">
        <v>135.9</v>
      </c>
      <c r="H10" s="1649">
        <v>135.9</v>
      </c>
      <c r="I10" s="1649">
        <v>130.80000000000001</v>
      </c>
      <c r="J10" s="1653">
        <v>11.168384879725082</v>
      </c>
      <c r="K10" s="1654">
        <v>10.574446161772272</v>
      </c>
      <c r="L10" s="1655">
        <v>-5.812324929971993</v>
      </c>
      <c r="M10" s="1655">
        <v>-10.865191146881287</v>
      </c>
      <c r="N10" s="1655">
        <v>-12.751677852348999</v>
      </c>
      <c r="O10" s="1655">
        <v>-6.8540095956134337</v>
      </c>
      <c r="P10" s="1655">
        <v>-10.655737704918025</v>
      </c>
      <c r="Q10" s="1655">
        <v>-3.7527593818984428</v>
      </c>
      <c r="R10" s="1631"/>
      <c r="S10" s="1631" t="s">
        <v>232</v>
      </c>
      <c r="T10" s="163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c r="AT10" s="1631"/>
      <c r="AU10" s="1631"/>
      <c r="AV10" s="1631"/>
      <c r="AW10" s="1631"/>
      <c r="AX10" s="1631"/>
      <c r="AY10" s="1631"/>
      <c r="AZ10" s="1631"/>
      <c r="BA10" s="1631"/>
      <c r="BB10" s="1631"/>
      <c r="BC10" s="1631"/>
      <c r="BD10" s="1631"/>
      <c r="BE10" s="1631"/>
      <c r="BF10" s="1631"/>
      <c r="BG10" s="1631"/>
      <c r="BH10" s="1631"/>
      <c r="BI10" s="1631"/>
      <c r="BJ10" s="1631"/>
      <c r="BK10" s="1631"/>
      <c r="BL10" s="1631"/>
      <c r="BM10" s="1631"/>
      <c r="BN10" s="1631"/>
      <c r="BO10" s="1631"/>
      <c r="BP10" s="1631"/>
      <c r="BQ10" s="1631"/>
      <c r="BR10" s="1631"/>
      <c r="BS10" s="1631"/>
      <c r="BT10" s="1631"/>
      <c r="BU10" s="1631"/>
      <c r="BV10" s="1631"/>
      <c r="BW10" s="1631"/>
      <c r="BX10" s="1631"/>
      <c r="BY10" s="1631"/>
      <c r="BZ10" s="1631"/>
      <c r="CA10" s="1631"/>
      <c r="CB10" s="1631"/>
      <c r="CC10" s="1631"/>
      <c r="CD10" s="1631"/>
      <c r="CE10" s="1631"/>
      <c r="CF10" s="1631"/>
      <c r="CG10" s="1631"/>
      <c r="CH10" s="1631"/>
      <c r="CI10" s="1631"/>
      <c r="CJ10" s="1631"/>
      <c r="CK10" s="1631"/>
      <c r="CL10" s="1631"/>
      <c r="CM10" s="1631"/>
      <c r="CN10" s="1631"/>
      <c r="CO10" s="1631"/>
      <c r="CP10" s="1631"/>
      <c r="CQ10" s="1631"/>
      <c r="CR10" s="1631"/>
      <c r="CS10" s="1631"/>
      <c r="CT10" s="1631"/>
      <c r="CU10" s="1631"/>
      <c r="CV10" s="1631"/>
      <c r="CW10" s="1631"/>
      <c r="CX10" s="1631"/>
      <c r="CY10" s="1631"/>
      <c r="CZ10" s="1631"/>
      <c r="DA10" s="1631"/>
      <c r="DB10" s="1631"/>
      <c r="DC10" s="1631"/>
      <c r="DD10" s="1631"/>
      <c r="DE10" s="1631"/>
      <c r="DF10" s="1631"/>
      <c r="DG10" s="1631"/>
      <c r="DH10" s="1631"/>
      <c r="DI10" s="1631"/>
      <c r="DJ10" s="1631"/>
      <c r="DK10" s="1631"/>
      <c r="DL10" s="1631"/>
      <c r="DM10" s="1631"/>
      <c r="DN10" s="1631"/>
      <c r="DO10" s="1631"/>
      <c r="DP10" s="1631"/>
      <c r="DQ10" s="1631"/>
      <c r="DR10" s="1631"/>
      <c r="DS10" s="1631"/>
      <c r="DT10" s="1631"/>
      <c r="DU10" s="1631"/>
      <c r="DV10" s="1631"/>
      <c r="DW10" s="1631"/>
      <c r="DX10" s="1631"/>
      <c r="DY10" s="1631"/>
      <c r="DZ10" s="1631"/>
      <c r="EA10" s="1631"/>
      <c r="EB10" s="1631"/>
      <c r="EC10" s="1631"/>
      <c r="ED10" s="1631"/>
      <c r="EE10" s="1631"/>
      <c r="EF10" s="1631"/>
      <c r="EG10" s="1631"/>
      <c r="EH10" s="1631"/>
      <c r="EI10" s="1631"/>
      <c r="EJ10" s="1631"/>
      <c r="EK10" s="1631"/>
      <c r="EL10" s="1631"/>
      <c r="EM10" s="1631"/>
      <c r="EN10" s="1631"/>
    </row>
    <row r="11" spans="1:144" s="1632" customFormat="1" ht="20.100000000000001" customHeight="1">
      <c r="A11" s="1646" t="s">
        <v>833</v>
      </c>
      <c r="B11" s="1657">
        <v>5.19</v>
      </c>
      <c r="C11" s="1648">
        <v>99.8</v>
      </c>
      <c r="D11" s="1649">
        <v>106.67499999999998</v>
      </c>
      <c r="E11" s="1658" t="s">
        <v>62</v>
      </c>
      <c r="F11" s="1659" t="s">
        <v>62</v>
      </c>
      <c r="G11" s="1659" t="s">
        <v>62</v>
      </c>
      <c r="H11" s="1659" t="s">
        <v>62</v>
      </c>
      <c r="I11" s="1659" t="s">
        <v>62</v>
      </c>
      <c r="J11" s="1653">
        <v>11.259754738015602</v>
      </c>
      <c r="K11" s="1654">
        <v>6.8887775551102095</v>
      </c>
      <c r="L11" s="1660" t="s">
        <v>62</v>
      </c>
      <c r="M11" s="1660" t="s">
        <v>62</v>
      </c>
      <c r="N11" s="1660" t="s">
        <v>62</v>
      </c>
      <c r="O11" s="1660" t="s">
        <v>62</v>
      </c>
      <c r="P11" s="1660" t="s">
        <v>62</v>
      </c>
      <c r="Q11" s="1660" t="s">
        <v>62</v>
      </c>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c r="AT11" s="1631"/>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c r="CF11" s="1631"/>
      <c r="CG11" s="1631"/>
      <c r="CH11" s="1631"/>
      <c r="CI11" s="1631"/>
      <c r="CJ11" s="1631"/>
      <c r="CK11" s="1631"/>
      <c r="CL11" s="1631"/>
      <c r="CM11" s="1631"/>
      <c r="CN11" s="1631"/>
      <c r="CO11" s="1631"/>
      <c r="CP11" s="1631"/>
      <c r="CQ11" s="1631"/>
      <c r="CR11" s="1631"/>
      <c r="CS11" s="1631"/>
      <c r="CT11" s="1631"/>
      <c r="CU11" s="1631"/>
      <c r="CV11" s="1631"/>
      <c r="CW11" s="1631"/>
      <c r="CX11" s="1631"/>
      <c r="CY11" s="1631"/>
      <c r="CZ11" s="1631"/>
      <c r="DA11" s="1631"/>
      <c r="DB11" s="1631"/>
      <c r="DC11" s="1631"/>
      <c r="DD11" s="1631"/>
      <c r="DE11" s="1631"/>
      <c r="DF11" s="1631"/>
      <c r="DG11" s="1631"/>
      <c r="DH11" s="1631"/>
      <c r="DI11" s="1631"/>
      <c r="DJ11" s="1631"/>
      <c r="DK11" s="1631"/>
      <c r="DL11" s="1631"/>
      <c r="DM11" s="1631"/>
      <c r="DN11" s="1631"/>
      <c r="DO11" s="1631"/>
      <c r="DP11" s="1631"/>
      <c r="DQ11" s="1631"/>
      <c r="DR11" s="1631"/>
      <c r="DS11" s="1631"/>
      <c r="DT11" s="1631"/>
      <c r="DU11" s="1631"/>
      <c r="DV11" s="1631"/>
      <c r="DW11" s="1631"/>
      <c r="DX11" s="1631"/>
      <c r="DY11" s="1631"/>
      <c r="DZ11" s="1631"/>
      <c r="EA11" s="1631"/>
      <c r="EB11" s="1631"/>
      <c r="EC11" s="1631"/>
      <c r="ED11" s="1631"/>
      <c r="EE11" s="1631"/>
      <c r="EF11" s="1631"/>
      <c r="EG11" s="1631"/>
      <c r="EH11" s="1631"/>
      <c r="EI11" s="1631"/>
      <c r="EJ11" s="1631"/>
      <c r="EK11" s="1631"/>
      <c r="EL11" s="1631"/>
      <c r="EM11" s="1631"/>
      <c r="EN11" s="1631"/>
    </row>
    <row r="12" spans="1:144" s="1632" customFormat="1" ht="20.100000000000001" customHeight="1">
      <c r="A12" s="1646" t="s">
        <v>834</v>
      </c>
      <c r="B12" s="1657">
        <v>7.61</v>
      </c>
      <c r="C12" s="1648">
        <v>133</v>
      </c>
      <c r="D12" s="1649">
        <v>148.87499999999997</v>
      </c>
      <c r="E12" s="1650">
        <v>142.9</v>
      </c>
      <c r="F12" s="1649">
        <v>140.19999999999999</v>
      </c>
      <c r="G12" s="1649">
        <v>141</v>
      </c>
      <c r="H12" s="1649">
        <v>141</v>
      </c>
      <c r="I12" s="1649">
        <v>140.6</v>
      </c>
      <c r="J12" s="1653">
        <v>11.670864819479434</v>
      </c>
      <c r="K12" s="1654">
        <v>11.936090225563888</v>
      </c>
      <c r="L12" s="1655">
        <v>-4.2225201072385943</v>
      </c>
      <c r="M12" s="1655">
        <v>-12.210394489668133</v>
      </c>
      <c r="N12" s="1655">
        <v>-9.0738423028785888</v>
      </c>
      <c r="O12" s="1655">
        <v>-7.9033311561071145</v>
      </c>
      <c r="P12" s="1655">
        <v>-8.4039087947882791</v>
      </c>
      <c r="Q12" s="1655">
        <v>-0.28368794326240732</v>
      </c>
      <c r="R12" s="1631"/>
      <c r="S12" s="1631" t="s">
        <v>232</v>
      </c>
      <c r="T12" s="1631"/>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c r="AT12" s="1631"/>
      <c r="AU12" s="1631"/>
      <c r="AV12" s="1631"/>
      <c r="AW12" s="1631"/>
      <c r="AX12" s="1631"/>
      <c r="AY12" s="1631"/>
      <c r="AZ12" s="1631"/>
      <c r="BA12" s="1631"/>
      <c r="BB12" s="1631"/>
      <c r="BC12" s="1631"/>
      <c r="BD12" s="1631"/>
      <c r="BE12" s="1631"/>
      <c r="BF12" s="1631"/>
      <c r="BG12" s="1631"/>
      <c r="BH12" s="1631"/>
      <c r="BI12" s="1631"/>
      <c r="BJ12" s="1631"/>
      <c r="BK12" s="1631"/>
      <c r="BL12" s="1631"/>
      <c r="BM12" s="1631"/>
      <c r="BN12" s="1631"/>
      <c r="BO12" s="1631"/>
      <c r="BP12" s="1631"/>
      <c r="BQ12" s="1631"/>
      <c r="BR12" s="1631"/>
      <c r="BS12" s="1631"/>
      <c r="BT12" s="1631"/>
      <c r="BU12" s="1631"/>
      <c r="BV12" s="1631"/>
      <c r="BW12" s="1631"/>
      <c r="BX12" s="1631"/>
      <c r="BY12" s="1631"/>
      <c r="BZ12" s="1631"/>
      <c r="CA12" s="1631"/>
      <c r="CB12" s="1631"/>
      <c r="CC12" s="1631"/>
      <c r="CD12" s="1631"/>
      <c r="CE12" s="1631"/>
      <c r="CF12" s="1631"/>
      <c r="CG12" s="1631"/>
      <c r="CH12" s="1631"/>
      <c r="CI12" s="1631"/>
      <c r="CJ12" s="1631"/>
      <c r="CK12" s="1631"/>
      <c r="CL12" s="1631"/>
      <c r="CM12" s="1631"/>
      <c r="CN12" s="1631"/>
      <c r="CO12" s="1631"/>
      <c r="CP12" s="1631"/>
      <c r="CQ12" s="1631"/>
      <c r="CR12" s="1631"/>
      <c r="CS12" s="1631"/>
      <c r="CT12" s="1631"/>
      <c r="CU12" s="1631"/>
      <c r="CV12" s="1631"/>
      <c r="CW12" s="1631"/>
      <c r="CX12" s="1631"/>
      <c r="CY12" s="1631"/>
      <c r="CZ12" s="1631"/>
      <c r="DA12" s="1631"/>
      <c r="DB12" s="1631"/>
      <c r="DC12" s="1631"/>
      <c r="DD12" s="1631"/>
      <c r="DE12" s="1631"/>
      <c r="DF12" s="1631"/>
      <c r="DG12" s="1631"/>
      <c r="DH12" s="1631"/>
      <c r="DI12" s="1631"/>
      <c r="DJ12" s="1631"/>
      <c r="DK12" s="1631"/>
      <c r="DL12" s="1631"/>
      <c r="DM12" s="1631"/>
      <c r="DN12" s="1631"/>
      <c r="DO12" s="1631"/>
      <c r="DP12" s="1631"/>
      <c r="DQ12" s="1631"/>
      <c r="DR12" s="1631"/>
      <c r="DS12" s="1631"/>
      <c r="DT12" s="1631"/>
      <c r="DU12" s="1631"/>
      <c r="DV12" s="1631"/>
      <c r="DW12" s="1631"/>
      <c r="DX12" s="1631"/>
      <c r="DY12" s="1631"/>
      <c r="DZ12" s="1631"/>
      <c r="EA12" s="1631"/>
      <c r="EB12" s="1631"/>
      <c r="EC12" s="1631"/>
      <c r="ED12" s="1631"/>
      <c r="EE12" s="1631"/>
      <c r="EF12" s="1631"/>
      <c r="EG12" s="1631"/>
      <c r="EH12" s="1631"/>
      <c r="EI12" s="1631"/>
      <c r="EJ12" s="1631"/>
      <c r="EK12" s="1631"/>
      <c r="EL12" s="1631"/>
      <c r="EM12" s="1631"/>
      <c r="EN12" s="1631"/>
    </row>
    <row r="13" spans="1:144" s="1632" customFormat="1" ht="20.100000000000001" customHeight="1">
      <c r="A13" s="1646" t="s">
        <v>835</v>
      </c>
      <c r="B13" s="1657">
        <v>16.64</v>
      </c>
      <c r="C13" s="1648">
        <v>136.9</v>
      </c>
      <c r="D13" s="1649">
        <v>152.45833333333334</v>
      </c>
      <c r="E13" s="1650">
        <v>142.30000000000001</v>
      </c>
      <c r="F13" s="1649">
        <v>140.69999999999999</v>
      </c>
      <c r="G13" s="1649">
        <v>141.69999999999999</v>
      </c>
      <c r="H13" s="1649">
        <v>141.69999999999999</v>
      </c>
      <c r="I13" s="1649">
        <v>139</v>
      </c>
      <c r="J13" s="1653">
        <v>10.850202429149803</v>
      </c>
      <c r="K13" s="1654">
        <v>11.364743121499885</v>
      </c>
      <c r="L13" s="1655">
        <v>-6.4431295200525796</v>
      </c>
      <c r="M13" s="1655">
        <v>-10.666666666666671</v>
      </c>
      <c r="N13" s="1655">
        <v>-10.934520025429123</v>
      </c>
      <c r="O13" s="1655">
        <v>-8.3441138421733569</v>
      </c>
      <c r="P13" s="1655">
        <v>-10.61093247588424</v>
      </c>
      <c r="Q13" s="1655">
        <v>-1.9054340155257563</v>
      </c>
      <c r="R13" s="1631"/>
      <c r="S13" s="1631"/>
      <c r="T13" s="1631"/>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c r="BL13" s="1631"/>
      <c r="BM13" s="1631"/>
      <c r="BN13" s="1631"/>
      <c r="BO13" s="1631"/>
      <c r="BP13" s="1631"/>
      <c r="BQ13" s="1631"/>
      <c r="BR13" s="1631"/>
      <c r="BS13" s="1631"/>
      <c r="BT13" s="1631"/>
      <c r="BU13" s="1631"/>
      <c r="BV13" s="1631"/>
      <c r="BW13" s="1631"/>
      <c r="BX13" s="1631"/>
      <c r="BY13" s="1631"/>
      <c r="BZ13" s="1631"/>
      <c r="CA13" s="1631"/>
      <c r="CB13" s="1631"/>
      <c r="CC13" s="1631"/>
      <c r="CD13" s="1631"/>
      <c r="CE13" s="1631"/>
      <c r="CF13" s="1631"/>
      <c r="CG13" s="1631"/>
      <c r="CH13" s="1631"/>
      <c r="CI13" s="1631"/>
      <c r="CJ13" s="1631"/>
      <c r="CK13" s="1631"/>
      <c r="CL13" s="1631"/>
      <c r="CM13" s="1631"/>
      <c r="CN13" s="1631"/>
      <c r="CO13" s="1631"/>
      <c r="CP13" s="1631"/>
      <c r="CQ13" s="1631"/>
      <c r="CR13" s="1631"/>
      <c r="CS13" s="1631"/>
      <c r="CT13" s="1631"/>
      <c r="CU13" s="1631"/>
      <c r="CV13" s="1631"/>
      <c r="CW13" s="1631"/>
      <c r="CX13" s="1631"/>
      <c r="CY13" s="1631"/>
      <c r="CZ13" s="1631"/>
      <c r="DA13" s="1631"/>
      <c r="DB13" s="1631"/>
      <c r="DC13" s="1631"/>
      <c r="DD13" s="1631"/>
      <c r="DE13" s="1631"/>
      <c r="DF13" s="1631"/>
      <c r="DG13" s="1631"/>
      <c r="DH13" s="1631"/>
      <c r="DI13" s="1631"/>
      <c r="DJ13" s="1631"/>
      <c r="DK13" s="1631"/>
      <c r="DL13" s="1631"/>
      <c r="DM13" s="1631"/>
      <c r="DN13" s="1631"/>
      <c r="DO13" s="1631"/>
      <c r="DP13" s="1631"/>
      <c r="DQ13" s="1631"/>
      <c r="DR13" s="1631"/>
      <c r="DS13" s="1631"/>
      <c r="DT13" s="1631"/>
      <c r="DU13" s="1631"/>
      <c r="DV13" s="1631"/>
      <c r="DW13" s="1631"/>
      <c r="DX13" s="1631"/>
      <c r="DY13" s="1631"/>
      <c r="DZ13" s="1631"/>
      <c r="EA13" s="1631"/>
      <c r="EB13" s="1631"/>
      <c r="EC13" s="1631"/>
      <c r="ED13" s="1631"/>
      <c r="EE13" s="1631"/>
      <c r="EF13" s="1631"/>
      <c r="EG13" s="1631"/>
      <c r="EH13" s="1631"/>
      <c r="EI13" s="1631"/>
      <c r="EJ13" s="1631"/>
      <c r="EK13" s="1631"/>
      <c r="EL13" s="1631"/>
      <c r="EM13" s="1631"/>
      <c r="EN13" s="1631"/>
    </row>
    <row r="14" spans="1:144" s="1632" customFormat="1" ht="20.100000000000001" customHeight="1">
      <c r="A14" s="1646" t="s">
        <v>836</v>
      </c>
      <c r="B14" s="1657">
        <v>62.03</v>
      </c>
      <c r="C14" s="1648">
        <v>116.8</v>
      </c>
      <c r="D14" s="1649">
        <v>133.51666666666668</v>
      </c>
      <c r="E14" s="1650">
        <v>125.6</v>
      </c>
      <c r="F14" s="1649">
        <v>124.6</v>
      </c>
      <c r="G14" s="1649">
        <v>121.9</v>
      </c>
      <c r="H14" s="1649">
        <v>121.9</v>
      </c>
      <c r="I14" s="1649">
        <v>120.6</v>
      </c>
      <c r="J14" s="1653">
        <v>13.288069835111543</v>
      </c>
      <c r="K14" s="1654">
        <v>14.312214611872164</v>
      </c>
      <c r="L14" s="1655">
        <v>-9.640287769784166</v>
      </c>
      <c r="M14" s="1655">
        <v>-11.442786069651731</v>
      </c>
      <c r="N14" s="1655">
        <v>-13.00639658848614</v>
      </c>
      <c r="O14" s="1655">
        <v>-12.741589119541871</v>
      </c>
      <c r="P14" s="1655">
        <v>-13.049747656813253</v>
      </c>
      <c r="Q14" s="1655">
        <v>-1.0664479081214182</v>
      </c>
      <c r="R14" s="1631"/>
      <c r="S14" s="1631"/>
      <c r="T14" s="1631"/>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c r="BL14" s="1631"/>
      <c r="BM14" s="1631"/>
      <c r="BN14" s="1631"/>
      <c r="BO14" s="1631"/>
      <c r="BP14" s="1631"/>
      <c r="BQ14" s="1631"/>
      <c r="BR14" s="1631"/>
      <c r="BS14" s="1631"/>
      <c r="BT14" s="1631"/>
      <c r="BU14" s="1631"/>
      <c r="BV14" s="1631"/>
      <c r="BW14" s="1631"/>
      <c r="BX14" s="1631"/>
      <c r="BY14" s="1631"/>
      <c r="BZ14" s="1631"/>
      <c r="CA14" s="1631"/>
      <c r="CB14" s="1631"/>
      <c r="CC14" s="1631"/>
      <c r="CD14" s="1631"/>
      <c r="CE14" s="1631"/>
      <c r="CF14" s="1631"/>
      <c r="CG14" s="1631"/>
      <c r="CH14" s="1631"/>
      <c r="CI14" s="1631"/>
      <c r="CJ14" s="1631"/>
      <c r="CK14" s="1631"/>
      <c r="CL14" s="1631"/>
      <c r="CM14" s="1631"/>
      <c r="CN14" s="1631"/>
      <c r="CO14" s="1631"/>
      <c r="CP14" s="1631"/>
      <c r="CQ14" s="1631"/>
      <c r="CR14" s="1631"/>
      <c r="CS14" s="1631"/>
      <c r="CT14" s="1631"/>
      <c r="CU14" s="1631"/>
      <c r="CV14" s="1631"/>
      <c r="CW14" s="1631"/>
      <c r="CX14" s="1631"/>
      <c r="CY14" s="1631"/>
      <c r="CZ14" s="1631"/>
      <c r="DA14" s="1631"/>
      <c r="DB14" s="1631"/>
      <c r="DC14" s="1631"/>
      <c r="DD14" s="1631"/>
      <c r="DE14" s="1631"/>
      <c r="DF14" s="1631"/>
      <c r="DG14" s="1631"/>
      <c r="DH14" s="1631"/>
      <c r="DI14" s="1631"/>
      <c r="DJ14" s="1631"/>
      <c r="DK14" s="1631"/>
      <c r="DL14" s="1631"/>
      <c r="DM14" s="1631"/>
      <c r="DN14" s="1631"/>
      <c r="DO14" s="1631"/>
      <c r="DP14" s="1631"/>
      <c r="DQ14" s="1631"/>
      <c r="DR14" s="1631"/>
      <c r="DS14" s="1631"/>
      <c r="DT14" s="1631"/>
      <c r="DU14" s="1631"/>
      <c r="DV14" s="1631"/>
      <c r="DW14" s="1631"/>
      <c r="DX14" s="1631"/>
      <c r="DY14" s="1631"/>
      <c r="DZ14" s="1631"/>
      <c r="EA14" s="1631"/>
      <c r="EB14" s="1631"/>
      <c r="EC14" s="1631"/>
      <c r="ED14" s="1631"/>
      <c r="EE14" s="1631"/>
      <c r="EF14" s="1631"/>
      <c r="EG14" s="1631"/>
      <c r="EH14" s="1631"/>
      <c r="EI14" s="1631"/>
      <c r="EJ14" s="1631"/>
      <c r="EK14" s="1631"/>
      <c r="EL14" s="1631"/>
      <c r="EM14" s="1631"/>
      <c r="EN14" s="1631"/>
    </row>
    <row r="15" spans="1:144" s="1632" customFormat="1" ht="20.100000000000001" customHeight="1">
      <c r="A15" s="1646" t="s">
        <v>837</v>
      </c>
      <c r="B15" s="1657">
        <v>11.76</v>
      </c>
      <c r="C15" s="1648">
        <v>116.9</v>
      </c>
      <c r="D15" s="1649">
        <v>127.90833333333335</v>
      </c>
      <c r="E15" s="1650">
        <v>121.9</v>
      </c>
      <c r="F15" s="1649">
        <v>124</v>
      </c>
      <c r="G15" s="1649">
        <v>124.6</v>
      </c>
      <c r="H15" s="1649">
        <v>124.6</v>
      </c>
      <c r="I15" s="1649">
        <v>121.3</v>
      </c>
      <c r="J15" s="1653">
        <v>9.0485074626865583</v>
      </c>
      <c r="K15" s="1654">
        <v>9.4168805246649612</v>
      </c>
      <c r="L15" s="1655">
        <v>-9.2330603127326896</v>
      </c>
      <c r="M15" s="1655">
        <v>-8.2161361954107974</v>
      </c>
      <c r="N15" s="1655">
        <v>-9.3195266272189343</v>
      </c>
      <c r="O15" s="1655">
        <v>-7.2916666666666714</v>
      </c>
      <c r="P15" s="1655">
        <v>-6.6923076923076934</v>
      </c>
      <c r="Q15" s="1655">
        <v>-2.6484751203852284</v>
      </c>
      <c r="R15" s="1631"/>
      <c r="S15" s="1631"/>
      <c r="T15" s="1631"/>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c r="AT15" s="1631"/>
      <c r="AU15" s="1631"/>
      <c r="AV15" s="1631"/>
      <c r="AW15" s="1631"/>
      <c r="AX15" s="1631"/>
      <c r="AY15" s="1631"/>
      <c r="AZ15" s="1631"/>
      <c r="BA15" s="1631"/>
      <c r="BB15" s="1631"/>
      <c r="BC15" s="1631"/>
      <c r="BD15" s="1631"/>
      <c r="BE15" s="1631"/>
      <c r="BF15" s="1631"/>
      <c r="BG15" s="1631"/>
      <c r="BH15" s="1631"/>
      <c r="BI15" s="1631"/>
      <c r="BJ15" s="1631"/>
      <c r="BK15" s="1631"/>
      <c r="BL15" s="1631"/>
      <c r="BM15" s="1631"/>
      <c r="BN15" s="1631"/>
      <c r="BO15" s="1631"/>
      <c r="BP15" s="1631"/>
      <c r="BQ15" s="1631"/>
      <c r="BR15" s="1631"/>
      <c r="BS15" s="1631"/>
      <c r="BT15" s="1631"/>
      <c r="BU15" s="1631"/>
      <c r="BV15" s="1631"/>
      <c r="BW15" s="1631"/>
      <c r="BX15" s="1631"/>
      <c r="BY15" s="1631"/>
      <c r="BZ15" s="1631"/>
      <c r="CA15" s="1631"/>
      <c r="CB15" s="1631"/>
      <c r="CC15" s="1631"/>
      <c r="CD15" s="1631"/>
      <c r="CE15" s="1631"/>
      <c r="CF15" s="1631"/>
      <c r="CG15" s="1631"/>
      <c r="CH15" s="1631"/>
      <c r="CI15" s="1631"/>
      <c r="CJ15" s="1631"/>
      <c r="CK15" s="1631"/>
      <c r="CL15" s="1631"/>
      <c r="CM15" s="1631"/>
      <c r="CN15" s="1631"/>
      <c r="CO15" s="1631"/>
      <c r="CP15" s="1631"/>
      <c r="CQ15" s="1631"/>
      <c r="CR15" s="1631"/>
      <c r="CS15" s="1631"/>
      <c r="CT15" s="1631"/>
      <c r="CU15" s="1631"/>
      <c r="CV15" s="1631"/>
      <c r="CW15" s="1631"/>
      <c r="CX15" s="1631"/>
      <c r="CY15" s="1631"/>
      <c r="CZ15" s="1631"/>
      <c r="DA15" s="1631"/>
      <c r="DB15" s="1631"/>
      <c r="DC15" s="1631"/>
      <c r="DD15" s="1631"/>
      <c r="DE15" s="1631"/>
      <c r="DF15" s="1631"/>
      <c r="DG15" s="1631"/>
      <c r="DH15" s="1631"/>
      <c r="DI15" s="1631"/>
      <c r="DJ15" s="1631"/>
      <c r="DK15" s="1631"/>
      <c r="DL15" s="1631"/>
      <c r="DM15" s="1631"/>
      <c r="DN15" s="1631"/>
      <c r="DO15" s="1631"/>
      <c r="DP15" s="1631"/>
      <c r="DQ15" s="1631"/>
      <c r="DR15" s="1631"/>
      <c r="DS15" s="1631"/>
      <c r="DT15" s="1631"/>
      <c r="DU15" s="1631"/>
      <c r="DV15" s="1631"/>
      <c r="DW15" s="1631"/>
      <c r="DX15" s="1631"/>
      <c r="DY15" s="1631"/>
      <c r="DZ15" s="1631"/>
      <c r="EA15" s="1631"/>
      <c r="EB15" s="1631"/>
      <c r="EC15" s="1631"/>
      <c r="ED15" s="1631"/>
      <c r="EE15" s="1631"/>
      <c r="EF15" s="1631"/>
      <c r="EG15" s="1631"/>
      <c r="EH15" s="1631"/>
      <c r="EI15" s="1631"/>
      <c r="EJ15" s="1631"/>
      <c r="EK15" s="1631"/>
      <c r="EL15" s="1631"/>
      <c r="EM15" s="1631"/>
      <c r="EN15" s="1631"/>
    </row>
    <row r="16" spans="1:144" s="1632" customFormat="1" ht="20.100000000000001" customHeight="1">
      <c r="A16" s="1646" t="s">
        <v>838</v>
      </c>
      <c r="B16" s="1657">
        <v>31.35</v>
      </c>
      <c r="C16" s="1648">
        <v>114.4</v>
      </c>
      <c r="D16" s="1649">
        <v>133.25833333333335</v>
      </c>
      <c r="E16" s="1650">
        <v>123.6</v>
      </c>
      <c r="F16" s="1649">
        <v>120.9</v>
      </c>
      <c r="G16" s="1649">
        <v>118</v>
      </c>
      <c r="H16" s="1649">
        <v>118</v>
      </c>
      <c r="I16" s="1649">
        <v>116.7</v>
      </c>
      <c r="J16" s="1653">
        <v>12.5984251968504</v>
      </c>
      <c r="K16" s="1654">
        <v>16.48455710955713</v>
      </c>
      <c r="L16" s="1655">
        <v>-8.849557522123888</v>
      </c>
      <c r="M16" s="1655">
        <v>-12.644508670520239</v>
      </c>
      <c r="N16" s="1655">
        <v>-14.059120403749091</v>
      </c>
      <c r="O16" s="1655">
        <v>-14.244186046511629</v>
      </c>
      <c r="P16" s="1655">
        <v>-15.557163531114327</v>
      </c>
      <c r="Q16" s="1655">
        <v>-1.1016949152542423</v>
      </c>
      <c r="R16" s="1631"/>
      <c r="S16" s="1631"/>
      <c r="T16" s="1631"/>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c r="BL16" s="1631"/>
      <c r="BM16" s="1631"/>
      <c r="BN16" s="1631"/>
      <c r="BO16" s="1631"/>
      <c r="BP16" s="1631"/>
      <c r="BQ16" s="1631"/>
      <c r="BR16" s="1631"/>
      <c r="BS16" s="1631"/>
      <c r="BT16" s="1631"/>
      <c r="BU16" s="1631"/>
      <c r="BV16" s="1631"/>
      <c r="BW16" s="1631"/>
      <c r="BX16" s="1631"/>
      <c r="BY16" s="1631"/>
      <c r="BZ16" s="1631"/>
      <c r="CA16" s="1631"/>
      <c r="CB16" s="1631"/>
      <c r="CC16" s="1631"/>
      <c r="CD16" s="1631"/>
      <c r="CE16" s="1631"/>
      <c r="CF16" s="1631"/>
      <c r="CG16" s="1631"/>
      <c r="CH16" s="1631"/>
      <c r="CI16" s="1631"/>
      <c r="CJ16" s="1631"/>
      <c r="CK16" s="1631"/>
      <c r="CL16" s="1631"/>
      <c r="CM16" s="1631"/>
      <c r="CN16" s="1631"/>
      <c r="CO16" s="1631"/>
      <c r="CP16" s="1631"/>
      <c r="CQ16" s="1631"/>
      <c r="CR16" s="1631"/>
      <c r="CS16" s="1631"/>
      <c r="CT16" s="1631"/>
      <c r="CU16" s="1631"/>
      <c r="CV16" s="1631"/>
      <c r="CW16" s="1631"/>
      <c r="CX16" s="1631"/>
      <c r="CY16" s="1631"/>
      <c r="CZ16" s="1631"/>
      <c r="DA16" s="1631"/>
      <c r="DB16" s="1631"/>
      <c r="DC16" s="1631"/>
      <c r="DD16" s="1631"/>
      <c r="DE16" s="1631"/>
      <c r="DF16" s="1631"/>
      <c r="DG16" s="1631"/>
      <c r="DH16" s="1631"/>
      <c r="DI16" s="1631"/>
      <c r="DJ16" s="1631"/>
      <c r="DK16" s="1631"/>
      <c r="DL16" s="1631"/>
      <c r="DM16" s="1631"/>
      <c r="DN16" s="1631"/>
      <c r="DO16" s="1631"/>
      <c r="DP16" s="1631"/>
      <c r="DQ16" s="1631"/>
      <c r="DR16" s="1631"/>
      <c r="DS16" s="1631"/>
      <c r="DT16" s="1631"/>
      <c r="DU16" s="1631"/>
      <c r="DV16" s="1631"/>
      <c r="DW16" s="1631"/>
      <c r="DX16" s="1631"/>
      <c r="DY16" s="1631"/>
      <c r="DZ16" s="1631"/>
      <c r="EA16" s="1631"/>
      <c r="EB16" s="1631"/>
      <c r="EC16" s="1631"/>
      <c r="ED16" s="1631"/>
      <c r="EE16" s="1631"/>
      <c r="EF16" s="1631"/>
      <c r="EG16" s="1631"/>
      <c r="EH16" s="1631"/>
      <c r="EI16" s="1631"/>
      <c r="EJ16" s="1631"/>
      <c r="EK16" s="1631"/>
      <c r="EL16" s="1631"/>
      <c r="EM16" s="1631"/>
      <c r="EN16" s="1631"/>
    </row>
    <row r="17" spans="1:144" s="1632" customFormat="1" ht="20.100000000000001" customHeight="1">
      <c r="A17" s="1646" t="s">
        <v>839</v>
      </c>
      <c r="B17" s="1657">
        <v>18.920000000000002</v>
      </c>
      <c r="C17" s="1648">
        <v>120.6</v>
      </c>
      <c r="D17" s="1649">
        <v>137.42499999999998</v>
      </c>
      <c r="E17" s="1650">
        <v>131.19999999999999</v>
      </c>
      <c r="F17" s="1649">
        <v>130.9</v>
      </c>
      <c r="G17" s="1649">
        <v>126.7</v>
      </c>
      <c r="H17" s="1649">
        <v>126.7</v>
      </c>
      <c r="I17" s="1649">
        <v>126.5</v>
      </c>
      <c r="J17" s="1653">
        <v>17.087378640776706</v>
      </c>
      <c r="K17" s="1654">
        <v>13.951077943615246</v>
      </c>
      <c r="L17" s="1655">
        <v>-11.050847457627128</v>
      </c>
      <c r="M17" s="1655">
        <v>-11.613774476704933</v>
      </c>
      <c r="N17" s="1655">
        <v>-13.559322033898312</v>
      </c>
      <c r="O17" s="1655">
        <v>-13.57435197817189</v>
      </c>
      <c r="P17" s="1655">
        <v>-12.698412698412696</v>
      </c>
      <c r="Q17" s="1655">
        <v>-0.15785319652722762</v>
      </c>
      <c r="R17" s="1631"/>
      <c r="S17" s="1631" t="s">
        <v>232</v>
      </c>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31"/>
      <c r="AS17" s="1631"/>
      <c r="AT17" s="1631"/>
      <c r="AU17" s="1631"/>
      <c r="AV17" s="1631"/>
      <c r="AW17" s="1631"/>
      <c r="AX17" s="1631"/>
      <c r="AY17" s="1631"/>
      <c r="AZ17" s="1631"/>
      <c r="BA17" s="1631"/>
      <c r="BB17" s="1631"/>
      <c r="BC17" s="1631"/>
      <c r="BD17" s="1631"/>
      <c r="BE17" s="1631"/>
      <c r="BF17" s="1631"/>
      <c r="BG17" s="1631"/>
      <c r="BH17" s="1631"/>
      <c r="BI17" s="1631"/>
      <c r="BJ17" s="1631"/>
      <c r="BK17" s="1631"/>
      <c r="BL17" s="1631"/>
      <c r="BM17" s="1631"/>
      <c r="BN17" s="1631"/>
      <c r="BO17" s="1631"/>
      <c r="BP17" s="1631"/>
      <c r="BQ17" s="1631"/>
      <c r="BR17" s="1631"/>
      <c r="BS17" s="1631"/>
      <c r="BT17" s="1631"/>
      <c r="BU17" s="1631"/>
      <c r="BV17" s="1631"/>
      <c r="BW17" s="1631"/>
      <c r="BX17" s="1631"/>
      <c r="BY17" s="1631"/>
      <c r="BZ17" s="1631"/>
      <c r="CA17" s="1631"/>
      <c r="CB17" s="1631"/>
      <c r="CC17" s="1631"/>
      <c r="CD17" s="1631"/>
      <c r="CE17" s="1631"/>
      <c r="CF17" s="1631"/>
      <c r="CG17" s="1631"/>
      <c r="CH17" s="1631"/>
      <c r="CI17" s="1631"/>
      <c r="CJ17" s="1631"/>
      <c r="CK17" s="1631"/>
      <c r="CL17" s="1631"/>
      <c r="CM17" s="1631"/>
      <c r="CN17" s="1631"/>
      <c r="CO17" s="1631"/>
      <c r="CP17" s="1631"/>
      <c r="CQ17" s="1631"/>
      <c r="CR17" s="1631"/>
      <c r="CS17" s="1631"/>
      <c r="CT17" s="1631"/>
      <c r="CU17" s="1631"/>
      <c r="CV17" s="1631"/>
      <c r="CW17" s="1631"/>
      <c r="CX17" s="1631"/>
      <c r="CY17" s="1631"/>
      <c r="CZ17" s="1631"/>
      <c r="DA17" s="1631"/>
      <c r="DB17" s="1631"/>
      <c r="DC17" s="1631"/>
      <c r="DD17" s="1631"/>
      <c r="DE17" s="1631"/>
      <c r="DF17" s="1631"/>
      <c r="DG17" s="1631"/>
      <c r="DH17" s="1631"/>
      <c r="DI17" s="1631"/>
      <c r="DJ17" s="1631"/>
      <c r="DK17" s="1631"/>
      <c r="DL17" s="1631"/>
      <c r="DM17" s="1631"/>
      <c r="DN17" s="1631"/>
      <c r="DO17" s="1631"/>
      <c r="DP17" s="1631"/>
      <c r="DQ17" s="1631"/>
      <c r="DR17" s="1631"/>
      <c r="DS17" s="1631"/>
      <c r="DT17" s="1631"/>
      <c r="DU17" s="1631"/>
      <c r="DV17" s="1631"/>
      <c r="DW17" s="1631"/>
      <c r="DX17" s="1631"/>
      <c r="DY17" s="1631"/>
      <c r="DZ17" s="1631"/>
      <c r="EA17" s="1631"/>
      <c r="EB17" s="1631"/>
      <c r="EC17" s="1631"/>
      <c r="ED17" s="1631"/>
      <c r="EE17" s="1631"/>
      <c r="EF17" s="1631"/>
      <c r="EG17" s="1631"/>
      <c r="EH17" s="1631"/>
      <c r="EI17" s="1631"/>
      <c r="EJ17" s="1631"/>
      <c r="EK17" s="1631"/>
      <c r="EL17" s="1631"/>
      <c r="EM17" s="1631"/>
      <c r="EN17" s="1631"/>
    </row>
    <row r="18" spans="1:144" s="1632" customFormat="1" ht="20.100000000000001" customHeight="1">
      <c r="A18" s="1646" t="s">
        <v>840</v>
      </c>
      <c r="B18" s="1657">
        <v>483.96</v>
      </c>
      <c r="C18" s="1648">
        <v>107.4</v>
      </c>
      <c r="D18" s="1649">
        <v>106.54166666666667</v>
      </c>
      <c r="E18" s="1650">
        <v>99.9</v>
      </c>
      <c r="F18" s="1649">
        <v>100.9</v>
      </c>
      <c r="G18" s="1649">
        <v>101.5</v>
      </c>
      <c r="H18" s="1649">
        <v>101.5</v>
      </c>
      <c r="I18" s="1649">
        <v>102.6</v>
      </c>
      <c r="J18" s="1653">
        <v>32.592592592592581</v>
      </c>
      <c r="K18" s="1654">
        <v>-0.79919304779639333</v>
      </c>
      <c r="L18" s="1655">
        <v>-9.5108695652173907</v>
      </c>
      <c r="M18" s="1655">
        <v>-8.5222121486853979</v>
      </c>
      <c r="N18" s="1655">
        <v>-9.6170970614425642</v>
      </c>
      <c r="O18" s="1655">
        <v>-8.968609865470853</v>
      </c>
      <c r="P18" s="1655">
        <v>-8.718861209964416</v>
      </c>
      <c r="Q18" s="1655">
        <v>1.0837438423645267</v>
      </c>
      <c r="R18" s="1631"/>
      <c r="S18" s="1631"/>
      <c r="T18" s="1631"/>
      <c r="U18" s="1631"/>
      <c r="V18" s="1631"/>
      <c r="W18" s="1631"/>
      <c r="X18" s="1631"/>
      <c r="Y18" s="1631"/>
      <c r="Z18" s="1631"/>
      <c r="AA18" s="1631"/>
      <c r="AB18" s="1631" t="s">
        <v>232</v>
      </c>
      <c r="AC18" s="1631"/>
      <c r="AD18" s="1631" t="s">
        <v>232</v>
      </c>
      <c r="AE18" s="1631"/>
      <c r="AF18" s="1631"/>
      <c r="AG18" s="1631"/>
      <c r="AH18" s="1631"/>
      <c r="AI18" s="1631"/>
      <c r="AJ18" s="1631"/>
      <c r="AK18" s="1631"/>
      <c r="AL18" s="1631"/>
      <c r="AM18" s="1631"/>
      <c r="AN18" s="1631"/>
      <c r="AO18" s="1631"/>
      <c r="AP18" s="1631"/>
      <c r="AQ18" s="1631"/>
      <c r="AR18" s="1631"/>
      <c r="AS18" s="1631"/>
      <c r="AT18" s="1631"/>
      <c r="AU18" s="1631"/>
      <c r="AV18" s="1631"/>
      <c r="AW18" s="1631"/>
      <c r="AX18" s="1631"/>
      <c r="AY18" s="1631"/>
      <c r="AZ18" s="1631"/>
      <c r="BA18" s="1631"/>
      <c r="BB18" s="1631"/>
      <c r="BC18" s="1631"/>
      <c r="BD18" s="1631"/>
      <c r="BE18" s="1631"/>
      <c r="BF18" s="1631"/>
      <c r="BG18" s="1631"/>
      <c r="BH18" s="1631"/>
      <c r="BI18" s="1631"/>
      <c r="BJ18" s="1631"/>
      <c r="BK18" s="1631"/>
      <c r="BL18" s="1631"/>
      <c r="BM18" s="1631"/>
      <c r="BN18" s="1631"/>
      <c r="BO18" s="1631"/>
      <c r="BP18" s="1631"/>
      <c r="BQ18" s="1631"/>
      <c r="BR18" s="1631"/>
      <c r="BS18" s="1631"/>
      <c r="BT18" s="1631"/>
      <c r="BU18" s="1631"/>
      <c r="BV18" s="1631"/>
      <c r="BW18" s="1631"/>
      <c r="BX18" s="1631"/>
      <c r="BY18" s="1631"/>
      <c r="BZ18" s="1631"/>
      <c r="CA18" s="1631"/>
      <c r="CB18" s="1631"/>
      <c r="CC18" s="1631"/>
      <c r="CD18" s="1631"/>
      <c r="CE18" s="1631"/>
      <c r="CF18" s="1631"/>
      <c r="CG18" s="1631"/>
      <c r="CH18" s="1631"/>
      <c r="CI18" s="1631"/>
      <c r="CJ18" s="1631"/>
      <c r="CK18" s="1631"/>
      <c r="CL18" s="1631"/>
      <c r="CM18" s="1631"/>
      <c r="CN18" s="1631"/>
      <c r="CO18" s="1631"/>
      <c r="CP18" s="1631"/>
      <c r="CQ18" s="1631"/>
      <c r="CR18" s="1631"/>
      <c r="CS18" s="1631"/>
      <c r="CT18" s="1631"/>
      <c r="CU18" s="1631"/>
      <c r="CV18" s="1631"/>
      <c r="CW18" s="1631"/>
      <c r="CX18" s="1631"/>
      <c r="CY18" s="1631"/>
      <c r="CZ18" s="1631"/>
      <c r="DA18" s="1631"/>
      <c r="DB18" s="1631"/>
      <c r="DC18" s="1631"/>
      <c r="DD18" s="1631"/>
      <c r="DE18" s="1631"/>
      <c r="DF18" s="1631"/>
      <c r="DG18" s="1631"/>
      <c r="DH18" s="1631"/>
      <c r="DI18" s="1631"/>
      <c r="DJ18" s="1631"/>
      <c r="DK18" s="1631"/>
      <c r="DL18" s="1631"/>
      <c r="DM18" s="1631"/>
      <c r="DN18" s="1631"/>
      <c r="DO18" s="1631"/>
      <c r="DP18" s="1631"/>
      <c r="DQ18" s="1631"/>
      <c r="DR18" s="1631"/>
      <c r="DS18" s="1631"/>
      <c r="DT18" s="1631"/>
      <c r="DU18" s="1631"/>
      <c r="DV18" s="1631"/>
      <c r="DW18" s="1631"/>
      <c r="DX18" s="1631"/>
      <c r="DY18" s="1631"/>
      <c r="DZ18" s="1631"/>
      <c r="EA18" s="1631"/>
      <c r="EB18" s="1631"/>
      <c r="EC18" s="1631"/>
      <c r="ED18" s="1631"/>
      <c r="EE18" s="1631"/>
      <c r="EF18" s="1631"/>
      <c r="EG18" s="1631"/>
      <c r="EH18" s="1631"/>
      <c r="EI18" s="1631"/>
      <c r="EJ18" s="1631"/>
      <c r="EK18" s="1631"/>
      <c r="EL18" s="1631"/>
      <c r="EM18" s="1631"/>
      <c r="EN18" s="1631"/>
    </row>
    <row r="19" spans="1:144" s="1632" customFormat="1" ht="20.100000000000001" customHeight="1">
      <c r="A19" s="1646" t="s">
        <v>841</v>
      </c>
      <c r="B19" s="1657">
        <v>215.19</v>
      </c>
      <c r="C19" s="1648">
        <v>102.1</v>
      </c>
      <c r="D19" s="1649">
        <v>101.64166666666667</v>
      </c>
      <c r="E19" s="1650">
        <v>97.1</v>
      </c>
      <c r="F19" s="1649">
        <v>96.9</v>
      </c>
      <c r="G19" s="1649">
        <v>98.4</v>
      </c>
      <c r="H19" s="1649">
        <v>98.4</v>
      </c>
      <c r="I19" s="1649">
        <v>99.6</v>
      </c>
      <c r="J19" s="1653">
        <v>29.240506329113913</v>
      </c>
      <c r="K19" s="1654">
        <v>-0.44890630101207307</v>
      </c>
      <c r="L19" s="1655">
        <v>-7.8747628083491463</v>
      </c>
      <c r="M19" s="1655">
        <v>-6.195546950629236</v>
      </c>
      <c r="N19" s="1655">
        <v>-8.0298786181139121</v>
      </c>
      <c r="O19" s="1655">
        <v>-7.4317968015051719</v>
      </c>
      <c r="P19" s="1655">
        <v>-7.0895522388059788</v>
      </c>
      <c r="Q19" s="1655">
        <v>1.2195121951219505</v>
      </c>
      <c r="R19" s="1631"/>
      <c r="S19" s="1631" t="s">
        <v>232</v>
      </c>
      <c r="T19" s="1631"/>
      <c r="U19" s="1631"/>
      <c r="V19" s="1631"/>
      <c r="W19" s="1631"/>
      <c r="X19" s="1631"/>
      <c r="Y19" s="1631"/>
      <c r="Z19" s="1631"/>
      <c r="AA19" s="1631"/>
      <c r="AB19" s="1631"/>
      <c r="AC19" s="1631"/>
      <c r="AD19" s="1631"/>
      <c r="AE19" s="1631"/>
      <c r="AF19" s="1631"/>
      <c r="AG19" s="1631"/>
      <c r="AH19" s="1631"/>
      <c r="AI19" s="1631"/>
      <c r="AJ19" s="1631"/>
      <c r="AK19" s="1631"/>
      <c r="AL19" s="1631"/>
      <c r="AM19" s="1631"/>
      <c r="AN19" s="1631"/>
      <c r="AO19" s="1631"/>
      <c r="AP19" s="1631"/>
      <c r="AQ19" s="1631"/>
      <c r="AR19" s="1631"/>
      <c r="AS19" s="1631"/>
      <c r="AT19" s="1631"/>
      <c r="AU19" s="1631"/>
      <c r="AV19" s="1631"/>
      <c r="AW19" s="1631"/>
      <c r="AX19" s="1631"/>
      <c r="AY19" s="1631"/>
      <c r="AZ19" s="1631"/>
      <c r="BA19" s="1631"/>
      <c r="BB19" s="1631"/>
      <c r="BC19" s="1631"/>
      <c r="BD19" s="1631"/>
      <c r="BE19" s="1631"/>
      <c r="BF19" s="1631"/>
      <c r="BG19" s="1631"/>
      <c r="BH19" s="1631"/>
      <c r="BI19" s="1631"/>
      <c r="BJ19" s="1631"/>
      <c r="BK19" s="1631"/>
      <c r="BL19" s="1631"/>
      <c r="BM19" s="1631"/>
      <c r="BN19" s="1631"/>
      <c r="BO19" s="1631"/>
      <c r="BP19" s="1631"/>
      <c r="BQ19" s="1631"/>
      <c r="BR19" s="1631"/>
      <c r="BS19" s="1631"/>
      <c r="BT19" s="1631"/>
      <c r="BU19" s="1631"/>
      <c r="BV19" s="1631"/>
      <c r="BW19" s="1631"/>
      <c r="BX19" s="1631"/>
      <c r="BY19" s="1631"/>
      <c r="BZ19" s="1631"/>
      <c r="CA19" s="1631"/>
      <c r="CB19" s="1631"/>
      <c r="CC19" s="1631"/>
      <c r="CD19" s="1631"/>
      <c r="CE19" s="1631"/>
      <c r="CF19" s="1631"/>
      <c r="CG19" s="1631"/>
      <c r="CH19" s="1631"/>
      <c r="CI19" s="1631"/>
      <c r="CJ19" s="1631"/>
      <c r="CK19" s="1631"/>
      <c r="CL19" s="1631"/>
      <c r="CM19" s="1631"/>
      <c r="CN19" s="1631"/>
      <c r="CO19" s="1631"/>
      <c r="CP19" s="1631"/>
      <c r="CQ19" s="1631"/>
      <c r="CR19" s="1631"/>
      <c r="CS19" s="1631"/>
      <c r="CT19" s="1631"/>
      <c r="CU19" s="1631"/>
      <c r="CV19" s="1631"/>
      <c r="CW19" s="1631"/>
      <c r="CX19" s="1631"/>
      <c r="CY19" s="1631"/>
      <c r="CZ19" s="1631"/>
      <c r="DA19" s="1631"/>
      <c r="DB19" s="1631"/>
      <c r="DC19" s="1631"/>
      <c r="DD19" s="1631"/>
      <c r="DE19" s="1631"/>
      <c r="DF19" s="1631"/>
      <c r="DG19" s="1631"/>
      <c r="DH19" s="1631"/>
      <c r="DI19" s="1631"/>
      <c r="DJ19" s="1631"/>
      <c r="DK19" s="1631"/>
      <c r="DL19" s="1631"/>
      <c r="DM19" s="1631"/>
      <c r="DN19" s="1631"/>
      <c r="DO19" s="1631"/>
      <c r="DP19" s="1631"/>
      <c r="DQ19" s="1631"/>
      <c r="DR19" s="1631"/>
      <c r="DS19" s="1631"/>
      <c r="DT19" s="1631"/>
      <c r="DU19" s="1631"/>
      <c r="DV19" s="1631"/>
      <c r="DW19" s="1631"/>
      <c r="DX19" s="1631"/>
      <c r="DY19" s="1631"/>
      <c r="DZ19" s="1631"/>
      <c r="EA19" s="1631"/>
      <c r="EB19" s="1631"/>
      <c r="EC19" s="1631"/>
      <c r="ED19" s="1631"/>
      <c r="EE19" s="1631"/>
      <c r="EF19" s="1631"/>
      <c r="EG19" s="1631"/>
      <c r="EH19" s="1631"/>
      <c r="EI19" s="1631"/>
      <c r="EJ19" s="1631"/>
      <c r="EK19" s="1631"/>
      <c r="EL19" s="1631"/>
      <c r="EM19" s="1631"/>
      <c r="EN19" s="1631"/>
    </row>
    <row r="20" spans="1:144" s="1632" customFormat="1" ht="20.100000000000001" customHeight="1">
      <c r="A20" s="1646" t="s">
        <v>842</v>
      </c>
      <c r="B20" s="1657">
        <v>106.7</v>
      </c>
      <c r="C20" s="1648">
        <v>104.2</v>
      </c>
      <c r="D20" s="1649">
        <v>105.05833333333332</v>
      </c>
      <c r="E20" s="1650">
        <v>99</v>
      </c>
      <c r="F20" s="1649">
        <v>101</v>
      </c>
      <c r="G20" s="1649">
        <v>103</v>
      </c>
      <c r="H20" s="1649">
        <v>103</v>
      </c>
      <c r="I20" s="1649">
        <v>104.1</v>
      </c>
      <c r="J20" s="1653">
        <v>23.606168446026103</v>
      </c>
      <c r="K20" s="1654">
        <v>0.8237364043505977</v>
      </c>
      <c r="L20" s="1655">
        <v>-7.7353215284249757</v>
      </c>
      <c r="M20" s="1655">
        <v>-5.2532833020637781</v>
      </c>
      <c r="N20" s="1655">
        <v>-7.9019073569482288</v>
      </c>
      <c r="O20" s="1655">
        <v>-6.7028985507246404</v>
      </c>
      <c r="P20" s="1655">
        <v>-5.4495912806539479</v>
      </c>
      <c r="Q20" s="1655">
        <v>1.0679611650485441</v>
      </c>
      <c r="R20" s="1631"/>
      <c r="S20" s="1631" t="s">
        <v>232</v>
      </c>
      <c r="T20" s="1631"/>
      <c r="U20" s="1631"/>
      <c r="V20" s="1631"/>
      <c r="W20" s="1631"/>
      <c r="X20" s="1631"/>
      <c r="Y20" s="1631"/>
      <c r="Z20" s="1631"/>
      <c r="AA20" s="1631"/>
      <c r="AB20" s="1631"/>
      <c r="AC20" s="1631"/>
      <c r="AD20" s="1631"/>
      <c r="AE20" s="1631"/>
      <c r="AF20" s="1631"/>
      <c r="AG20" s="1631"/>
      <c r="AH20" s="1631"/>
      <c r="AI20" s="1631"/>
      <c r="AJ20" s="1631"/>
      <c r="AK20" s="1631"/>
      <c r="AL20" s="1631"/>
      <c r="AM20" s="1631"/>
      <c r="AN20" s="1631"/>
      <c r="AO20" s="1631"/>
      <c r="AP20" s="1631"/>
      <c r="AQ20" s="1631"/>
      <c r="AR20" s="1631"/>
      <c r="AS20" s="1631"/>
      <c r="AT20" s="1631"/>
      <c r="AU20" s="1631"/>
      <c r="AV20" s="1631"/>
      <c r="AW20" s="1631"/>
      <c r="AX20" s="1631"/>
      <c r="AY20" s="1631"/>
      <c r="AZ20" s="1631"/>
      <c r="BA20" s="1631"/>
      <c r="BB20" s="1631"/>
      <c r="BC20" s="1631"/>
      <c r="BD20" s="1631"/>
      <c r="BE20" s="1631"/>
      <c r="BF20" s="1631"/>
      <c r="BG20" s="1631"/>
      <c r="BH20" s="1631"/>
      <c r="BI20" s="1631"/>
      <c r="BJ20" s="1631"/>
      <c r="BK20" s="1631"/>
      <c r="BL20" s="1631"/>
      <c r="BM20" s="1631"/>
      <c r="BN20" s="1631"/>
      <c r="BO20" s="1631"/>
      <c r="BP20" s="1631"/>
      <c r="BQ20" s="1631"/>
      <c r="BR20" s="1631"/>
      <c r="BS20" s="1631"/>
      <c r="BT20" s="1631"/>
      <c r="BU20" s="1631"/>
      <c r="BV20" s="1631"/>
      <c r="BW20" s="1631"/>
      <c r="BX20" s="1631"/>
      <c r="BY20" s="1631"/>
      <c r="BZ20" s="1631"/>
      <c r="CA20" s="1631"/>
      <c r="CB20" s="1631"/>
      <c r="CC20" s="1631"/>
      <c r="CD20" s="1631"/>
      <c r="CE20" s="1631"/>
      <c r="CF20" s="1631"/>
      <c r="CG20" s="1631"/>
      <c r="CH20" s="1631"/>
      <c r="CI20" s="1631"/>
      <c r="CJ20" s="1631"/>
      <c r="CK20" s="1631"/>
      <c r="CL20" s="1631"/>
      <c r="CM20" s="1631"/>
      <c r="CN20" s="1631"/>
      <c r="CO20" s="1631"/>
      <c r="CP20" s="1631"/>
      <c r="CQ20" s="1631"/>
      <c r="CR20" s="1631"/>
      <c r="CS20" s="1631"/>
      <c r="CT20" s="1631"/>
      <c r="CU20" s="1631"/>
      <c r="CV20" s="1631"/>
      <c r="CW20" s="1631"/>
      <c r="CX20" s="1631"/>
      <c r="CY20" s="1631"/>
      <c r="CZ20" s="1631"/>
      <c r="DA20" s="1631"/>
      <c r="DB20" s="1631"/>
      <c r="DC20" s="1631"/>
      <c r="DD20" s="1631"/>
      <c r="DE20" s="1631"/>
      <c r="DF20" s="1631"/>
      <c r="DG20" s="1631"/>
      <c r="DH20" s="1631"/>
      <c r="DI20" s="1631"/>
      <c r="DJ20" s="1631"/>
      <c r="DK20" s="1631"/>
      <c r="DL20" s="1631"/>
      <c r="DM20" s="1631"/>
      <c r="DN20" s="1631"/>
      <c r="DO20" s="1631"/>
      <c r="DP20" s="1631"/>
      <c r="DQ20" s="1631"/>
      <c r="DR20" s="1631"/>
      <c r="DS20" s="1631"/>
      <c r="DT20" s="1631"/>
      <c r="DU20" s="1631"/>
      <c r="DV20" s="1631"/>
      <c r="DW20" s="1631"/>
      <c r="DX20" s="1631"/>
      <c r="DY20" s="1631"/>
      <c r="DZ20" s="1631"/>
      <c r="EA20" s="1631"/>
      <c r="EB20" s="1631"/>
      <c r="EC20" s="1631"/>
      <c r="ED20" s="1631"/>
      <c r="EE20" s="1631"/>
      <c r="EF20" s="1631"/>
      <c r="EG20" s="1631"/>
      <c r="EH20" s="1631"/>
      <c r="EI20" s="1631"/>
      <c r="EJ20" s="1631"/>
      <c r="EK20" s="1631"/>
      <c r="EL20" s="1631"/>
      <c r="EM20" s="1631"/>
      <c r="EN20" s="1631"/>
    </row>
    <row r="21" spans="1:144" s="1632" customFormat="1" ht="20.100000000000001" customHeight="1">
      <c r="A21" s="1646" t="s">
        <v>843</v>
      </c>
      <c r="B21" s="1657">
        <v>37.369999999999997</v>
      </c>
      <c r="C21" s="1648">
        <v>94.1</v>
      </c>
      <c r="D21" s="1649">
        <v>93.24166666666666</v>
      </c>
      <c r="E21" s="1650">
        <v>85.6</v>
      </c>
      <c r="F21" s="1649">
        <v>88</v>
      </c>
      <c r="G21" s="1649">
        <v>84.9</v>
      </c>
      <c r="H21" s="1649">
        <v>84.9</v>
      </c>
      <c r="I21" s="1649">
        <v>85.1</v>
      </c>
      <c r="J21" s="1653">
        <v>28.904109589041099</v>
      </c>
      <c r="K21" s="1654">
        <v>-0.91215019482820026</v>
      </c>
      <c r="L21" s="1655">
        <v>-14.056224899598391</v>
      </c>
      <c r="M21" s="1655">
        <v>-5.680600214362272</v>
      </c>
      <c r="N21" s="1655">
        <v>-10.030706243602864</v>
      </c>
      <c r="O21" s="1655">
        <v>-12.383900928792571</v>
      </c>
      <c r="P21" s="1655">
        <v>-13.34012219959267</v>
      </c>
      <c r="Q21" s="1655">
        <v>0.2355712603062301</v>
      </c>
      <c r="R21" s="1631"/>
      <c r="S21" s="1631" t="s">
        <v>232</v>
      </c>
      <c r="T21" s="1631"/>
      <c r="U21" s="1631"/>
      <c r="V21" s="1631"/>
      <c r="W21" s="1631"/>
      <c r="X21" s="1631"/>
      <c r="Y21" s="1631"/>
      <c r="Z21" s="1631"/>
      <c r="AA21" s="1631"/>
      <c r="AB21" s="1631"/>
      <c r="AC21" s="1631"/>
      <c r="AD21" s="1631"/>
      <c r="AE21" s="1631"/>
      <c r="AF21" s="1631"/>
      <c r="AG21" s="1631"/>
      <c r="AH21" s="1631"/>
      <c r="AI21" s="1631"/>
      <c r="AJ21" s="1631"/>
      <c r="AK21" s="1631"/>
      <c r="AL21" s="1631"/>
      <c r="AM21" s="1631"/>
      <c r="AN21" s="1631"/>
      <c r="AO21" s="1631"/>
      <c r="AP21" s="1631"/>
      <c r="AQ21" s="1631"/>
      <c r="AR21" s="1631"/>
      <c r="AS21" s="1631"/>
      <c r="AT21" s="1631"/>
      <c r="AU21" s="1631"/>
      <c r="AV21" s="1631"/>
      <c r="AW21" s="1631"/>
      <c r="AX21" s="1631"/>
      <c r="AY21" s="1631"/>
      <c r="AZ21" s="1631"/>
      <c r="BA21" s="1631"/>
      <c r="BB21" s="1631"/>
      <c r="BC21" s="1631"/>
      <c r="BD21" s="1631"/>
      <c r="BE21" s="1631"/>
      <c r="BF21" s="1631"/>
      <c r="BG21" s="1631"/>
      <c r="BH21" s="1631"/>
      <c r="BI21" s="1631"/>
      <c r="BJ21" s="1631"/>
      <c r="BK21" s="1631"/>
      <c r="BL21" s="1631"/>
      <c r="BM21" s="1631"/>
      <c r="BN21" s="1631"/>
      <c r="BO21" s="1631"/>
      <c r="BP21" s="1631"/>
      <c r="BQ21" s="1631"/>
      <c r="BR21" s="1631"/>
      <c r="BS21" s="1631"/>
      <c r="BT21" s="1631"/>
      <c r="BU21" s="1631"/>
      <c r="BV21" s="1631"/>
      <c r="BW21" s="1631"/>
      <c r="BX21" s="1631"/>
      <c r="BY21" s="1631"/>
      <c r="BZ21" s="1631"/>
      <c r="CA21" s="1631"/>
      <c r="CB21" s="1631"/>
      <c r="CC21" s="1631"/>
      <c r="CD21" s="1631"/>
      <c r="CE21" s="1631"/>
      <c r="CF21" s="1631"/>
      <c r="CG21" s="1631"/>
      <c r="CH21" s="1631"/>
      <c r="CI21" s="1631"/>
      <c r="CJ21" s="1631"/>
      <c r="CK21" s="1631"/>
      <c r="CL21" s="1631"/>
      <c r="CM21" s="1631"/>
      <c r="CN21" s="1631"/>
      <c r="CO21" s="1631"/>
      <c r="CP21" s="1631"/>
      <c r="CQ21" s="1631"/>
      <c r="CR21" s="1631"/>
      <c r="CS21" s="1631"/>
      <c r="CT21" s="1631"/>
      <c r="CU21" s="1631"/>
      <c r="CV21" s="1631"/>
      <c r="CW21" s="1631"/>
      <c r="CX21" s="1631"/>
      <c r="CY21" s="1631"/>
      <c r="CZ21" s="1631"/>
      <c r="DA21" s="1631"/>
      <c r="DB21" s="1631"/>
      <c r="DC21" s="1631"/>
      <c r="DD21" s="1631"/>
      <c r="DE21" s="1631"/>
      <c r="DF21" s="1631"/>
      <c r="DG21" s="1631"/>
      <c r="DH21" s="1631"/>
      <c r="DI21" s="1631"/>
      <c r="DJ21" s="1631"/>
      <c r="DK21" s="1631"/>
      <c r="DL21" s="1631"/>
      <c r="DM21" s="1631"/>
      <c r="DN21" s="1631"/>
      <c r="DO21" s="1631"/>
      <c r="DP21" s="1631"/>
      <c r="DQ21" s="1631"/>
      <c r="DR21" s="1631"/>
      <c r="DS21" s="1631"/>
      <c r="DT21" s="1631"/>
      <c r="DU21" s="1631"/>
      <c r="DV21" s="1631"/>
      <c r="DW21" s="1631"/>
      <c r="DX21" s="1631"/>
      <c r="DY21" s="1631"/>
      <c r="DZ21" s="1631"/>
      <c r="EA21" s="1631"/>
      <c r="EB21" s="1631"/>
      <c r="EC21" s="1631"/>
      <c r="ED21" s="1631"/>
      <c r="EE21" s="1631"/>
      <c r="EF21" s="1631"/>
      <c r="EG21" s="1631"/>
      <c r="EH21" s="1631"/>
      <c r="EI21" s="1631"/>
      <c r="EJ21" s="1631"/>
      <c r="EK21" s="1631"/>
      <c r="EL21" s="1631"/>
      <c r="EM21" s="1631"/>
      <c r="EN21" s="1631"/>
    </row>
    <row r="22" spans="1:144" s="1632" customFormat="1" ht="20.100000000000001" customHeight="1">
      <c r="A22" s="1646" t="s">
        <v>844</v>
      </c>
      <c r="B22" s="1657">
        <v>71.12</v>
      </c>
      <c r="C22" s="1648">
        <v>103.3</v>
      </c>
      <c r="D22" s="1649">
        <v>100.90833333333332</v>
      </c>
      <c r="E22" s="1650">
        <v>100.4</v>
      </c>
      <c r="F22" s="1649">
        <v>95.3</v>
      </c>
      <c r="G22" s="1649">
        <v>98.5</v>
      </c>
      <c r="H22" s="1649">
        <v>98.5</v>
      </c>
      <c r="I22" s="1649">
        <v>100.3</v>
      </c>
      <c r="J22" s="1653">
        <v>39.030955585464341</v>
      </c>
      <c r="K22" s="1654">
        <v>-2.3152629880606668</v>
      </c>
      <c r="L22" s="1655">
        <v>-4.9242424242424221</v>
      </c>
      <c r="M22" s="1655">
        <v>-8.1888246628131043</v>
      </c>
      <c r="N22" s="1655">
        <v>-7.2558139534883708</v>
      </c>
      <c r="O22" s="1655">
        <v>-6.1904761904761898</v>
      </c>
      <c r="P22" s="1655">
        <v>-6.6108007448789579</v>
      </c>
      <c r="Q22" s="1655">
        <v>1.8274111675126932</v>
      </c>
      <c r="R22" s="1631"/>
      <c r="S22" s="1631"/>
      <c r="T22" s="1631"/>
      <c r="U22" s="1631"/>
      <c r="V22" s="1631"/>
      <c r="W22" s="1631"/>
      <c r="X22" s="1631"/>
      <c r="Y22" s="1631"/>
      <c r="Z22" s="1631"/>
      <c r="AA22" s="1631"/>
      <c r="AB22" s="1631"/>
      <c r="AC22" s="1631"/>
      <c r="AD22" s="1631"/>
      <c r="AE22" s="1631"/>
      <c r="AF22" s="1631"/>
      <c r="AG22" s="1631"/>
      <c r="AH22" s="1631"/>
      <c r="AI22" s="1631"/>
      <c r="AJ22" s="1631"/>
      <c r="AK22" s="1631"/>
      <c r="AL22" s="1631"/>
      <c r="AM22" s="1631"/>
      <c r="AN22" s="1631"/>
      <c r="AO22" s="1631"/>
      <c r="AP22" s="1631"/>
      <c r="AQ22" s="1631"/>
      <c r="AR22" s="1631"/>
      <c r="AS22" s="1631"/>
      <c r="AT22" s="1631"/>
      <c r="AU22" s="1631"/>
      <c r="AV22" s="1631"/>
      <c r="AW22" s="1631"/>
      <c r="AX22" s="1631"/>
      <c r="AY22" s="1631"/>
      <c r="AZ22" s="1631"/>
      <c r="BA22" s="1631"/>
      <c r="BB22" s="1631"/>
      <c r="BC22" s="1631"/>
      <c r="BD22" s="1631"/>
      <c r="BE22" s="1631"/>
      <c r="BF22" s="1631"/>
      <c r="BG22" s="1631"/>
      <c r="BH22" s="1631"/>
      <c r="BI22" s="1631"/>
      <c r="BJ22" s="1631"/>
      <c r="BK22" s="1631"/>
      <c r="BL22" s="1631"/>
      <c r="BM22" s="1631"/>
      <c r="BN22" s="1631"/>
      <c r="BO22" s="1631"/>
      <c r="BP22" s="1631"/>
      <c r="BQ22" s="1631"/>
      <c r="BR22" s="1631"/>
      <c r="BS22" s="1631"/>
      <c r="BT22" s="1631"/>
      <c r="BU22" s="1631"/>
      <c r="BV22" s="1631"/>
      <c r="BW22" s="1631"/>
      <c r="BX22" s="1631"/>
      <c r="BY22" s="1631"/>
      <c r="BZ22" s="1631"/>
      <c r="CA22" s="1631"/>
      <c r="CB22" s="1631"/>
      <c r="CC22" s="1631"/>
      <c r="CD22" s="1631"/>
      <c r="CE22" s="1631"/>
      <c r="CF22" s="1631"/>
      <c r="CG22" s="1631"/>
      <c r="CH22" s="1631"/>
      <c r="CI22" s="1631"/>
      <c r="CJ22" s="1631"/>
      <c r="CK22" s="1631"/>
      <c r="CL22" s="1631"/>
      <c r="CM22" s="1631"/>
      <c r="CN22" s="1631"/>
      <c r="CO22" s="1631"/>
      <c r="CP22" s="1631"/>
      <c r="CQ22" s="1631"/>
      <c r="CR22" s="1631"/>
      <c r="CS22" s="1631"/>
      <c r="CT22" s="1631"/>
      <c r="CU22" s="1631"/>
      <c r="CV22" s="1631"/>
      <c r="CW22" s="1631"/>
      <c r="CX22" s="1631"/>
      <c r="CY22" s="1631"/>
      <c r="CZ22" s="1631"/>
      <c r="DA22" s="1631"/>
      <c r="DB22" s="1631"/>
      <c r="DC22" s="1631"/>
      <c r="DD22" s="1631"/>
      <c r="DE22" s="1631"/>
      <c r="DF22" s="1631"/>
      <c r="DG22" s="1631"/>
      <c r="DH22" s="1631"/>
      <c r="DI22" s="1631"/>
      <c r="DJ22" s="1631"/>
      <c r="DK22" s="1631"/>
      <c r="DL22" s="1631"/>
      <c r="DM22" s="1631"/>
      <c r="DN22" s="1631"/>
      <c r="DO22" s="1631"/>
      <c r="DP22" s="1631"/>
      <c r="DQ22" s="1631"/>
      <c r="DR22" s="1631"/>
      <c r="DS22" s="1631"/>
      <c r="DT22" s="1631"/>
      <c r="DU22" s="1631"/>
      <c r="DV22" s="1631"/>
      <c r="DW22" s="1631"/>
      <c r="DX22" s="1631"/>
      <c r="DY22" s="1631"/>
      <c r="DZ22" s="1631"/>
      <c r="EA22" s="1631"/>
      <c r="EB22" s="1631"/>
      <c r="EC22" s="1631"/>
      <c r="ED22" s="1631"/>
      <c r="EE22" s="1631"/>
      <c r="EF22" s="1631"/>
      <c r="EG22" s="1631"/>
      <c r="EH22" s="1631"/>
      <c r="EI22" s="1631"/>
      <c r="EJ22" s="1631"/>
      <c r="EK22" s="1631"/>
      <c r="EL22" s="1631"/>
      <c r="EM22" s="1631"/>
      <c r="EN22" s="1631"/>
    </row>
    <row r="23" spans="1:144" s="1632" customFormat="1" ht="20.100000000000001" customHeight="1">
      <c r="A23" s="1646" t="s">
        <v>845</v>
      </c>
      <c r="B23" s="1657">
        <v>268.77</v>
      </c>
      <c r="C23" s="1648">
        <v>111.6</v>
      </c>
      <c r="D23" s="1649">
        <v>110.44999999999999</v>
      </c>
      <c r="E23" s="1650">
        <v>102.1</v>
      </c>
      <c r="F23" s="1649">
        <v>104.2</v>
      </c>
      <c r="G23" s="1649">
        <v>104</v>
      </c>
      <c r="H23" s="1649">
        <v>104</v>
      </c>
      <c r="I23" s="1649">
        <v>105.1</v>
      </c>
      <c r="J23" s="1653">
        <v>35.27272727272728</v>
      </c>
      <c r="K23" s="1654">
        <v>-1.030465949820794</v>
      </c>
      <c r="L23" s="1655">
        <v>-10.751748251748253</v>
      </c>
      <c r="M23" s="1655">
        <v>-10.094909404659191</v>
      </c>
      <c r="N23" s="1655">
        <v>-10.901287553648075</v>
      </c>
      <c r="O23" s="1655">
        <v>-10.112359550561806</v>
      </c>
      <c r="P23" s="1655">
        <v>-9.785407725321889</v>
      </c>
      <c r="Q23" s="1655">
        <v>1.0576923076923066</v>
      </c>
      <c r="R23" s="1631"/>
      <c r="S23" s="1631" t="s">
        <v>232</v>
      </c>
      <c r="T23" s="1631"/>
      <c r="U23" s="1631"/>
      <c r="V23" s="1631"/>
      <c r="W23" s="1631"/>
      <c r="X23" s="1631"/>
      <c r="Y23" s="1631"/>
      <c r="Z23" s="1631"/>
      <c r="AA23" s="1631"/>
      <c r="AB23" s="1631"/>
      <c r="AC23" s="1631"/>
      <c r="AD23" s="1631"/>
      <c r="AE23" s="1631"/>
      <c r="AF23" s="1631"/>
      <c r="AG23" s="1631"/>
      <c r="AH23" s="1631"/>
      <c r="AI23" s="1631"/>
      <c r="AJ23" s="1631"/>
      <c r="AK23" s="1631"/>
      <c r="AL23" s="1631"/>
      <c r="AM23" s="1631"/>
      <c r="AN23" s="1631"/>
      <c r="AO23" s="1631"/>
      <c r="AP23" s="1631"/>
      <c r="AQ23" s="1631"/>
      <c r="AR23" s="1631"/>
      <c r="AS23" s="1631"/>
      <c r="AT23" s="1631"/>
      <c r="AU23" s="1631"/>
      <c r="AV23" s="1631"/>
      <c r="AW23" s="1631"/>
      <c r="AX23" s="1631"/>
      <c r="AY23" s="1631"/>
      <c r="AZ23" s="1631"/>
      <c r="BA23" s="1631"/>
      <c r="BB23" s="1631"/>
      <c r="BC23" s="1631"/>
      <c r="BD23" s="1631"/>
      <c r="BE23" s="1631"/>
      <c r="BF23" s="1631"/>
      <c r="BG23" s="1631"/>
      <c r="BH23" s="1631"/>
      <c r="BI23" s="1631"/>
      <c r="BJ23" s="1631"/>
      <c r="BK23" s="1631"/>
      <c r="BL23" s="1631"/>
      <c r="BM23" s="1631"/>
      <c r="BN23" s="1631"/>
      <c r="BO23" s="1631"/>
      <c r="BP23" s="1631"/>
      <c r="BQ23" s="1631"/>
      <c r="BR23" s="1631"/>
      <c r="BS23" s="1631"/>
      <c r="BT23" s="1631"/>
      <c r="BU23" s="1631"/>
      <c r="BV23" s="1631"/>
      <c r="BW23" s="1631"/>
      <c r="BX23" s="1631"/>
      <c r="BY23" s="1631"/>
      <c r="BZ23" s="1631"/>
      <c r="CA23" s="1631"/>
      <c r="CB23" s="1631"/>
      <c r="CC23" s="1631"/>
      <c r="CD23" s="1631"/>
      <c r="CE23" s="1631"/>
      <c r="CF23" s="1631"/>
      <c r="CG23" s="1631"/>
      <c r="CH23" s="1631"/>
      <c r="CI23" s="1631"/>
      <c r="CJ23" s="1631"/>
      <c r="CK23" s="1631"/>
      <c r="CL23" s="1631"/>
      <c r="CM23" s="1631"/>
      <c r="CN23" s="1631"/>
      <c r="CO23" s="1631"/>
      <c r="CP23" s="1631"/>
      <c r="CQ23" s="1631"/>
      <c r="CR23" s="1631"/>
      <c r="CS23" s="1631"/>
      <c r="CT23" s="1631"/>
      <c r="CU23" s="1631"/>
      <c r="CV23" s="1631"/>
      <c r="CW23" s="1631"/>
      <c r="CX23" s="1631"/>
      <c r="CY23" s="1631"/>
      <c r="CZ23" s="1631"/>
      <c r="DA23" s="1631"/>
      <c r="DB23" s="1631"/>
      <c r="DC23" s="1631"/>
      <c r="DD23" s="1631"/>
      <c r="DE23" s="1631"/>
      <c r="DF23" s="1631"/>
      <c r="DG23" s="1631"/>
      <c r="DH23" s="1631"/>
      <c r="DI23" s="1631"/>
      <c r="DJ23" s="1631"/>
      <c r="DK23" s="1631"/>
      <c r="DL23" s="1631"/>
      <c r="DM23" s="1631"/>
      <c r="DN23" s="1631"/>
      <c r="DO23" s="1631"/>
      <c r="DP23" s="1631"/>
      <c r="DQ23" s="1631"/>
      <c r="DR23" s="1631"/>
      <c r="DS23" s="1631"/>
      <c r="DT23" s="1631"/>
      <c r="DU23" s="1631"/>
      <c r="DV23" s="1631"/>
      <c r="DW23" s="1631"/>
      <c r="DX23" s="1631"/>
      <c r="DY23" s="1631"/>
      <c r="DZ23" s="1631"/>
      <c r="EA23" s="1631"/>
      <c r="EB23" s="1631"/>
      <c r="EC23" s="1631"/>
      <c r="ED23" s="1631"/>
      <c r="EE23" s="1631"/>
      <c r="EF23" s="1631"/>
      <c r="EG23" s="1631"/>
      <c r="EH23" s="1631"/>
      <c r="EI23" s="1631"/>
      <c r="EJ23" s="1631"/>
      <c r="EK23" s="1631"/>
      <c r="EL23" s="1631"/>
      <c r="EM23" s="1631"/>
      <c r="EN23" s="1631"/>
    </row>
    <row r="24" spans="1:144" s="1632" customFormat="1" ht="20.100000000000001" customHeight="1">
      <c r="A24" s="1646" t="s">
        <v>842</v>
      </c>
      <c r="B24" s="1657">
        <v>125.3</v>
      </c>
      <c r="C24" s="1648">
        <v>111.8</v>
      </c>
      <c r="D24" s="1649">
        <v>112.69166666666666</v>
      </c>
      <c r="E24" s="1650">
        <v>107.5</v>
      </c>
      <c r="F24" s="1649">
        <v>107.3</v>
      </c>
      <c r="G24" s="1649">
        <v>103.8</v>
      </c>
      <c r="H24" s="1649">
        <v>103.8</v>
      </c>
      <c r="I24" s="1649">
        <v>104.4</v>
      </c>
      <c r="J24" s="1653">
        <v>31.220657276995297</v>
      </c>
      <c r="K24" s="1654">
        <v>0.79755515802027332</v>
      </c>
      <c r="L24" s="1655">
        <v>-7.0069204152249114</v>
      </c>
      <c r="M24" s="1655">
        <v>-9.1447925486875477</v>
      </c>
      <c r="N24" s="1655">
        <v>-10.481825866441255</v>
      </c>
      <c r="O24" s="1655">
        <v>-11.433447098976117</v>
      </c>
      <c r="P24" s="1655">
        <v>-11.824324324324323</v>
      </c>
      <c r="Q24" s="1655">
        <v>0.57803468208092568</v>
      </c>
      <c r="R24" s="1631"/>
      <c r="S24" s="1631" t="s">
        <v>232</v>
      </c>
      <c r="T24" s="1631"/>
      <c r="U24" s="1631"/>
      <c r="V24" s="1631"/>
      <c r="W24" s="1631"/>
      <c r="X24" s="1631"/>
      <c r="Y24" s="1631"/>
      <c r="Z24" s="1631"/>
      <c r="AA24" s="1631"/>
      <c r="AB24" s="1631"/>
      <c r="AC24" s="1631"/>
      <c r="AD24" s="1631"/>
      <c r="AE24" s="1631"/>
      <c r="AF24" s="1631"/>
      <c r="AG24" s="1631"/>
      <c r="AH24" s="1631"/>
      <c r="AI24" s="1631"/>
      <c r="AJ24" s="1631"/>
      <c r="AK24" s="1631"/>
      <c r="AL24" s="1631"/>
      <c r="AM24" s="1631"/>
      <c r="AN24" s="1631"/>
      <c r="AO24" s="1631"/>
      <c r="AP24" s="1631"/>
      <c r="AQ24" s="1631"/>
      <c r="AR24" s="1631"/>
      <c r="AS24" s="1631"/>
      <c r="AT24" s="1631"/>
      <c r="AU24" s="1631"/>
      <c r="AV24" s="1631"/>
      <c r="AW24" s="1631"/>
      <c r="AX24" s="1631"/>
      <c r="AY24" s="1631"/>
      <c r="AZ24" s="1631"/>
      <c r="BA24" s="1631"/>
      <c r="BB24" s="1631"/>
      <c r="BC24" s="1631"/>
      <c r="BD24" s="1631"/>
      <c r="BE24" s="1631"/>
      <c r="BF24" s="1631"/>
      <c r="BG24" s="1631"/>
      <c r="BH24" s="1631"/>
      <c r="BI24" s="1631"/>
      <c r="BJ24" s="1631"/>
      <c r="BK24" s="1631"/>
      <c r="BL24" s="1631"/>
      <c r="BM24" s="1631"/>
      <c r="BN24" s="1631"/>
      <c r="BO24" s="1631"/>
      <c r="BP24" s="1631"/>
      <c r="BQ24" s="1631"/>
      <c r="BR24" s="1631"/>
      <c r="BS24" s="1631"/>
      <c r="BT24" s="1631"/>
      <c r="BU24" s="1631"/>
      <c r="BV24" s="1631"/>
      <c r="BW24" s="1631"/>
      <c r="BX24" s="1631"/>
      <c r="BY24" s="1631"/>
      <c r="BZ24" s="1631"/>
      <c r="CA24" s="1631"/>
      <c r="CB24" s="1631"/>
      <c r="CC24" s="1631"/>
      <c r="CD24" s="1631"/>
      <c r="CE24" s="1631"/>
      <c r="CF24" s="1631"/>
      <c r="CG24" s="1631"/>
      <c r="CH24" s="1631"/>
      <c r="CI24" s="1631"/>
      <c r="CJ24" s="1631"/>
      <c r="CK24" s="1631"/>
      <c r="CL24" s="1631"/>
      <c r="CM24" s="1631"/>
      <c r="CN24" s="1631"/>
      <c r="CO24" s="1631"/>
      <c r="CP24" s="1631"/>
      <c r="CQ24" s="1631"/>
      <c r="CR24" s="1631"/>
      <c r="CS24" s="1631"/>
      <c r="CT24" s="1631"/>
      <c r="CU24" s="1631"/>
      <c r="CV24" s="1631"/>
      <c r="CW24" s="1631"/>
      <c r="CX24" s="1631"/>
      <c r="CY24" s="1631"/>
      <c r="CZ24" s="1631"/>
      <c r="DA24" s="1631"/>
      <c r="DB24" s="1631"/>
      <c r="DC24" s="1631"/>
      <c r="DD24" s="1631"/>
      <c r="DE24" s="1631"/>
      <c r="DF24" s="1631"/>
      <c r="DG24" s="1631"/>
      <c r="DH24" s="1631"/>
      <c r="DI24" s="1631"/>
      <c r="DJ24" s="1631"/>
      <c r="DK24" s="1631"/>
      <c r="DL24" s="1631"/>
      <c r="DM24" s="1631"/>
      <c r="DN24" s="1631"/>
      <c r="DO24" s="1631"/>
      <c r="DP24" s="1631"/>
      <c r="DQ24" s="1631"/>
      <c r="DR24" s="1631"/>
      <c r="DS24" s="1631"/>
      <c r="DT24" s="1631"/>
      <c r="DU24" s="1631"/>
      <c r="DV24" s="1631"/>
      <c r="DW24" s="1631"/>
      <c r="DX24" s="1631"/>
      <c r="DY24" s="1631"/>
      <c r="DZ24" s="1631"/>
      <c r="EA24" s="1631"/>
      <c r="EB24" s="1631"/>
      <c r="EC24" s="1631"/>
      <c r="ED24" s="1631"/>
      <c r="EE24" s="1631"/>
      <c r="EF24" s="1631"/>
      <c r="EG24" s="1631"/>
      <c r="EH24" s="1631"/>
      <c r="EI24" s="1631"/>
      <c r="EJ24" s="1631"/>
      <c r="EK24" s="1631"/>
      <c r="EL24" s="1631"/>
      <c r="EM24" s="1631"/>
      <c r="EN24" s="1631"/>
    </row>
    <row r="25" spans="1:144" s="1632" customFormat="1" ht="20.100000000000001" customHeight="1">
      <c r="A25" s="1646" t="s">
        <v>844</v>
      </c>
      <c r="B25" s="1657">
        <v>143.47</v>
      </c>
      <c r="C25" s="1648">
        <v>111.4</v>
      </c>
      <c r="D25" s="1649">
        <v>108.47500000000001</v>
      </c>
      <c r="E25" s="1650">
        <v>97.4</v>
      </c>
      <c r="F25" s="1649">
        <v>101.5</v>
      </c>
      <c r="G25" s="1649">
        <v>104.3</v>
      </c>
      <c r="H25" s="1649">
        <v>104.3</v>
      </c>
      <c r="I25" s="1649">
        <v>105.7</v>
      </c>
      <c r="J25" s="1653">
        <v>38.902743142144629</v>
      </c>
      <c r="K25" s="1654">
        <v>-2.6256732495511699</v>
      </c>
      <c r="L25" s="1655">
        <v>-14.033539276257727</v>
      </c>
      <c r="M25" s="1655">
        <v>-10.886742756804225</v>
      </c>
      <c r="N25" s="1655">
        <v>-11.304347826086953</v>
      </c>
      <c r="O25" s="1655">
        <v>-8.8286713286713336</v>
      </c>
      <c r="P25" s="1655">
        <v>-8.0069625761531853</v>
      </c>
      <c r="Q25" s="1655">
        <v>1.3422818791946298</v>
      </c>
      <c r="R25" s="1631"/>
      <c r="S25" s="1631" t="s">
        <v>232</v>
      </c>
      <c r="T25" s="1631"/>
      <c r="U25" s="1631"/>
      <c r="V25" s="1631"/>
      <c r="W25" s="1631"/>
      <c r="X25" s="1631"/>
      <c r="Y25" s="1631"/>
      <c r="Z25" s="1631"/>
      <c r="AA25" s="1631"/>
      <c r="AB25" s="1631"/>
      <c r="AC25" s="1631"/>
      <c r="AD25" s="1631"/>
      <c r="AE25" s="1631"/>
      <c r="AF25" s="1631"/>
      <c r="AG25" s="1631"/>
      <c r="AH25" s="1631"/>
      <c r="AI25" s="1631"/>
      <c r="AJ25" s="1631"/>
      <c r="AK25" s="1631"/>
      <c r="AL25" s="1631"/>
      <c r="AM25" s="1631"/>
      <c r="AN25" s="1631"/>
      <c r="AO25" s="1631"/>
      <c r="AP25" s="1631"/>
      <c r="AQ25" s="1631"/>
      <c r="AR25" s="1631"/>
      <c r="AS25" s="1631"/>
      <c r="AT25" s="1631"/>
      <c r="AU25" s="1631"/>
      <c r="AV25" s="1631"/>
      <c r="AW25" s="1631"/>
      <c r="AX25" s="1631"/>
      <c r="AY25" s="1631"/>
      <c r="AZ25" s="1631"/>
      <c r="BA25" s="1631"/>
      <c r="BB25" s="1631"/>
      <c r="BC25" s="1631"/>
      <c r="BD25" s="1631"/>
      <c r="BE25" s="1631"/>
      <c r="BF25" s="1631"/>
      <c r="BG25" s="1631"/>
      <c r="BH25" s="1631"/>
      <c r="BI25" s="1631"/>
      <c r="BJ25" s="1631"/>
      <c r="BK25" s="1631"/>
      <c r="BL25" s="1631"/>
      <c r="BM25" s="1631"/>
      <c r="BN25" s="1631"/>
      <c r="BO25" s="1631"/>
      <c r="BP25" s="1631"/>
      <c r="BQ25" s="1631"/>
      <c r="BR25" s="1631"/>
      <c r="BS25" s="1631"/>
      <c r="BT25" s="1631"/>
      <c r="BU25" s="1631"/>
      <c r="BV25" s="1631"/>
      <c r="BW25" s="1631"/>
      <c r="BX25" s="1631"/>
      <c r="BY25" s="1631"/>
      <c r="BZ25" s="1631"/>
      <c r="CA25" s="1631"/>
      <c r="CB25" s="1631"/>
      <c r="CC25" s="1631"/>
      <c r="CD25" s="1631"/>
      <c r="CE25" s="1631"/>
      <c r="CF25" s="1631"/>
      <c r="CG25" s="1631"/>
      <c r="CH25" s="1631"/>
      <c r="CI25" s="1631"/>
      <c r="CJ25" s="1631"/>
      <c r="CK25" s="1631"/>
      <c r="CL25" s="1631"/>
      <c r="CM25" s="1631"/>
      <c r="CN25" s="1631"/>
      <c r="CO25" s="1631"/>
      <c r="CP25" s="1631"/>
      <c r="CQ25" s="1631"/>
      <c r="CR25" s="1631"/>
      <c r="CS25" s="1631"/>
      <c r="CT25" s="1631"/>
      <c r="CU25" s="1631"/>
      <c r="CV25" s="1631"/>
      <c r="CW25" s="1631"/>
      <c r="CX25" s="1631"/>
      <c r="CY25" s="1631"/>
      <c r="CZ25" s="1631"/>
      <c r="DA25" s="1631"/>
      <c r="DB25" s="1631"/>
      <c r="DC25" s="1631"/>
      <c r="DD25" s="1631"/>
      <c r="DE25" s="1631"/>
      <c r="DF25" s="1631"/>
      <c r="DG25" s="1631"/>
      <c r="DH25" s="1631"/>
      <c r="DI25" s="1631"/>
      <c r="DJ25" s="1631"/>
      <c r="DK25" s="1631"/>
      <c r="DL25" s="1631"/>
      <c r="DM25" s="1631"/>
      <c r="DN25" s="1631"/>
      <c r="DO25" s="1631"/>
      <c r="DP25" s="1631"/>
      <c r="DQ25" s="1631"/>
      <c r="DR25" s="1631"/>
      <c r="DS25" s="1631"/>
      <c r="DT25" s="1631"/>
      <c r="DU25" s="1631"/>
      <c r="DV25" s="1631"/>
      <c r="DW25" s="1631"/>
      <c r="DX25" s="1631"/>
      <c r="DY25" s="1631"/>
      <c r="DZ25" s="1631"/>
      <c r="EA25" s="1631"/>
      <c r="EB25" s="1631"/>
      <c r="EC25" s="1631"/>
      <c r="ED25" s="1631"/>
      <c r="EE25" s="1631"/>
      <c r="EF25" s="1631"/>
      <c r="EG25" s="1631"/>
      <c r="EH25" s="1631"/>
      <c r="EI25" s="1631"/>
      <c r="EJ25" s="1631"/>
      <c r="EK25" s="1631"/>
      <c r="EL25" s="1631"/>
      <c r="EM25" s="1631"/>
      <c r="EN25" s="1631"/>
    </row>
    <row r="26" spans="1:144" s="1632" customFormat="1" ht="20.100000000000001" customHeight="1">
      <c r="A26" s="1646" t="s">
        <v>846</v>
      </c>
      <c r="B26" s="1657">
        <v>125.34</v>
      </c>
      <c r="C26" s="1648">
        <v>96.8</v>
      </c>
      <c r="D26" s="1649">
        <v>98.683333333333337</v>
      </c>
      <c r="E26" s="1650">
        <v>96.3</v>
      </c>
      <c r="F26" s="1649">
        <v>95.9</v>
      </c>
      <c r="G26" s="1649">
        <v>95.6</v>
      </c>
      <c r="H26" s="1649">
        <v>95.6</v>
      </c>
      <c r="I26" s="1649">
        <v>95.4</v>
      </c>
      <c r="J26" s="1653">
        <v>20.84893882646692</v>
      </c>
      <c r="K26" s="1654">
        <v>1.9455922865013804</v>
      </c>
      <c r="L26" s="1655">
        <v>-3.7000000000000028</v>
      </c>
      <c r="M26" s="1655">
        <v>-6.893203883495147</v>
      </c>
      <c r="N26" s="1655">
        <v>-5.4240631163708173</v>
      </c>
      <c r="O26" s="1655">
        <v>-5.812807881773395</v>
      </c>
      <c r="P26" s="1655">
        <v>-6.1023622047244004</v>
      </c>
      <c r="Q26" s="1655">
        <v>-0.20920502092049276</v>
      </c>
      <c r="R26" s="1631"/>
      <c r="S26" s="1631" t="s">
        <v>232</v>
      </c>
      <c r="T26" s="1631"/>
      <c r="U26" s="1631"/>
      <c r="V26" s="1631"/>
      <c r="W26" s="1631"/>
      <c r="X26" s="1631"/>
      <c r="Y26" s="1631"/>
      <c r="Z26" s="1631"/>
      <c r="AA26" s="1631"/>
      <c r="AB26" s="1631"/>
      <c r="AC26" s="1631"/>
      <c r="AD26" s="1631"/>
      <c r="AE26" s="1631"/>
      <c r="AF26" s="1631"/>
      <c r="AG26" s="1631"/>
      <c r="AH26" s="1631"/>
      <c r="AI26" s="1631"/>
      <c r="AJ26" s="1631"/>
      <c r="AK26" s="1631"/>
      <c r="AL26" s="1631"/>
      <c r="AM26" s="1631"/>
      <c r="AN26" s="1631"/>
      <c r="AO26" s="1631"/>
      <c r="AP26" s="1631"/>
      <c r="AQ26" s="1631"/>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c r="BL26" s="1631"/>
      <c r="BM26" s="1631"/>
      <c r="BN26" s="1631"/>
      <c r="BO26" s="1631"/>
      <c r="BP26" s="1631"/>
      <c r="BQ26" s="1631"/>
      <c r="BR26" s="1631"/>
      <c r="BS26" s="1631"/>
      <c r="BT26" s="1631"/>
      <c r="BU26" s="1631"/>
      <c r="BV26" s="1631"/>
      <c r="BW26" s="1631"/>
      <c r="BX26" s="1631"/>
      <c r="BY26" s="1631"/>
      <c r="BZ26" s="1631"/>
      <c r="CA26" s="1631"/>
      <c r="CB26" s="1631"/>
      <c r="CC26" s="1631"/>
      <c r="CD26" s="1631"/>
      <c r="CE26" s="1631"/>
      <c r="CF26" s="1631"/>
      <c r="CG26" s="1631"/>
      <c r="CH26" s="1631"/>
      <c r="CI26" s="1631"/>
      <c r="CJ26" s="1631"/>
      <c r="CK26" s="1631"/>
      <c r="CL26" s="1631"/>
      <c r="CM26" s="1631"/>
      <c r="CN26" s="1631"/>
      <c r="CO26" s="1631"/>
      <c r="CP26" s="1631"/>
      <c r="CQ26" s="1631"/>
      <c r="CR26" s="1631"/>
      <c r="CS26" s="1631"/>
      <c r="CT26" s="1631"/>
      <c r="CU26" s="1631"/>
      <c r="CV26" s="1631"/>
      <c r="CW26" s="1631"/>
      <c r="CX26" s="1631"/>
      <c r="CY26" s="1631"/>
      <c r="CZ26" s="1631"/>
      <c r="DA26" s="1631"/>
      <c r="DB26" s="1631"/>
      <c r="DC26" s="1631"/>
      <c r="DD26" s="1631"/>
      <c r="DE26" s="1631"/>
      <c r="DF26" s="1631"/>
      <c r="DG26" s="1631"/>
      <c r="DH26" s="1631"/>
      <c r="DI26" s="1631"/>
      <c r="DJ26" s="1631"/>
      <c r="DK26" s="1631"/>
      <c r="DL26" s="1631"/>
      <c r="DM26" s="1631"/>
      <c r="DN26" s="1631"/>
      <c r="DO26" s="1631"/>
      <c r="DP26" s="1631"/>
      <c r="DQ26" s="1631"/>
      <c r="DR26" s="1631"/>
      <c r="DS26" s="1631"/>
      <c r="DT26" s="1631"/>
      <c r="DU26" s="1631"/>
      <c r="DV26" s="1631"/>
      <c r="DW26" s="1631"/>
      <c r="DX26" s="1631"/>
      <c r="DY26" s="1631"/>
      <c r="DZ26" s="1631"/>
      <c r="EA26" s="1631"/>
      <c r="EB26" s="1631"/>
      <c r="EC26" s="1631"/>
      <c r="ED26" s="1631"/>
      <c r="EE26" s="1631"/>
      <c r="EF26" s="1631"/>
      <c r="EG26" s="1631"/>
      <c r="EH26" s="1631"/>
      <c r="EI26" s="1631"/>
      <c r="EJ26" s="1631"/>
      <c r="EK26" s="1631"/>
      <c r="EL26" s="1631"/>
      <c r="EM26" s="1631"/>
      <c r="EN26" s="1631"/>
    </row>
    <row r="27" spans="1:144" s="1632" customFormat="1" ht="20.100000000000001" customHeight="1">
      <c r="A27" s="1646" t="s">
        <v>847</v>
      </c>
      <c r="B27" s="1657">
        <v>42.24</v>
      </c>
      <c r="C27" s="1648">
        <v>90.1</v>
      </c>
      <c r="D27" s="1649">
        <v>91.291666666666671</v>
      </c>
      <c r="E27" s="1650">
        <v>89.4</v>
      </c>
      <c r="F27" s="1649">
        <v>88.8</v>
      </c>
      <c r="G27" s="1649">
        <v>88.4</v>
      </c>
      <c r="H27" s="1649">
        <v>88.4</v>
      </c>
      <c r="I27" s="1649">
        <v>87.5</v>
      </c>
      <c r="J27" s="1653">
        <v>18.708827404479564</v>
      </c>
      <c r="K27" s="1654">
        <v>1.3226045135035349</v>
      </c>
      <c r="L27" s="1655">
        <v>-3.8709677419354875</v>
      </c>
      <c r="M27" s="1655">
        <v>-9.0163934426229417</v>
      </c>
      <c r="N27" s="1655">
        <v>-4.8728813559322077</v>
      </c>
      <c r="O27" s="1655">
        <v>-5.1502145922746791</v>
      </c>
      <c r="P27" s="1655">
        <v>-6.5170940170940099</v>
      </c>
      <c r="Q27" s="1655">
        <v>-1.0180995475113122</v>
      </c>
      <c r="R27" s="1631"/>
      <c r="S27" s="1631" t="s">
        <v>232</v>
      </c>
      <c r="T27" s="1631"/>
      <c r="U27" s="1631"/>
      <c r="V27" s="1631"/>
      <c r="W27" s="1631"/>
      <c r="X27" s="1631"/>
      <c r="Y27" s="1631"/>
      <c r="Z27" s="1631"/>
      <c r="AA27" s="1631"/>
      <c r="AB27" s="1631"/>
      <c r="AC27" s="1631"/>
      <c r="AD27" s="1631"/>
      <c r="AE27" s="1631"/>
      <c r="AF27" s="1631"/>
      <c r="AG27" s="1631"/>
      <c r="AH27" s="1631"/>
      <c r="AI27" s="1631"/>
      <c r="AJ27" s="1631"/>
      <c r="AK27" s="1631"/>
      <c r="AL27" s="1631"/>
      <c r="AM27" s="1631"/>
      <c r="AN27" s="1631"/>
      <c r="AO27" s="1631"/>
      <c r="AP27" s="1631"/>
      <c r="AQ27" s="1631"/>
      <c r="AR27" s="1631"/>
      <c r="AS27" s="1631"/>
      <c r="AT27" s="1631"/>
      <c r="AU27" s="1631"/>
      <c r="AV27" s="1631"/>
      <c r="AW27" s="1631"/>
      <c r="AX27" s="1631"/>
      <c r="AY27" s="1631"/>
      <c r="AZ27" s="1631"/>
      <c r="BA27" s="1631"/>
      <c r="BB27" s="1631"/>
      <c r="BC27" s="1631"/>
      <c r="BD27" s="1631"/>
      <c r="BE27" s="1631"/>
      <c r="BF27" s="1631"/>
      <c r="BG27" s="1631"/>
      <c r="BH27" s="1631"/>
      <c r="BI27" s="1631"/>
      <c r="BJ27" s="1631"/>
      <c r="BK27" s="1631"/>
      <c r="BL27" s="1631"/>
      <c r="BM27" s="1631"/>
      <c r="BN27" s="1631"/>
      <c r="BO27" s="1631"/>
      <c r="BP27" s="1631"/>
      <c r="BQ27" s="1631"/>
      <c r="BR27" s="1631"/>
      <c r="BS27" s="1631"/>
      <c r="BT27" s="1631"/>
      <c r="BU27" s="1631"/>
      <c r="BV27" s="1631"/>
      <c r="BW27" s="1631"/>
      <c r="BX27" s="1631"/>
      <c r="BY27" s="1631"/>
      <c r="BZ27" s="1631"/>
      <c r="CA27" s="1631"/>
      <c r="CB27" s="1631"/>
      <c r="CC27" s="1631"/>
      <c r="CD27" s="1631"/>
      <c r="CE27" s="1631"/>
      <c r="CF27" s="1631"/>
      <c r="CG27" s="1631"/>
      <c r="CH27" s="1631"/>
      <c r="CI27" s="1631"/>
      <c r="CJ27" s="1631"/>
      <c r="CK27" s="1631"/>
      <c r="CL27" s="1631"/>
      <c r="CM27" s="1631"/>
      <c r="CN27" s="1631"/>
      <c r="CO27" s="1631"/>
      <c r="CP27" s="1631"/>
      <c r="CQ27" s="1631"/>
      <c r="CR27" s="1631"/>
      <c r="CS27" s="1631"/>
      <c r="CT27" s="1631"/>
      <c r="CU27" s="1631"/>
      <c r="CV27" s="1631"/>
      <c r="CW27" s="1631"/>
      <c r="CX27" s="1631"/>
      <c r="CY27" s="1631"/>
      <c r="CZ27" s="1631"/>
      <c r="DA27" s="1631"/>
      <c r="DB27" s="1631"/>
      <c r="DC27" s="1631"/>
      <c r="DD27" s="1631"/>
      <c r="DE27" s="1631"/>
      <c r="DF27" s="1631"/>
      <c r="DG27" s="1631"/>
      <c r="DH27" s="1631"/>
      <c r="DI27" s="1631"/>
      <c r="DJ27" s="1631"/>
      <c r="DK27" s="1631"/>
      <c r="DL27" s="1631"/>
      <c r="DM27" s="1631"/>
      <c r="DN27" s="1631"/>
      <c r="DO27" s="1631"/>
      <c r="DP27" s="1631"/>
      <c r="DQ27" s="1631"/>
      <c r="DR27" s="1631"/>
      <c r="DS27" s="1631"/>
      <c r="DT27" s="1631"/>
      <c r="DU27" s="1631"/>
      <c r="DV27" s="1631"/>
      <c r="DW27" s="1631"/>
      <c r="DX27" s="1631"/>
      <c r="DY27" s="1631"/>
      <c r="DZ27" s="1631"/>
      <c r="EA27" s="1631"/>
      <c r="EB27" s="1631"/>
      <c r="EC27" s="1631"/>
      <c r="ED27" s="1631"/>
      <c r="EE27" s="1631"/>
      <c r="EF27" s="1631"/>
      <c r="EG27" s="1631"/>
      <c r="EH27" s="1631"/>
      <c r="EI27" s="1631"/>
      <c r="EJ27" s="1631"/>
      <c r="EK27" s="1631"/>
      <c r="EL27" s="1631"/>
      <c r="EM27" s="1631"/>
      <c r="EN27" s="1631"/>
    </row>
    <row r="28" spans="1:144" s="1632" customFormat="1" ht="20.100000000000001" customHeight="1">
      <c r="A28" s="1646" t="s">
        <v>848</v>
      </c>
      <c r="B28" s="1657">
        <v>13.34</v>
      </c>
      <c r="C28" s="1648">
        <v>103.3</v>
      </c>
      <c r="D28" s="1649">
        <v>108.62222222222221</v>
      </c>
      <c r="E28" s="1650">
        <v>106</v>
      </c>
      <c r="F28" s="1649">
        <v>105.6</v>
      </c>
      <c r="G28" s="1649">
        <v>104.9</v>
      </c>
      <c r="H28" s="1649">
        <v>104.9</v>
      </c>
      <c r="I28" s="1649">
        <v>102.8</v>
      </c>
      <c r="J28" s="1653">
        <v>17.653758542141233</v>
      </c>
      <c r="K28" s="1654">
        <v>5.1521996342906249</v>
      </c>
      <c r="L28" s="1655">
        <v>-5.2725647899910655</v>
      </c>
      <c r="M28" s="1655">
        <v>-13.371616078753078</v>
      </c>
      <c r="N28" s="1655">
        <v>-7.4600355239786751</v>
      </c>
      <c r="O28" s="1655">
        <v>-4.1133455210237742</v>
      </c>
      <c r="P28" s="1655">
        <v>-7.6370170709793257</v>
      </c>
      <c r="Q28" s="1655">
        <v>-2.0019065776930489</v>
      </c>
      <c r="R28" s="1631"/>
      <c r="S28" s="1631" t="s">
        <v>232</v>
      </c>
      <c r="T28" s="1631"/>
      <c r="U28" s="1631"/>
      <c r="V28" s="1631"/>
      <c r="W28" s="1631"/>
      <c r="X28" s="1631"/>
      <c r="Y28" s="1631"/>
      <c r="Z28" s="1631"/>
      <c r="AA28" s="1631"/>
      <c r="AB28" s="1631"/>
      <c r="AC28" s="1631"/>
      <c r="AD28" s="1631"/>
      <c r="AE28" s="1631"/>
      <c r="AF28" s="1631"/>
      <c r="AG28" s="1631"/>
      <c r="AH28" s="1631"/>
      <c r="AI28" s="1631"/>
      <c r="AJ28" s="1631"/>
      <c r="AK28" s="1631"/>
      <c r="AL28" s="1631"/>
      <c r="AM28" s="1631"/>
      <c r="AN28" s="1631"/>
      <c r="AO28" s="1631"/>
      <c r="AP28" s="1631"/>
      <c r="AQ28" s="1631"/>
      <c r="AR28" s="1631"/>
      <c r="AS28" s="1631"/>
      <c r="AT28" s="1631"/>
      <c r="AU28" s="1631"/>
      <c r="AV28" s="1631"/>
      <c r="AW28" s="1631"/>
      <c r="AX28" s="1631"/>
      <c r="AY28" s="1631"/>
      <c r="AZ28" s="1631"/>
      <c r="BA28" s="1631"/>
      <c r="BB28" s="1631"/>
      <c r="BC28" s="1631"/>
      <c r="BD28" s="1631"/>
      <c r="BE28" s="1631"/>
      <c r="BF28" s="1631"/>
      <c r="BG28" s="1631"/>
      <c r="BH28" s="1631"/>
      <c r="BI28" s="1631"/>
      <c r="BJ28" s="1631"/>
      <c r="BK28" s="1631"/>
      <c r="BL28" s="1631"/>
      <c r="BM28" s="1631"/>
      <c r="BN28" s="1631"/>
      <c r="BO28" s="1631"/>
      <c r="BP28" s="1631"/>
      <c r="BQ28" s="1631"/>
      <c r="BR28" s="1631"/>
      <c r="BS28" s="1631"/>
      <c r="BT28" s="1631"/>
      <c r="BU28" s="1631"/>
      <c r="BV28" s="1631"/>
      <c r="BW28" s="1631"/>
      <c r="BX28" s="1631"/>
      <c r="BY28" s="1631"/>
      <c r="BZ28" s="1631"/>
      <c r="CA28" s="1631"/>
      <c r="CB28" s="1631"/>
      <c r="CC28" s="1631"/>
      <c r="CD28" s="1631"/>
      <c r="CE28" s="1631"/>
      <c r="CF28" s="1631"/>
      <c r="CG28" s="1631"/>
      <c r="CH28" s="1631"/>
      <c r="CI28" s="1631"/>
      <c r="CJ28" s="1631"/>
      <c r="CK28" s="1631"/>
      <c r="CL28" s="1631"/>
      <c r="CM28" s="1631"/>
      <c r="CN28" s="1631"/>
      <c r="CO28" s="1631"/>
      <c r="CP28" s="1631"/>
      <c r="CQ28" s="1631"/>
      <c r="CR28" s="1631"/>
      <c r="CS28" s="1631"/>
      <c r="CT28" s="1631"/>
      <c r="CU28" s="1631"/>
      <c r="CV28" s="1631"/>
      <c r="CW28" s="1631"/>
      <c r="CX28" s="1631"/>
      <c r="CY28" s="1631"/>
      <c r="CZ28" s="1631"/>
      <c r="DA28" s="1631"/>
      <c r="DB28" s="1631"/>
      <c r="DC28" s="1631"/>
      <c r="DD28" s="1631"/>
      <c r="DE28" s="1631"/>
      <c r="DF28" s="1631"/>
      <c r="DG28" s="1631"/>
      <c r="DH28" s="1631"/>
      <c r="DI28" s="1631"/>
      <c r="DJ28" s="1631"/>
      <c r="DK28" s="1631"/>
      <c r="DL28" s="1631"/>
      <c r="DM28" s="1631"/>
      <c r="DN28" s="1631"/>
      <c r="DO28" s="1631"/>
      <c r="DP28" s="1631"/>
      <c r="DQ28" s="1631"/>
      <c r="DR28" s="1631"/>
      <c r="DS28" s="1631"/>
      <c r="DT28" s="1631"/>
      <c r="DU28" s="1631"/>
      <c r="DV28" s="1631"/>
      <c r="DW28" s="1631"/>
      <c r="DX28" s="1631"/>
      <c r="DY28" s="1631"/>
      <c r="DZ28" s="1631"/>
      <c r="EA28" s="1631"/>
      <c r="EB28" s="1631"/>
      <c r="EC28" s="1631"/>
      <c r="ED28" s="1631"/>
      <c r="EE28" s="1631"/>
      <c r="EF28" s="1631"/>
      <c r="EG28" s="1631"/>
      <c r="EH28" s="1631"/>
      <c r="EI28" s="1631"/>
      <c r="EJ28" s="1631"/>
      <c r="EK28" s="1631"/>
      <c r="EL28" s="1631"/>
      <c r="EM28" s="1631"/>
      <c r="EN28" s="1631"/>
    </row>
    <row r="29" spans="1:144" s="1632" customFormat="1" ht="20.100000000000001" customHeight="1">
      <c r="A29" s="1646" t="s">
        <v>849</v>
      </c>
      <c r="B29" s="1657">
        <v>12.38</v>
      </c>
      <c r="C29" s="1648">
        <v>85.7</v>
      </c>
      <c r="D29" s="1649">
        <v>88.233333333333334</v>
      </c>
      <c r="E29" s="1650">
        <v>83.2</v>
      </c>
      <c r="F29" s="1649">
        <v>84.9</v>
      </c>
      <c r="G29" s="1649">
        <v>84</v>
      </c>
      <c r="H29" s="1649">
        <v>84</v>
      </c>
      <c r="I29" s="1661" t="s">
        <v>62</v>
      </c>
      <c r="J29" s="1653">
        <v>27.529761904761898</v>
      </c>
      <c r="K29" s="1654">
        <v>2.9560482302606061</v>
      </c>
      <c r="L29" s="1655">
        <v>-2.8037383177570092</v>
      </c>
      <c r="M29" s="1655">
        <v>-6.2913907284768129</v>
      </c>
      <c r="N29" s="1655">
        <v>-1.0123734533183466</v>
      </c>
      <c r="O29" s="1655">
        <v>-7.2847682119205217</v>
      </c>
      <c r="P29" s="1662" t="s">
        <v>62</v>
      </c>
      <c r="Q29" s="1663" t="s">
        <v>62</v>
      </c>
      <c r="R29" s="1631"/>
      <c r="S29" s="1631" t="s">
        <v>232</v>
      </c>
      <c r="T29" s="1631"/>
      <c r="U29" s="1631"/>
      <c r="V29" s="1631"/>
      <c r="W29" s="1631"/>
      <c r="X29" s="1631"/>
      <c r="Y29" s="1631"/>
      <c r="Z29" s="1631"/>
      <c r="AA29" s="1631"/>
      <c r="AB29" s="1631"/>
      <c r="AC29" s="1631"/>
      <c r="AD29" s="1631"/>
      <c r="AE29" s="1631"/>
      <c r="AF29" s="1631"/>
      <c r="AG29" s="1631"/>
      <c r="AH29" s="1631"/>
      <c r="AI29" s="1631"/>
      <c r="AJ29" s="1631"/>
      <c r="AK29" s="1631"/>
      <c r="AL29" s="1631"/>
      <c r="AM29" s="1631"/>
      <c r="AN29" s="1631"/>
      <c r="AO29" s="1631"/>
      <c r="AP29" s="1631"/>
      <c r="AQ29" s="1631"/>
      <c r="AR29" s="1631"/>
      <c r="AS29" s="1631"/>
      <c r="AT29" s="1631"/>
      <c r="AU29" s="1631"/>
      <c r="AV29" s="1631"/>
      <c r="AW29" s="1631"/>
      <c r="AX29" s="1631"/>
      <c r="AY29" s="1631"/>
      <c r="AZ29" s="1631"/>
      <c r="BA29" s="1631"/>
      <c r="BB29" s="1631"/>
      <c r="BC29" s="1631"/>
      <c r="BD29" s="1631"/>
      <c r="BE29" s="1631"/>
      <c r="BF29" s="1631"/>
      <c r="BG29" s="1631"/>
      <c r="BH29" s="1631"/>
      <c r="BI29" s="1631"/>
      <c r="BJ29" s="1631"/>
      <c r="BK29" s="1631"/>
      <c r="BL29" s="1631"/>
      <c r="BM29" s="1631"/>
      <c r="BN29" s="1631"/>
      <c r="BO29" s="1631"/>
      <c r="BP29" s="1631"/>
      <c r="BQ29" s="1631"/>
      <c r="BR29" s="1631"/>
      <c r="BS29" s="1631"/>
      <c r="BT29" s="1631"/>
      <c r="BU29" s="1631"/>
      <c r="BV29" s="1631"/>
      <c r="BW29" s="1631"/>
      <c r="BX29" s="1631"/>
      <c r="BY29" s="1631"/>
      <c r="BZ29" s="1631"/>
      <c r="CA29" s="1631"/>
      <c r="CB29" s="1631"/>
      <c r="CC29" s="1631"/>
      <c r="CD29" s="1631"/>
      <c r="CE29" s="1631"/>
      <c r="CF29" s="1631"/>
      <c r="CG29" s="1631"/>
      <c r="CH29" s="1631"/>
      <c r="CI29" s="1631"/>
      <c r="CJ29" s="1631"/>
      <c r="CK29" s="1631"/>
      <c r="CL29" s="1631"/>
      <c r="CM29" s="1631"/>
      <c r="CN29" s="1631"/>
      <c r="CO29" s="1631"/>
      <c r="CP29" s="1631"/>
      <c r="CQ29" s="1631"/>
      <c r="CR29" s="1631"/>
      <c r="CS29" s="1631"/>
      <c r="CT29" s="1631"/>
      <c r="CU29" s="1631"/>
      <c r="CV29" s="1631"/>
      <c r="CW29" s="1631"/>
      <c r="CX29" s="1631"/>
      <c r="CY29" s="1631"/>
      <c r="CZ29" s="1631"/>
      <c r="DA29" s="1631"/>
      <c r="DB29" s="1631"/>
      <c r="DC29" s="1631"/>
      <c r="DD29" s="1631"/>
      <c r="DE29" s="1631"/>
      <c r="DF29" s="1631"/>
      <c r="DG29" s="1631"/>
      <c r="DH29" s="1631"/>
      <c r="DI29" s="1631"/>
      <c r="DJ29" s="1631"/>
      <c r="DK29" s="1631"/>
      <c r="DL29" s="1631"/>
      <c r="DM29" s="1631"/>
      <c r="DN29" s="1631"/>
      <c r="DO29" s="1631"/>
      <c r="DP29" s="1631"/>
      <c r="DQ29" s="1631"/>
      <c r="DR29" s="1631"/>
      <c r="DS29" s="1631"/>
      <c r="DT29" s="1631"/>
      <c r="DU29" s="1631"/>
      <c r="DV29" s="1631"/>
      <c r="DW29" s="1631"/>
      <c r="DX29" s="1631"/>
      <c r="DY29" s="1631"/>
      <c r="DZ29" s="1631"/>
      <c r="EA29" s="1631"/>
      <c r="EB29" s="1631"/>
      <c r="EC29" s="1631"/>
      <c r="ED29" s="1631"/>
      <c r="EE29" s="1631"/>
      <c r="EF29" s="1631"/>
      <c r="EG29" s="1631"/>
      <c r="EH29" s="1631"/>
      <c r="EI29" s="1631"/>
      <c r="EJ29" s="1631"/>
      <c r="EK29" s="1631"/>
      <c r="EL29" s="1631"/>
      <c r="EM29" s="1631"/>
      <c r="EN29" s="1631"/>
    </row>
    <row r="30" spans="1:144" s="1632" customFormat="1" ht="20.100000000000001" customHeight="1">
      <c r="A30" s="1646" t="s">
        <v>850</v>
      </c>
      <c r="B30" s="1657">
        <v>16.52</v>
      </c>
      <c r="C30" s="1648">
        <v>82.6</v>
      </c>
      <c r="D30" s="1649">
        <v>81.45</v>
      </c>
      <c r="E30" s="1650">
        <v>80.7</v>
      </c>
      <c r="F30" s="1649">
        <v>78.2</v>
      </c>
      <c r="G30" s="1649">
        <v>78.400000000000006</v>
      </c>
      <c r="H30" s="1649">
        <v>78.400000000000006</v>
      </c>
      <c r="I30" s="1649">
        <v>79.099999999999994</v>
      </c>
      <c r="J30" s="1653">
        <v>13.617606602475931</v>
      </c>
      <c r="K30" s="1654">
        <v>-1.3922518159806287</v>
      </c>
      <c r="L30" s="1655">
        <v>-3.0048076923076934</v>
      </c>
      <c r="M30" s="1655">
        <v>-6.1224489795918373</v>
      </c>
      <c r="N30" s="1655">
        <v>-5.1312649164677708</v>
      </c>
      <c r="O30" s="1655">
        <v>-4.2735042735042725</v>
      </c>
      <c r="P30" s="1655">
        <v>-4.0048543689320582</v>
      </c>
      <c r="Q30" s="1655">
        <v>0.89285714285712459</v>
      </c>
      <c r="R30" s="1631"/>
      <c r="S30" s="1631" t="s">
        <v>232</v>
      </c>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1631"/>
      <c r="AO30" s="1631"/>
      <c r="AP30" s="1631"/>
      <c r="AQ30" s="1631"/>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c r="BL30" s="1631"/>
      <c r="BM30" s="1631"/>
      <c r="BN30" s="1631"/>
      <c r="BO30" s="1631"/>
      <c r="BP30" s="1631"/>
      <c r="BQ30" s="1631"/>
      <c r="BR30" s="1631"/>
      <c r="BS30" s="1631"/>
      <c r="BT30" s="1631"/>
      <c r="BU30" s="1631"/>
      <c r="BV30" s="1631"/>
      <c r="BW30" s="1631"/>
      <c r="BX30" s="1631"/>
      <c r="BY30" s="1631"/>
      <c r="BZ30" s="1631"/>
      <c r="CA30" s="1631"/>
      <c r="CB30" s="1631"/>
      <c r="CC30" s="1631"/>
      <c r="CD30" s="1631"/>
      <c r="CE30" s="1631"/>
      <c r="CF30" s="1631"/>
      <c r="CG30" s="1631"/>
      <c r="CH30" s="1631"/>
      <c r="CI30" s="1631"/>
      <c r="CJ30" s="1631"/>
      <c r="CK30" s="1631"/>
      <c r="CL30" s="1631"/>
      <c r="CM30" s="1631"/>
      <c r="CN30" s="1631"/>
      <c r="CO30" s="1631"/>
      <c r="CP30" s="1631"/>
      <c r="CQ30" s="1631"/>
      <c r="CR30" s="1631"/>
      <c r="CS30" s="1631"/>
      <c r="CT30" s="1631"/>
      <c r="CU30" s="1631"/>
      <c r="CV30" s="1631"/>
      <c r="CW30" s="1631"/>
      <c r="CX30" s="1631"/>
      <c r="CY30" s="1631"/>
      <c r="CZ30" s="1631"/>
      <c r="DA30" s="1631"/>
      <c r="DB30" s="1631"/>
      <c r="DC30" s="1631"/>
      <c r="DD30" s="1631"/>
      <c r="DE30" s="1631"/>
      <c r="DF30" s="1631"/>
      <c r="DG30" s="1631"/>
      <c r="DH30" s="1631"/>
      <c r="DI30" s="1631"/>
      <c r="DJ30" s="1631"/>
      <c r="DK30" s="1631"/>
      <c r="DL30" s="1631"/>
      <c r="DM30" s="1631"/>
      <c r="DN30" s="1631"/>
      <c r="DO30" s="1631"/>
      <c r="DP30" s="1631"/>
      <c r="DQ30" s="1631"/>
      <c r="DR30" s="1631"/>
      <c r="DS30" s="1631"/>
      <c r="DT30" s="1631"/>
      <c r="DU30" s="1631"/>
      <c r="DV30" s="1631"/>
      <c r="DW30" s="1631"/>
      <c r="DX30" s="1631"/>
      <c r="DY30" s="1631"/>
      <c r="DZ30" s="1631"/>
      <c r="EA30" s="1631"/>
      <c r="EB30" s="1631"/>
      <c r="EC30" s="1631"/>
      <c r="ED30" s="1631"/>
      <c r="EE30" s="1631"/>
      <c r="EF30" s="1631"/>
      <c r="EG30" s="1631"/>
      <c r="EH30" s="1631"/>
      <c r="EI30" s="1631"/>
      <c r="EJ30" s="1631"/>
      <c r="EK30" s="1631"/>
      <c r="EL30" s="1631"/>
      <c r="EM30" s="1631"/>
      <c r="EN30" s="1631"/>
    </row>
    <row r="31" spans="1:144" s="1632" customFormat="1" ht="20.100000000000001" customHeight="1">
      <c r="A31" s="1646" t="s">
        <v>851</v>
      </c>
      <c r="B31" s="1657">
        <v>83.1</v>
      </c>
      <c r="C31" s="1648">
        <v>100.3</v>
      </c>
      <c r="D31" s="1649">
        <v>102.44999999999999</v>
      </c>
      <c r="E31" s="1650">
        <v>99.8</v>
      </c>
      <c r="F31" s="1649">
        <v>99.5</v>
      </c>
      <c r="G31" s="1649">
        <v>99.2</v>
      </c>
      <c r="H31" s="1649">
        <v>99.2</v>
      </c>
      <c r="I31" s="1649">
        <v>99.5</v>
      </c>
      <c r="J31" s="1653">
        <v>22.019464720194648</v>
      </c>
      <c r="K31" s="1654">
        <v>2.1435692921236154</v>
      </c>
      <c r="L31" s="1655">
        <v>-3.6679536679536682</v>
      </c>
      <c r="M31" s="1655">
        <v>-5.9546313799621942</v>
      </c>
      <c r="N31" s="1655">
        <v>-5.5290753098188787</v>
      </c>
      <c r="O31" s="1655">
        <v>-6.14947965941343</v>
      </c>
      <c r="P31" s="1655">
        <v>-5.8656575212866642</v>
      </c>
      <c r="Q31" s="1655">
        <v>0.30241935483870463</v>
      </c>
      <c r="R31" s="1631"/>
      <c r="S31" s="1631" t="s">
        <v>232</v>
      </c>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1631"/>
      <c r="AO31" s="1631"/>
      <c r="AP31" s="1631"/>
      <c r="AQ31" s="1631"/>
      <c r="AR31" s="1631"/>
      <c r="AS31" s="1631"/>
      <c r="AT31" s="1631"/>
      <c r="AU31" s="1631"/>
      <c r="AV31" s="1631"/>
      <c r="AW31" s="1631"/>
      <c r="AX31" s="1631"/>
      <c r="AY31" s="1631"/>
      <c r="AZ31" s="1631"/>
      <c r="BA31" s="1631"/>
      <c r="BB31" s="1631"/>
      <c r="BC31" s="1631"/>
      <c r="BD31" s="1631"/>
      <c r="BE31" s="1631"/>
      <c r="BF31" s="1631"/>
      <c r="BG31" s="1631"/>
      <c r="BH31" s="1631"/>
      <c r="BI31" s="1631"/>
      <c r="BJ31" s="1631"/>
      <c r="BK31" s="1631"/>
      <c r="BL31" s="1631"/>
      <c r="BM31" s="1631"/>
      <c r="BN31" s="1631"/>
      <c r="BO31" s="1631"/>
      <c r="BP31" s="1631"/>
      <c r="BQ31" s="1631"/>
      <c r="BR31" s="1631"/>
      <c r="BS31" s="1631"/>
      <c r="BT31" s="1631"/>
      <c r="BU31" s="1631"/>
      <c r="BV31" s="1631"/>
      <c r="BW31" s="1631"/>
      <c r="BX31" s="1631"/>
      <c r="BY31" s="1631"/>
      <c r="BZ31" s="1631"/>
      <c r="CA31" s="1631"/>
      <c r="CB31" s="1631"/>
      <c r="CC31" s="1631"/>
      <c r="CD31" s="1631"/>
      <c r="CE31" s="1631"/>
      <c r="CF31" s="1631"/>
      <c r="CG31" s="1631"/>
      <c r="CH31" s="1631"/>
      <c r="CI31" s="1631"/>
      <c r="CJ31" s="1631"/>
      <c r="CK31" s="1631"/>
      <c r="CL31" s="1631"/>
      <c r="CM31" s="1631"/>
      <c r="CN31" s="1631"/>
      <c r="CO31" s="1631"/>
      <c r="CP31" s="1631"/>
      <c r="CQ31" s="1631"/>
      <c r="CR31" s="1631"/>
      <c r="CS31" s="1631"/>
      <c r="CT31" s="1631"/>
      <c r="CU31" s="1631"/>
      <c r="CV31" s="1631"/>
      <c r="CW31" s="1631"/>
      <c r="CX31" s="1631"/>
      <c r="CY31" s="1631"/>
      <c r="CZ31" s="1631"/>
      <c r="DA31" s="1631"/>
      <c r="DB31" s="1631"/>
      <c r="DC31" s="1631"/>
      <c r="DD31" s="1631"/>
      <c r="DE31" s="1631"/>
      <c r="DF31" s="1631"/>
      <c r="DG31" s="1631"/>
      <c r="DH31" s="1631"/>
      <c r="DI31" s="1631"/>
      <c r="DJ31" s="1631"/>
      <c r="DK31" s="1631"/>
      <c r="DL31" s="1631"/>
      <c r="DM31" s="1631"/>
      <c r="DN31" s="1631"/>
      <c r="DO31" s="1631"/>
      <c r="DP31" s="1631"/>
      <c r="DQ31" s="1631"/>
      <c r="DR31" s="1631"/>
      <c r="DS31" s="1631"/>
      <c r="DT31" s="1631"/>
      <c r="DU31" s="1631"/>
      <c r="DV31" s="1631"/>
      <c r="DW31" s="1631"/>
      <c r="DX31" s="1631"/>
      <c r="DY31" s="1631"/>
      <c r="DZ31" s="1631"/>
      <c r="EA31" s="1631"/>
      <c r="EB31" s="1631"/>
      <c r="EC31" s="1631"/>
      <c r="ED31" s="1631"/>
      <c r="EE31" s="1631"/>
      <c r="EF31" s="1631"/>
      <c r="EG31" s="1631"/>
      <c r="EH31" s="1631"/>
      <c r="EI31" s="1631"/>
      <c r="EJ31" s="1631"/>
      <c r="EK31" s="1631"/>
      <c r="EL31" s="1631"/>
      <c r="EM31" s="1631"/>
      <c r="EN31" s="1631"/>
    </row>
    <row r="32" spans="1:144" s="1632" customFormat="1" ht="20.100000000000001" customHeight="1">
      <c r="A32" s="1646" t="s">
        <v>848</v>
      </c>
      <c r="B32" s="1657">
        <v>34.65</v>
      </c>
      <c r="C32" s="1648">
        <v>90.3</v>
      </c>
      <c r="D32" s="1649">
        <v>94.683333333333337</v>
      </c>
      <c r="E32" s="1650">
        <v>95.1</v>
      </c>
      <c r="F32" s="1649">
        <v>93.5</v>
      </c>
      <c r="G32" s="1649">
        <v>91.5</v>
      </c>
      <c r="H32" s="1649">
        <v>91.5</v>
      </c>
      <c r="I32" s="1649">
        <v>91.9</v>
      </c>
      <c r="J32" s="1653">
        <v>15.031847133757964</v>
      </c>
      <c r="K32" s="1654">
        <v>4.8541897379106729</v>
      </c>
      <c r="L32" s="1655">
        <v>0.63492063492063266</v>
      </c>
      <c r="M32" s="1655">
        <v>-2.0942408376963328</v>
      </c>
      <c r="N32" s="1655">
        <v>-5.6352459016393368</v>
      </c>
      <c r="O32" s="1655">
        <v>-4.5881126173097044</v>
      </c>
      <c r="P32" s="1655">
        <v>-4.7668393782383447</v>
      </c>
      <c r="Q32" s="1655">
        <v>0.43715846994535923</v>
      </c>
      <c r="R32" s="1631"/>
      <c r="S32" s="1631" t="s">
        <v>232</v>
      </c>
      <c r="T32" s="1631"/>
      <c r="U32" s="1631"/>
      <c r="V32" s="1631"/>
      <c r="W32" s="1631"/>
      <c r="X32" s="1631"/>
      <c r="Y32" s="1631"/>
      <c r="Z32" s="1631"/>
      <c r="AA32" s="1631"/>
      <c r="AB32" s="1631"/>
      <c r="AC32" s="1631"/>
      <c r="AD32" s="1631"/>
      <c r="AE32" s="1631"/>
      <c r="AF32" s="1631"/>
      <c r="AG32" s="1631"/>
      <c r="AH32" s="1631"/>
      <c r="AI32" s="1631"/>
      <c r="AJ32" s="1631"/>
      <c r="AK32" s="1631"/>
      <c r="AL32" s="1631"/>
      <c r="AM32" s="1631"/>
      <c r="AN32" s="1631"/>
      <c r="AO32" s="1631"/>
      <c r="AP32" s="1631"/>
      <c r="AQ32" s="1631"/>
      <c r="AR32" s="1631"/>
      <c r="AS32" s="1631"/>
      <c r="AT32" s="1631"/>
      <c r="AU32" s="1631"/>
      <c r="AV32" s="1631"/>
      <c r="AW32" s="1631"/>
      <c r="AX32" s="1631"/>
      <c r="AY32" s="1631"/>
      <c r="AZ32" s="1631"/>
      <c r="BA32" s="1631"/>
      <c r="BB32" s="1631"/>
      <c r="BC32" s="1631"/>
      <c r="BD32" s="1631"/>
      <c r="BE32" s="1631"/>
      <c r="BF32" s="1631"/>
      <c r="BG32" s="1631"/>
      <c r="BH32" s="1631"/>
      <c r="BI32" s="1631"/>
      <c r="BJ32" s="1631"/>
      <c r="BK32" s="1631"/>
      <c r="BL32" s="1631"/>
      <c r="BM32" s="1631"/>
      <c r="BN32" s="1631"/>
      <c r="BO32" s="1631"/>
      <c r="BP32" s="1631"/>
      <c r="BQ32" s="1631"/>
      <c r="BR32" s="1631"/>
      <c r="BS32" s="1631"/>
      <c r="BT32" s="1631"/>
      <c r="BU32" s="1631"/>
      <c r="BV32" s="1631"/>
      <c r="BW32" s="1631"/>
      <c r="BX32" s="1631"/>
      <c r="BY32" s="1631"/>
      <c r="BZ32" s="1631"/>
      <c r="CA32" s="1631"/>
      <c r="CB32" s="1631"/>
      <c r="CC32" s="1631"/>
      <c r="CD32" s="1631"/>
      <c r="CE32" s="1631"/>
      <c r="CF32" s="1631"/>
      <c r="CG32" s="1631"/>
      <c r="CH32" s="1631"/>
      <c r="CI32" s="1631"/>
      <c r="CJ32" s="1631"/>
      <c r="CK32" s="1631"/>
      <c r="CL32" s="1631"/>
      <c r="CM32" s="1631"/>
      <c r="CN32" s="1631"/>
      <c r="CO32" s="1631"/>
      <c r="CP32" s="1631"/>
      <c r="CQ32" s="1631"/>
      <c r="CR32" s="1631"/>
      <c r="CS32" s="1631"/>
      <c r="CT32" s="1631"/>
      <c r="CU32" s="1631"/>
      <c r="CV32" s="1631"/>
      <c r="CW32" s="1631"/>
      <c r="CX32" s="1631"/>
      <c r="CY32" s="1631"/>
      <c r="CZ32" s="1631"/>
      <c r="DA32" s="1631"/>
      <c r="DB32" s="1631"/>
      <c r="DC32" s="1631"/>
      <c r="DD32" s="1631"/>
      <c r="DE32" s="1631"/>
      <c r="DF32" s="1631"/>
      <c r="DG32" s="1631"/>
      <c r="DH32" s="1631"/>
      <c r="DI32" s="1631"/>
      <c r="DJ32" s="1631"/>
      <c r="DK32" s="1631"/>
      <c r="DL32" s="1631"/>
      <c r="DM32" s="1631"/>
      <c r="DN32" s="1631"/>
      <c r="DO32" s="1631"/>
      <c r="DP32" s="1631"/>
      <c r="DQ32" s="1631"/>
      <c r="DR32" s="1631"/>
      <c r="DS32" s="1631"/>
      <c r="DT32" s="1631"/>
      <c r="DU32" s="1631"/>
      <c r="DV32" s="1631"/>
      <c r="DW32" s="1631"/>
      <c r="DX32" s="1631"/>
      <c r="DY32" s="1631"/>
      <c r="DZ32" s="1631"/>
      <c r="EA32" s="1631"/>
      <c r="EB32" s="1631"/>
      <c r="EC32" s="1631"/>
      <c r="ED32" s="1631"/>
      <c r="EE32" s="1631"/>
      <c r="EF32" s="1631"/>
      <c r="EG32" s="1631"/>
      <c r="EH32" s="1631"/>
      <c r="EI32" s="1631"/>
      <c r="EJ32" s="1631"/>
      <c r="EK32" s="1631"/>
      <c r="EL32" s="1631"/>
      <c r="EM32" s="1631"/>
      <c r="EN32" s="1631"/>
    </row>
    <row r="33" spans="1:144" s="1632" customFormat="1" ht="20.100000000000001" customHeight="1">
      <c r="A33" s="1646" t="s">
        <v>850</v>
      </c>
      <c r="B33" s="1657">
        <v>48.45</v>
      </c>
      <c r="C33" s="1648">
        <v>107.4</v>
      </c>
      <c r="D33" s="1649">
        <v>108.00833333333333</v>
      </c>
      <c r="E33" s="1650">
        <v>103.1</v>
      </c>
      <c r="F33" s="1649">
        <v>103.9</v>
      </c>
      <c r="G33" s="1649">
        <v>104.7</v>
      </c>
      <c r="H33" s="1649">
        <v>104.7</v>
      </c>
      <c r="I33" s="1649">
        <v>104.9</v>
      </c>
      <c r="J33" s="1653">
        <v>26.501766784452286</v>
      </c>
      <c r="K33" s="1654">
        <v>0.56641837368093206</v>
      </c>
      <c r="L33" s="1655">
        <v>-6.3578564940962679</v>
      </c>
      <c r="M33" s="1655">
        <v>-8.1343943412908857</v>
      </c>
      <c r="N33" s="1655">
        <v>-5.4495912806539479</v>
      </c>
      <c r="O33" s="1655">
        <v>-7.0984915705412561</v>
      </c>
      <c r="P33" s="1655">
        <v>-6.5894924309884146</v>
      </c>
      <c r="Q33" s="1655">
        <v>0.1910219675262681</v>
      </c>
      <c r="R33" s="1631"/>
      <c r="S33" s="1631" t="s">
        <v>232</v>
      </c>
      <c r="T33" s="1631"/>
      <c r="U33" s="1631"/>
      <c r="V33" s="1631"/>
      <c r="W33" s="1631"/>
      <c r="X33" s="1631"/>
      <c r="Y33" s="1631"/>
      <c r="Z33" s="1631"/>
      <c r="AA33" s="1631"/>
      <c r="AB33" s="1631"/>
      <c r="AC33" s="1631"/>
      <c r="AD33" s="1631"/>
      <c r="AE33" s="1631"/>
      <c r="AF33" s="1631"/>
      <c r="AG33" s="1631"/>
      <c r="AH33" s="1631"/>
      <c r="AI33" s="1631"/>
      <c r="AJ33" s="1631"/>
      <c r="AK33" s="1631"/>
      <c r="AL33" s="1631"/>
      <c r="AM33" s="1631"/>
      <c r="AN33" s="1631"/>
      <c r="AO33" s="1631"/>
      <c r="AP33" s="1631"/>
      <c r="AQ33" s="1631"/>
      <c r="AR33" s="1631"/>
      <c r="AS33" s="1631"/>
      <c r="AT33" s="1631"/>
      <c r="AU33" s="1631"/>
      <c r="AV33" s="1631"/>
      <c r="AW33" s="1631"/>
      <c r="AX33" s="1631"/>
      <c r="AY33" s="1631"/>
      <c r="AZ33" s="1631"/>
      <c r="BA33" s="1631"/>
      <c r="BB33" s="1631"/>
      <c r="BC33" s="1631"/>
      <c r="BD33" s="1631"/>
      <c r="BE33" s="1631"/>
      <c r="BF33" s="1631"/>
      <c r="BG33" s="1631"/>
      <c r="BH33" s="1631"/>
      <c r="BI33" s="1631"/>
      <c r="BJ33" s="1631"/>
      <c r="BK33" s="1631"/>
      <c r="BL33" s="1631"/>
      <c r="BM33" s="1631"/>
      <c r="BN33" s="1631"/>
      <c r="BO33" s="1631"/>
      <c r="BP33" s="1631"/>
      <c r="BQ33" s="1631"/>
      <c r="BR33" s="1631"/>
      <c r="BS33" s="1631"/>
      <c r="BT33" s="1631"/>
      <c r="BU33" s="1631"/>
      <c r="BV33" s="1631"/>
      <c r="BW33" s="1631"/>
      <c r="BX33" s="1631"/>
      <c r="BY33" s="1631"/>
      <c r="BZ33" s="1631"/>
      <c r="CA33" s="1631"/>
      <c r="CB33" s="1631"/>
      <c r="CC33" s="1631"/>
      <c r="CD33" s="1631"/>
      <c r="CE33" s="1631"/>
      <c r="CF33" s="1631"/>
      <c r="CG33" s="1631"/>
      <c r="CH33" s="1631"/>
      <c r="CI33" s="1631"/>
      <c r="CJ33" s="1631"/>
      <c r="CK33" s="1631"/>
      <c r="CL33" s="1631"/>
      <c r="CM33" s="1631"/>
      <c r="CN33" s="1631"/>
      <c r="CO33" s="1631"/>
      <c r="CP33" s="1631"/>
      <c r="CQ33" s="1631"/>
      <c r="CR33" s="1631"/>
      <c r="CS33" s="1631"/>
      <c r="CT33" s="1631"/>
      <c r="CU33" s="1631"/>
      <c r="CV33" s="1631"/>
      <c r="CW33" s="1631"/>
      <c r="CX33" s="1631"/>
      <c r="CY33" s="1631"/>
      <c r="CZ33" s="1631"/>
      <c r="DA33" s="1631"/>
      <c r="DB33" s="1631"/>
      <c r="DC33" s="1631"/>
      <c r="DD33" s="1631"/>
      <c r="DE33" s="1631"/>
      <c r="DF33" s="1631"/>
      <c r="DG33" s="1631"/>
      <c r="DH33" s="1631"/>
      <c r="DI33" s="1631"/>
      <c r="DJ33" s="1631"/>
      <c r="DK33" s="1631"/>
      <c r="DL33" s="1631"/>
      <c r="DM33" s="1631"/>
      <c r="DN33" s="1631"/>
      <c r="DO33" s="1631"/>
      <c r="DP33" s="1631"/>
      <c r="DQ33" s="1631"/>
      <c r="DR33" s="1631"/>
      <c r="DS33" s="1631"/>
      <c r="DT33" s="1631"/>
      <c r="DU33" s="1631"/>
      <c r="DV33" s="1631"/>
      <c r="DW33" s="1631"/>
      <c r="DX33" s="1631"/>
      <c r="DY33" s="1631"/>
      <c r="DZ33" s="1631"/>
      <c r="EA33" s="1631"/>
      <c r="EB33" s="1631"/>
      <c r="EC33" s="1631"/>
      <c r="ED33" s="1631"/>
      <c r="EE33" s="1631"/>
      <c r="EF33" s="1631"/>
      <c r="EG33" s="1631"/>
      <c r="EH33" s="1631"/>
      <c r="EI33" s="1631"/>
      <c r="EJ33" s="1631"/>
      <c r="EK33" s="1631"/>
      <c r="EL33" s="1631"/>
      <c r="EM33" s="1631"/>
      <c r="EN33" s="1631"/>
    </row>
    <row r="34" spans="1:144" s="1632" customFormat="1" ht="20.100000000000001" customHeight="1">
      <c r="A34" s="1646" t="s">
        <v>852</v>
      </c>
      <c r="B34" s="1657">
        <v>45.34</v>
      </c>
      <c r="C34" s="1648">
        <v>79.8</v>
      </c>
      <c r="D34" s="1649">
        <v>77.36666666666666</v>
      </c>
      <c r="E34" s="1650">
        <v>75.5</v>
      </c>
      <c r="F34" s="1649">
        <v>75</v>
      </c>
      <c r="G34" s="1649">
        <v>76.400000000000006</v>
      </c>
      <c r="H34" s="1664">
        <v>76.400000000000006</v>
      </c>
      <c r="I34" s="1649">
        <v>73.8</v>
      </c>
      <c r="J34" s="1653">
        <v>15.317919075144502</v>
      </c>
      <c r="K34" s="1654">
        <v>-3.049289891395162</v>
      </c>
      <c r="L34" s="1655">
        <v>-6.3275434243176107</v>
      </c>
      <c r="M34" s="1655">
        <v>-8.7591240875912462</v>
      </c>
      <c r="N34" s="1655">
        <v>-7.3019801980197911</v>
      </c>
      <c r="O34" s="1656">
        <v>-3.5353535353535221</v>
      </c>
      <c r="P34" s="1655">
        <v>-5.2631578947368496</v>
      </c>
      <c r="Q34" s="1655">
        <v>-3.4031413612565586</v>
      </c>
      <c r="R34" s="1631"/>
      <c r="S34" s="1631" t="s">
        <v>232</v>
      </c>
      <c r="T34" s="1631"/>
      <c r="U34" s="1631"/>
      <c r="V34" s="1631"/>
      <c r="W34" s="1631"/>
      <c r="X34" s="1631"/>
      <c r="Y34" s="1631"/>
      <c r="Z34" s="1631"/>
      <c r="AA34" s="1631"/>
      <c r="AB34" s="1631"/>
      <c r="AC34" s="1631"/>
      <c r="AD34" s="1631"/>
      <c r="AE34" s="1631"/>
      <c r="AF34" s="1631"/>
      <c r="AG34" s="1631"/>
      <c r="AH34" s="1631"/>
      <c r="AI34" s="1631"/>
      <c r="AJ34" s="1631"/>
      <c r="AK34" s="1631"/>
      <c r="AL34" s="1631"/>
      <c r="AM34" s="1631"/>
      <c r="AN34" s="1631"/>
      <c r="AO34" s="1631"/>
      <c r="AP34" s="1631"/>
      <c r="AQ34" s="1631"/>
      <c r="AR34" s="1631"/>
      <c r="AS34" s="1631"/>
      <c r="AT34" s="1631"/>
      <c r="AU34" s="1631"/>
      <c r="AV34" s="1631"/>
      <c r="AW34" s="1631"/>
      <c r="AX34" s="1631"/>
      <c r="AY34" s="1631"/>
      <c r="AZ34" s="1631"/>
      <c r="BA34" s="1631"/>
      <c r="BB34" s="1631"/>
      <c r="BC34" s="1631"/>
      <c r="BD34" s="1631"/>
      <c r="BE34" s="1631"/>
      <c r="BF34" s="1631"/>
      <c r="BG34" s="1631"/>
      <c r="BH34" s="1631"/>
      <c r="BI34" s="1631"/>
      <c r="BJ34" s="1631"/>
      <c r="BK34" s="1631"/>
      <c r="BL34" s="1631"/>
      <c r="BM34" s="1631"/>
      <c r="BN34" s="1631"/>
      <c r="BO34" s="1631"/>
      <c r="BP34" s="1631"/>
      <c r="BQ34" s="1631"/>
      <c r="BR34" s="1631"/>
      <c r="BS34" s="1631"/>
      <c r="BT34" s="1631"/>
      <c r="BU34" s="1631"/>
      <c r="BV34" s="1631"/>
      <c r="BW34" s="1631"/>
      <c r="BX34" s="1631"/>
      <c r="BY34" s="1631"/>
      <c r="BZ34" s="1631"/>
      <c r="CA34" s="1631"/>
      <c r="CB34" s="1631"/>
      <c r="CC34" s="1631"/>
      <c r="CD34" s="1631"/>
      <c r="CE34" s="1631"/>
      <c r="CF34" s="1631"/>
      <c r="CG34" s="1631"/>
      <c r="CH34" s="1631"/>
      <c r="CI34" s="1631"/>
      <c r="CJ34" s="1631"/>
      <c r="CK34" s="1631"/>
      <c r="CL34" s="1631"/>
      <c r="CM34" s="1631"/>
      <c r="CN34" s="1631"/>
      <c r="CO34" s="1631"/>
      <c r="CP34" s="1631"/>
      <c r="CQ34" s="1631"/>
      <c r="CR34" s="1631"/>
      <c r="CS34" s="1631"/>
      <c r="CT34" s="1631"/>
      <c r="CU34" s="1631"/>
      <c r="CV34" s="1631"/>
      <c r="CW34" s="1631"/>
      <c r="CX34" s="1631"/>
      <c r="CY34" s="1631"/>
      <c r="CZ34" s="1631"/>
      <c r="DA34" s="1631"/>
      <c r="DB34" s="1631"/>
      <c r="DC34" s="1631"/>
      <c r="DD34" s="1631"/>
      <c r="DE34" s="1631"/>
      <c r="DF34" s="1631"/>
      <c r="DG34" s="1631"/>
      <c r="DH34" s="1631"/>
      <c r="DI34" s="1631"/>
      <c r="DJ34" s="1631"/>
      <c r="DK34" s="1631"/>
      <c r="DL34" s="1631"/>
      <c r="DM34" s="1631"/>
      <c r="DN34" s="1631"/>
      <c r="DO34" s="1631"/>
      <c r="DP34" s="1631"/>
      <c r="DQ34" s="1631"/>
      <c r="DR34" s="1631"/>
      <c r="DS34" s="1631"/>
      <c r="DT34" s="1631"/>
      <c r="DU34" s="1631"/>
      <c r="DV34" s="1631"/>
      <c r="DW34" s="1631"/>
      <c r="DX34" s="1631"/>
      <c r="DY34" s="1631"/>
      <c r="DZ34" s="1631"/>
      <c r="EA34" s="1631"/>
      <c r="EB34" s="1631"/>
      <c r="EC34" s="1631"/>
      <c r="ED34" s="1631"/>
      <c r="EE34" s="1631"/>
      <c r="EF34" s="1631"/>
      <c r="EG34" s="1631"/>
      <c r="EH34" s="1631"/>
      <c r="EI34" s="1631"/>
      <c r="EJ34" s="1631"/>
      <c r="EK34" s="1631"/>
      <c r="EL34" s="1631"/>
      <c r="EM34" s="1631"/>
      <c r="EN34" s="1631"/>
    </row>
    <row r="35" spans="1:144" s="1632" customFormat="1" ht="20.100000000000001" customHeight="1">
      <c r="A35" s="1646" t="s">
        <v>853</v>
      </c>
      <c r="B35" s="1657">
        <v>28.84</v>
      </c>
      <c r="C35" s="1648">
        <v>79.2</v>
      </c>
      <c r="D35" s="1649">
        <v>76.841666666666669</v>
      </c>
      <c r="E35" s="1650">
        <v>74.3</v>
      </c>
      <c r="F35" s="1649">
        <v>75</v>
      </c>
      <c r="G35" s="1649">
        <v>76.2</v>
      </c>
      <c r="H35" s="1649">
        <v>76.2</v>
      </c>
      <c r="I35" s="1649">
        <v>71.5</v>
      </c>
      <c r="J35" s="1653">
        <v>18.562874251497007</v>
      </c>
      <c r="K35" s="1654">
        <v>-2.9776936026936056</v>
      </c>
      <c r="L35" s="1655">
        <v>-8.0445544554455353</v>
      </c>
      <c r="M35" s="1655">
        <v>-9.0909090909090935</v>
      </c>
      <c r="N35" s="1655">
        <v>-6.9912609238451893</v>
      </c>
      <c r="O35" s="1655">
        <v>-2.8061224489795933</v>
      </c>
      <c r="P35" s="1655">
        <v>-7.2632944228274852</v>
      </c>
      <c r="Q35" s="1655">
        <v>-6.1679790026246764</v>
      </c>
      <c r="R35" s="1631"/>
      <c r="S35" s="1631" t="s">
        <v>232</v>
      </c>
      <c r="T35" s="1631"/>
      <c r="U35" s="1631"/>
      <c r="V35" s="1631"/>
      <c r="W35" s="1631"/>
      <c r="X35" s="1631"/>
      <c r="Y35" s="1631"/>
      <c r="Z35" s="1631"/>
      <c r="AA35" s="1631"/>
      <c r="AB35" s="1631"/>
      <c r="AC35" s="1631"/>
      <c r="AD35" s="1631"/>
      <c r="AE35" s="1631"/>
      <c r="AF35" s="1631"/>
      <c r="AG35" s="1631"/>
      <c r="AH35" s="1631"/>
      <c r="AI35" s="1631"/>
      <c r="AJ35" s="1631"/>
      <c r="AK35" s="1631"/>
      <c r="AL35" s="1631"/>
      <c r="AM35" s="1631"/>
      <c r="AN35" s="1631"/>
      <c r="AO35" s="1631"/>
      <c r="AP35" s="1631"/>
      <c r="AQ35" s="1631"/>
      <c r="AR35" s="1631"/>
      <c r="AS35" s="1631"/>
      <c r="AT35" s="1631"/>
      <c r="AU35" s="1631"/>
      <c r="AV35" s="1631"/>
      <c r="AW35" s="1631"/>
      <c r="AX35" s="1631"/>
      <c r="AY35" s="1631"/>
      <c r="AZ35" s="1631"/>
      <c r="BA35" s="1631"/>
      <c r="BB35" s="1631"/>
      <c r="BC35" s="1631"/>
      <c r="BD35" s="1631"/>
      <c r="BE35" s="1631"/>
      <c r="BF35" s="1631"/>
      <c r="BG35" s="1631"/>
      <c r="BH35" s="1631"/>
      <c r="BI35" s="1631"/>
      <c r="BJ35" s="1631"/>
      <c r="BK35" s="1631"/>
      <c r="BL35" s="1631"/>
      <c r="BM35" s="1631"/>
      <c r="BN35" s="1631"/>
      <c r="BO35" s="1631"/>
      <c r="BP35" s="1631"/>
      <c r="BQ35" s="1631"/>
      <c r="BR35" s="1631"/>
      <c r="BS35" s="1631"/>
      <c r="BT35" s="1631"/>
      <c r="BU35" s="1631"/>
      <c r="BV35" s="1631"/>
      <c r="BW35" s="1631"/>
      <c r="BX35" s="1631"/>
      <c r="BY35" s="1631"/>
      <c r="BZ35" s="1631"/>
      <c r="CA35" s="1631"/>
      <c r="CB35" s="1631"/>
      <c r="CC35" s="1631"/>
      <c r="CD35" s="1631"/>
      <c r="CE35" s="1631"/>
      <c r="CF35" s="1631"/>
      <c r="CG35" s="1631"/>
      <c r="CH35" s="1631"/>
      <c r="CI35" s="1631"/>
      <c r="CJ35" s="1631"/>
      <c r="CK35" s="1631"/>
      <c r="CL35" s="1631"/>
      <c r="CM35" s="1631"/>
      <c r="CN35" s="1631"/>
      <c r="CO35" s="1631"/>
      <c r="CP35" s="1631"/>
      <c r="CQ35" s="1631"/>
      <c r="CR35" s="1631"/>
      <c r="CS35" s="1631"/>
      <c r="CT35" s="1631"/>
      <c r="CU35" s="1631"/>
      <c r="CV35" s="1631"/>
      <c r="CW35" s="1631"/>
      <c r="CX35" s="1631"/>
      <c r="CY35" s="1631"/>
      <c r="CZ35" s="1631"/>
      <c r="DA35" s="1631"/>
      <c r="DB35" s="1631"/>
      <c r="DC35" s="1631"/>
      <c r="DD35" s="1631"/>
      <c r="DE35" s="1631"/>
      <c r="DF35" s="1631"/>
      <c r="DG35" s="1631"/>
      <c r="DH35" s="1631"/>
      <c r="DI35" s="1631"/>
      <c r="DJ35" s="1631"/>
      <c r="DK35" s="1631"/>
      <c r="DL35" s="1631"/>
      <c r="DM35" s="1631"/>
      <c r="DN35" s="1631"/>
      <c r="DO35" s="1631"/>
      <c r="DP35" s="1631"/>
      <c r="DQ35" s="1631"/>
      <c r="DR35" s="1631"/>
      <c r="DS35" s="1631"/>
      <c r="DT35" s="1631"/>
      <c r="DU35" s="1631"/>
      <c r="DV35" s="1631"/>
      <c r="DW35" s="1631"/>
      <c r="DX35" s="1631"/>
      <c r="DY35" s="1631"/>
      <c r="DZ35" s="1631"/>
      <c r="EA35" s="1631"/>
      <c r="EB35" s="1631"/>
      <c r="EC35" s="1631"/>
      <c r="ED35" s="1631"/>
      <c r="EE35" s="1631"/>
      <c r="EF35" s="1631"/>
      <c r="EG35" s="1631"/>
      <c r="EH35" s="1631"/>
      <c r="EI35" s="1631"/>
      <c r="EJ35" s="1631"/>
      <c r="EK35" s="1631"/>
      <c r="EL35" s="1631"/>
      <c r="EM35" s="1631"/>
      <c r="EN35" s="1631"/>
    </row>
    <row r="36" spans="1:144" s="1632" customFormat="1" ht="20.100000000000001" customHeight="1">
      <c r="A36" s="1646" t="s">
        <v>854</v>
      </c>
      <c r="B36" s="1657">
        <v>7.74</v>
      </c>
      <c r="C36" s="1648">
        <v>93</v>
      </c>
      <c r="D36" s="1649">
        <v>90.25</v>
      </c>
      <c r="E36" s="1665" t="s">
        <v>62</v>
      </c>
      <c r="F36" s="1649">
        <v>88.6</v>
      </c>
      <c r="G36" s="1649">
        <v>92.4</v>
      </c>
      <c r="H36" s="1649">
        <v>92.4</v>
      </c>
      <c r="I36" s="1649">
        <v>83.5</v>
      </c>
      <c r="J36" s="1653">
        <v>15.671641791044763</v>
      </c>
      <c r="K36" s="1654">
        <v>-2.9569892473118244</v>
      </c>
      <c r="L36" s="1666" t="s">
        <v>62</v>
      </c>
      <c r="M36" s="1655">
        <v>-7.1278825995807154</v>
      </c>
      <c r="N36" s="1655">
        <v>-0.98360655737704406</v>
      </c>
      <c r="O36" s="1655">
        <v>4.0540540540540633</v>
      </c>
      <c r="P36" s="1655">
        <v>-7.4279379157428025</v>
      </c>
      <c r="Q36" s="1655">
        <v>-9.6320346320346317</v>
      </c>
      <c r="R36" s="1631"/>
      <c r="S36" s="1631" t="s">
        <v>232</v>
      </c>
      <c r="T36" s="1631"/>
      <c r="U36" s="1631"/>
      <c r="V36" s="1631"/>
      <c r="W36" s="1631"/>
      <c r="X36" s="1631"/>
      <c r="Y36" s="1631"/>
      <c r="Z36" s="1631"/>
      <c r="AA36" s="1631"/>
      <c r="AB36" s="1631"/>
      <c r="AC36" s="1631"/>
      <c r="AD36" s="1631"/>
      <c r="AE36" s="1631"/>
      <c r="AF36" s="1631"/>
      <c r="AG36" s="1631"/>
      <c r="AH36" s="1631"/>
      <c r="AI36" s="1631"/>
      <c r="AJ36" s="1631"/>
      <c r="AK36" s="1631"/>
      <c r="AL36" s="1631"/>
      <c r="AM36" s="1631"/>
      <c r="AN36" s="1631"/>
      <c r="AO36" s="1631"/>
      <c r="AP36" s="1631"/>
      <c r="AQ36" s="1631"/>
      <c r="AR36" s="1631"/>
      <c r="AS36" s="1631"/>
      <c r="AT36" s="1631"/>
      <c r="AU36" s="1631"/>
      <c r="AV36" s="1631"/>
      <c r="AW36" s="1631"/>
      <c r="AX36" s="1631"/>
      <c r="AY36" s="1631"/>
      <c r="AZ36" s="1631"/>
      <c r="BA36" s="1631"/>
      <c r="BB36" s="1631"/>
      <c r="BC36" s="1631"/>
      <c r="BD36" s="1631"/>
      <c r="BE36" s="1631"/>
      <c r="BF36" s="1631"/>
      <c r="BG36" s="1631"/>
      <c r="BH36" s="1631"/>
      <c r="BI36" s="1631"/>
      <c r="BJ36" s="1631"/>
      <c r="BK36" s="1631"/>
      <c r="BL36" s="1631"/>
      <c r="BM36" s="1631"/>
      <c r="BN36" s="1631"/>
      <c r="BO36" s="1631"/>
      <c r="BP36" s="1631"/>
      <c r="BQ36" s="1631"/>
      <c r="BR36" s="1631"/>
      <c r="BS36" s="1631"/>
      <c r="BT36" s="1631"/>
      <c r="BU36" s="1631"/>
      <c r="BV36" s="1631"/>
      <c r="BW36" s="1631"/>
      <c r="BX36" s="1631"/>
      <c r="BY36" s="1631"/>
      <c r="BZ36" s="1631"/>
      <c r="CA36" s="1631"/>
      <c r="CB36" s="1631"/>
      <c r="CC36" s="1631"/>
      <c r="CD36" s="1631"/>
      <c r="CE36" s="1631"/>
      <c r="CF36" s="1631"/>
      <c r="CG36" s="1631"/>
      <c r="CH36" s="1631"/>
      <c r="CI36" s="1631"/>
      <c r="CJ36" s="1631"/>
      <c r="CK36" s="1631"/>
      <c r="CL36" s="1631"/>
      <c r="CM36" s="1631"/>
      <c r="CN36" s="1631"/>
      <c r="CO36" s="1631"/>
      <c r="CP36" s="1631"/>
      <c r="CQ36" s="1631"/>
      <c r="CR36" s="1631"/>
      <c r="CS36" s="1631"/>
      <c r="CT36" s="1631"/>
      <c r="CU36" s="1631"/>
      <c r="CV36" s="1631"/>
      <c r="CW36" s="1631"/>
      <c r="CX36" s="1631"/>
      <c r="CY36" s="1631"/>
      <c r="CZ36" s="1631"/>
      <c r="DA36" s="1631"/>
      <c r="DB36" s="1631"/>
      <c r="DC36" s="1631"/>
      <c r="DD36" s="1631"/>
      <c r="DE36" s="1631"/>
      <c r="DF36" s="1631"/>
      <c r="DG36" s="1631"/>
      <c r="DH36" s="1631"/>
      <c r="DI36" s="1631"/>
      <c r="DJ36" s="1631"/>
      <c r="DK36" s="1631"/>
      <c r="DL36" s="1631"/>
      <c r="DM36" s="1631"/>
      <c r="DN36" s="1631"/>
      <c r="DO36" s="1631"/>
      <c r="DP36" s="1631"/>
      <c r="DQ36" s="1631"/>
      <c r="DR36" s="1631"/>
      <c r="DS36" s="1631"/>
      <c r="DT36" s="1631"/>
      <c r="DU36" s="1631"/>
      <c r="DV36" s="1631"/>
      <c r="DW36" s="1631"/>
      <c r="DX36" s="1631"/>
      <c r="DY36" s="1631"/>
      <c r="DZ36" s="1631"/>
      <c r="EA36" s="1631"/>
      <c r="EB36" s="1631"/>
      <c r="EC36" s="1631"/>
      <c r="ED36" s="1631"/>
      <c r="EE36" s="1631"/>
      <c r="EF36" s="1631"/>
      <c r="EG36" s="1631"/>
      <c r="EH36" s="1631"/>
      <c r="EI36" s="1631"/>
      <c r="EJ36" s="1631"/>
      <c r="EK36" s="1631"/>
      <c r="EL36" s="1631"/>
      <c r="EM36" s="1631"/>
      <c r="EN36" s="1631"/>
    </row>
    <row r="37" spans="1:144" s="1632" customFormat="1" ht="20.100000000000001" customHeight="1">
      <c r="A37" s="1646" t="s">
        <v>855</v>
      </c>
      <c r="B37" s="1657">
        <v>5.73</v>
      </c>
      <c r="C37" s="1648">
        <v>66.900000000000006</v>
      </c>
      <c r="D37" s="1649">
        <v>67.127272727272725</v>
      </c>
      <c r="E37" s="1665" t="s">
        <v>62</v>
      </c>
      <c r="F37" s="1649">
        <v>64.900000000000006</v>
      </c>
      <c r="G37" s="1649">
        <v>66.5</v>
      </c>
      <c r="H37" s="1649">
        <v>66.5</v>
      </c>
      <c r="I37" s="1649">
        <v>68.400000000000006</v>
      </c>
      <c r="J37" s="1653">
        <v>14.948453608247434</v>
      </c>
      <c r="K37" s="1654">
        <v>0.33972007066175536</v>
      </c>
      <c r="L37" s="1666" t="s">
        <v>62</v>
      </c>
      <c r="M37" s="1655">
        <v>-8.9761570827489265</v>
      </c>
      <c r="N37" s="1655">
        <v>-9.6491228070175481</v>
      </c>
      <c r="O37" s="1655">
        <v>-1.0416666666666714</v>
      </c>
      <c r="P37" s="1655">
        <v>-0.14598540145983918</v>
      </c>
      <c r="Q37" s="1655">
        <v>2.8571428571428754</v>
      </c>
      <c r="R37" s="1631"/>
      <c r="S37" s="1631" t="s">
        <v>232</v>
      </c>
      <c r="T37" s="1631"/>
      <c r="U37" s="1631"/>
      <c r="V37" s="1631"/>
      <c r="W37" s="1631"/>
      <c r="X37" s="1631"/>
      <c r="Y37" s="1631"/>
      <c r="Z37" s="1631"/>
      <c r="AA37" s="1631"/>
      <c r="AB37" s="1631"/>
      <c r="AC37" s="1631"/>
      <c r="AD37" s="1631"/>
      <c r="AE37" s="1631"/>
      <c r="AF37" s="1631"/>
      <c r="AG37" s="1631"/>
      <c r="AH37" s="1631"/>
      <c r="AI37" s="1631"/>
      <c r="AJ37" s="1631"/>
      <c r="AK37" s="1631"/>
      <c r="AL37" s="1631"/>
      <c r="AM37" s="1631"/>
      <c r="AN37" s="1631"/>
      <c r="AO37" s="1631"/>
      <c r="AP37" s="1631"/>
      <c r="AQ37" s="1631"/>
      <c r="AR37" s="1631"/>
      <c r="AS37" s="1631"/>
      <c r="AT37" s="1631"/>
      <c r="AU37" s="1631"/>
      <c r="AV37" s="1631"/>
      <c r="AW37" s="1631"/>
      <c r="AX37" s="1631"/>
      <c r="AY37" s="1631"/>
      <c r="AZ37" s="1631"/>
      <c r="BA37" s="1631"/>
      <c r="BB37" s="1631"/>
      <c r="BC37" s="1631"/>
      <c r="BD37" s="1631"/>
      <c r="BE37" s="1631"/>
      <c r="BF37" s="1631"/>
      <c r="BG37" s="1631"/>
      <c r="BH37" s="1631"/>
      <c r="BI37" s="1631"/>
      <c r="BJ37" s="1631"/>
      <c r="BK37" s="1631"/>
      <c r="BL37" s="1631"/>
      <c r="BM37" s="1631"/>
      <c r="BN37" s="1631"/>
      <c r="BO37" s="1631"/>
      <c r="BP37" s="1631"/>
      <c r="BQ37" s="1631"/>
      <c r="BR37" s="1631"/>
      <c r="BS37" s="1631"/>
      <c r="BT37" s="1631"/>
      <c r="BU37" s="1631"/>
      <c r="BV37" s="1631"/>
      <c r="BW37" s="1631"/>
      <c r="BX37" s="1631"/>
      <c r="BY37" s="1631"/>
      <c r="BZ37" s="1631"/>
      <c r="CA37" s="1631"/>
      <c r="CB37" s="1631"/>
      <c r="CC37" s="1631"/>
      <c r="CD37" s="1631"/>
      <c r="CE37" s="1631"/>
      <c r="CF37" s="1631"/>
      <c r="CG37" s="1631"/>
      <c r="CH37" s="1631"/>
      <c r="CI37" s="1631"/>
      <c r="CJ37" s="1631"/>
      <c r="CK37" s="1631"/>
      <c r="CL37" s="1631"/>
      <c r="CM37" s="1631"/>
      <c r="CN37" s="1631"/>
      <c r="CO37" s="1631"/>
      <c r="CP37" s="1631"/>
      <c r="CQ37" s="1631"/>
      <c r="CR37" s="1631"/>
      <c r="CS37" s="1631"/>
      <c r="CT37" s="1631"/>
      <c r="CU37" s="1631"/>
      <c r="CV37" s="1631"/>
      <c r="CW37" s="1631"/>
      <c r="CX37" s="1631"/>
      <c r="CY37" s="1631"/>
      <c r="CZ37" s="1631"/>
      <c r="DA37" s="1631"/>
      <c r="DB37" s="1631"/>
      <c r="DC37" s="1631"/>
      <c r="DD37" s="1631"/>
      <c r="DE37" s="1631"/>
      <c r="DF37" s="1631"/>
      <c r="DG37" s="1631"/>
      <c r="DH37" s="1631"/>
      <c r="DI37" s="1631"/>
      <c r="DJ37" s="1631"/>
      <c r="DK37" s="1631"/>
      <c r="DL37" s="1631"/>
      <c r="DM37" s="1631"/>
      <c r="DN37" s="1631"/>
      <c r="DO37" s="1631"/>
      <c r="DP37" s="1631"/>
      <c r="DQ37" s="1631"/>
      <c r="DR37" s="1631"/>
      <c r="DS37" s="1631"/>
      <c r="DT37" s="1631"/>
      <c r="DU37" s="1631"/>
      <c r="DV37" s="1631"/>
      <c r="DW37" s="1631"/>
      <c r="DX37" s="1631"/>
      <c r="DY37" s="1631"/>
      <c r="DZ37" s="1631"/>
      <c r="EA37" s="1631"/>
      <c r="EB37" s="1631"/>
      <c r="EC37" s="1631"/>
      <c r="ED37" s="1631"/>
      <c r="EE37" s="1631"/>
      <c r="EF37" s="1631"/>
      <c r="EG37" s="1631"/>
      <c r="EH37" s="1631"/>
      <c r="EI37" s="1631"/>
      <c r="EJ37" s="1631"/>
      <c r="EK37" s="1631"/>
      <c r="EL37" s="1631"/>
      <c r="EM37" s="1631"/>
      <c r="EN37" s="1631"/>
    </row>
    <row r="38" spans="1:144" s="1632" customFormat="1" ht="20.100000000000001" customHeight="1">
      <c r="A38" s="1646" t="s">
        <v>856</v>
      </c>
      <c r="B38" s="1657">
        <v>15.37</v>
      </c>
      <c r="C38" s="1648">
        <v>76.900000000000006</v>
      </c>
      <c r="D38" s="1649">
        <v>73.783333333333317</v>
      </c>
      <c r="E38" s="1650">
        <v>72.900000000000006</v>
      </c>
      <c r="F38" s="1649">
        <v>72</v>
      </c>
      <c r="G38" s="1649">
        <v>71.599999999999994</v>
      </c>
      <c r="H38" s="1667">
        <v>71.599999999999994</v>
      </c>
      <c r="I38" s="1649">
        <v>66.5</v>
      </c>
      <c r="J38" s="1653">
        <v>21.870047543581634</v>
      </c>
      <c r="K38" s="1654">
        <v>-4.0528825314261212</v>
      </c>
      <c r="L38" s="1655">
        <v>-6.8965517241379217</v>
      </c>
      <c r="M38" s="1655">
        <v>-10.336239103362388</v>
      </c>
      <c r="N38" s="1655">
        <v>-9.656925031766221</v>
      </c>
      <c r="O38" s="1655">
        <v>-7.4935400516796022</v>
      </c>
      <c r="P38" s="1655">
        <v>-9.6467391304347814</v>
      </c>
      <c r="Q38" s="1655">
        <v>-7.1229050279329584</v>
      </c>
      <c r="R38" s="1631"/>
      <c r="S38" s="1631" t="s">
        <v>232</v>
      </c>
      <c r="T38" s="1631"/>
      <c r="U38" s="1631"/>
      <c r="V38" s="1631"/>
      <c r="W38" s="1631"/>
      <c r="X38" s="1631"/>
      <c r="Y38" s="1631"/>
      <c r="Z38" s="1631"/>
      <c r="AA38" s="1631"/>
      <c r="AB38" s="1631"/>
      <c r="AC38" s="1631"/>
      <c r="AD38" s="1631"/>
      <c r="AE38" s="1631"/>
      <c r="AF38" s="1631"/>
      <c r="AG38" s="1631"/>
      <c r="AH38" s="1631"/>
      <c r="AI38" s="1631"/>
      <c r="AJ38" s="1631"/>
      <c r="AK38" s="1631"/>
      <c r="AL38" s="1631"/>
      <c r="AM38" s="1631"/>
      <c r="AN38" s="1631"/>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31"/>
      <c r="BV38" s="1631"/>
      <c r="BW38" s="1631"/>
      <c r="BX38" s="1631"/>
      <c r="BY38" s="1631"/>
      <c r="BZ38" s="1631"/>
      <c r="CA38" s="1631"/>
      <c r="CB38" s="1631"/>
      <c r="CC38" s="1631"/>
      <c r="CD38" s="1631"/>
      <c r="CE38" s="1631"/>
      <c r="CF38" s="1631"/>
      <c r="CG38" s="1631"/>
      <c r="CH38" s="1631"/>
      <c r="CI38" s="1631"/>
      <c r="CJ38" s="1631"/>
      <c r="CK38" s="1631"/>
      <c r="CL38" s="1631"/>
      <c r="CM38" s="1631"/>
      <c r="CN38" s="1631"/>
      <c r="CO38" s="1631"/>
      <c r="CP38" s="1631"/>
      <c r="CQ38" s="1631"/>
      <c r="CR38" s="1631"/>
      <c r="CS38" s="1631"/>
      <c r="CT38" s="1631"/>
      <c r="CU38" s="1631"/>
      <c r="CV38" s="1631"/>
      <c r="CW38" s="1631"/>
      <c r="CX38" s="1631"/>
      <c r="CY38" s="1631"/>
      <c r="CZ38" s="1631"/>
      <c r="DA38" s="1631"/>
      <c r="DB38" s="1631"/>
      <c r="DC38" s="1631"/>
      <c r="DD38" s="1631"/>
      <c r="DE38" s="1631"/>
      <c r="DF38" s="1631"/>
      <c r="DG38" s="1631"/>
      <c r="DH38" s="1631"/>
      <c r="DI38" s="1631"/>
      <c r="DJ38" s="1631"/>
      <c r="DK38" s="1631"/>
      <c r="DL38" s="1631"/>
      <c r="DM38" s="1631"/>
      <c r="DN38" s="1631"/>
      <c r="DO38" s="1631"/>
      <c r="DP38" s="1631"/>
      <c r="DQ38" s="1631"/>
      <c r="DR38" s="1631"/>
      <c r="DS38" s="1631"/>
      <c r="DT38" s="1631"/>
      <c r="DU38" s="1631"/>
      <c r="DV38" s="1631"/>
      <c r="DW38" s="1631"/>
      <c r="DX38" s="1631"/>
      <c r="DY38" s="1631"/>
      <c r="DZ38" s="1631"/>
      <c r="EA38" s="1631"/>
      <c r="EB38" s="1631"/>
      <c r="EC38" s="1631"/>
      <c r="ED38" s="1631"/>
      <c r="EE38" s="1631"/>
      <c r="EF38" s="1631"/>
      <c r="EG38" s="1631"/>
      <c r="EH38" s="1631"/>
      <c r="EI38" s="1631"/>
      <c r="EJ38" s="1631"/>
      <c r="EK38" s="1631"/>
      <c r="EL38" s="1631"/>
      <c r="EM38" s="1631"/>
      <c r="EN38" s="1631"/>
    </row>
    <row r="39" spans="1:144" s="1632" customFormat="1" ht="20.100000000000001" customHeight="1">
      <c r="A39" s="1646" t="s">
        <v>857</v>
      </c>
      <c r="B39" s="1657">
        <v>16.5</v>
      </c>
      <c r="C39" s="1648">
        <v>80.8</v>
      </c>
      <c r="D39" s="1649">
        <v>78.283333333333331</v>
      </c>
      <c r="E39" s="1650">
        <v>77.7</v>
      </c>
      <c r="F39" s="1649">
        <v>75.099999999999994</v>
      </c>
      <c r="G39" s="1649">
        <v>76.8</v>
      </c>
      <c r="H39" s="1664">
        <v>76.8</v>
      </c>
      <c r="I39" s="1649">
        <v>77.900000000000006</v>
      </c>
      <c r="J39" s="1653">
        <v>10.231923601637106</v>
      </c>
      <c r="K39" s="1654">
        <v>-3.114686468646866</v>
      </c>
      <c r="L39" s="1655">
        <v>-3.2378580323785826</v>
      </c>
      <c r="M39" s="1655">
        <v>-7.9656862745098067</v>
      </c>
      <c r="N39" s="1655">
        <v>-7.5702075702075717</v>
      </c>
      <c r="O39" s="1656">
        <v>-4.5962732919254705</v>
      </c>
      <c r="P39" s="1655">
        <v>-2.0125786163521866</v>
      </c>
      <c r="Q39" s="1655">
        <v>1.4322916666666856</v>
      </c>
      <c r="R39" s="1631"/>
      <c r="S39" s="1631" t="s">
        <v>232</v>
      </c>
      <c r="T39" s="1631"/>
      <c r="U39" s="1631"/>
      <c r="V39" s="1631"/>
      <c r="W39" s="1631"/>
      <c r="X39" s="1631"/>
      <c r="Y39" s="1631"/>
      <c r="Z39" s="1631"/>
      <c r="AA39" s="1631"/>
      <c r="AB39" s="1631"/>
      <c r="AC39" s="1631"/>
      <c r="AD39" s="1631"/>
      <c r="AE39" s="1631"/>
      <c r="AF39" s="1631"/>
      <c r="AG39" s="1631"/>
      <c r="AH39" s="1631"/>
      <c r="AI39" s="1631"/>
      <c r="AJ39" s="1631"/>
      <c r="AK39" s="1631"/>
      <c r="AL39" s="1631"/>
      <c r="AM39" s="1631"/>
      <c r="AN39" s="1631"/>
      <c r="AO39" s="1631"/>
      <c r="AP39" s="1631"/>
      <c r="AQ39" s="1631"/>
      <c r="AR39" s="1631"/>
      <c r="AS39" s="1631"/>
      <c r="AT39" s="1631"/>
      <c r="AU39" s="1631"/>
      <c r="AV39" s="1631"/>
      <c r="AW39" s="1631"/>
      <c r="AX39" s="1631"/>
      <c r="AY39" s="1631"/>
      <c r="AZ39" s="1631"/>
      <c r="BA39" s="1631"/>
      <c r="BB39" s="1631"/>
      <c r="BC39" s="1631"/>
      <c r="BD39" s="1631"/>
      <c r="BE39" s="1631"/>
      <c r="BF39" s="1631"/>
      <c r="BG39" s="1631"/>
      <c r="BH39" s="1631"/>
      <c r="BI39" s="1631"/>
      <c r="BJ39" s="1631"/>
      <c r="BK39" s="1631"/>
      <c r="BL39" s="1631"/>
      <c r="BM39" s="1631"/>
      <c r="BN39" s="1631"/>
      <c r="BO39" s="1631"/>
      <c r="BP39" s="1631"/>
      <c r="BQ39" s="1631"/>
      <c r="BR39" s="1631"/>
      <c r="BS39" s="1631"/>
      <c r="BT39" s="1631"/>
      <c r="BU39" s="1631"/>
      <c r="BV39" s="1631"/>
      <c r="BW39" s="1631"/>
      <c r="BX39" s="1631"/>
      <c r="BY39" s="1631"/>
      <c r="BZ39" s="1631"/>
      <c r="CA39" s="1631"/>
      <c r="CB39" s="1631"/>
      <c r="CC39" s="1631"/>
      <c r="CD39" s="1631"/>
      <c r="CE39" s="1631"/>
      <c r="CF39" s="1631"/>
      <c r="CG39" s="1631"/>
      <c r="CH39" s="1631"/>
      <c r="CI39" s="1631"/>
      <c r="CJ39" s="1631"/>
      <c r="CK39" s="1631"/>
      <c r="CL39" s="1631"/>
      <c r="CM39" s="1631"/>
      <c r="CN39" s="1631"/>
      <c r="CO39" s="1631"/>
      <c r="CP39" s="1631"/>
      <c r="CQ39" s="1631"/>
      <c r="CR39" s="1631"/>
      <c r="CS39" s="1631"/>
      <c r="CT39" s="1631"/>
      <c r="CU39" s="1631"/>
      <c r="CV39" s="1631"/>
      <c r="CW39" s="1631"/>
      <c r="CX39" s="1631"/>
      <c r="CY39" s="1631"/>
      <c r="CZ39" s="1631"/>
      <c r="DA39" s="1631"/>
      <c r="DB39" s="1631"/>
      <c r="DC39" s="1631"/>
      <c r="DD39" s="1631"/>
      <c r="DE39" s="1631"/>
      <c r="DF39" s="1631"/>
      <c r="DG39" s="1631"/>
      <c r="DH39" s="1631"/>
      <c r="DI39" s="1631"/>
      <c r="DJ39" s="1631"/>
      <c r="DK39" s="1631"/>
      <c r="DL39" s="1631"/>
      <c r="DM39" s="1631"/>
      <c r="DN39" s="1631"/>
      <c r="DO39" s="1631"/>
      <c r="DP39" s="1631"/>
      <c r="DQ39" s="1631"/>
      <c r="DR39" s="1631"/>
      <c r="DS39" s="1631"/>
      <c r="DT39" s="1631"/>
      <c r="DU39" s="1631"/>
      <c r="DV39" s="1631"/>
      <c r="DW39" s="1631"/>
      <c r="DX39" s="1631"/>
      <c r="DY39" s="1631"/>
      <c r="DZ39" s="1631"/>
      <c r="EA39" s="1631"/>
      <c r="EB39" s="1631"/>
      <c r="EC39" s="1631"/>
      <c r="ED39" s="1631"/>
      <c r="EE39" s="1631"/>
      <c r="EF39" s="1631"/>
      <c r="EG39" s="1631"/>
      <c r="EH39" s="1631"/>
      <c r="EI39" s="1631"/>
      <c r="EJ39" s="1631"/>
      <c r="EK39" s="1631"/>
      <c r="EL39" s="1631"/>
      <c r="EM39" s="1631"/>
      <c r="EN39" s="1631"/>
    </row>
    <row r="40" spans="1:144" s="1632" customFormat="1" ht="20.100000000000001" customHeight="1">
      <c r="A40" s="1646" t="s">
        <v>854</v>
      </c>
      <c r="B40" s="1657">
        <v>4.5599999999999996</v>
      </c>
      <c r="C40" s="1648">
        <v>85.5</v>
      </c>
      <c r="D40" s="1649">
        <v>83</v>
      </c>
      <c r="E40" s="1665" t="s">
        <v>62</v>
      </c>
      <c r="F40" s="1661" t="s">
        <v>62</v>
      </c>
      <c r="G40" s="1649">
        <v>88.9</v>
      </c>
      <c r="H40" s="1649">
        <v>88.9</v>
      </c>
      <c r="I40" s="1661" t="s">
        <v>62</v>
      </c>
      <c r="J40" s="1653">
        <v>10.751295336787564</v>
      </c>
      <c r="K40" s="1654">
        <v>-2.9239766081871323</v>
      </c>
      <c r="L40" s="1660" t="s">
        <v>62</v>
      </c>
      <c r="M40" s="1660" t="s">
        <v>62</v>
      </c>
      <c r="N40" s="1660" t="s">
        <v>62</v>
      </c>
      <c r="O40" s="1660" t="s">
        <v>62</v>
      </c>
      <c r="P40" s="1660" t="s">
        <v>62</v>
      </c>
      <c r="Q40" s="1660" t="s">
        <v>62</v>
      </c>
      <c r="R40" s="1631"/>
      <c r="S40" s="1631" t="s">
        <v>232</v>
      </c>
      <c r="T40" s="1631"/>
      <c r="U40" s="1631"/>
      <c r="V40" s="1631"/>
      <c r="W40" s="1631"/>
      <c r="X40" s="1631"/>
      <c r="Y40" s="1631"/>
      <c r="Z40" s="1631"/>
      <c r="AA40" s="1631"/>
      <c r="AB40" s="1631"/>
      <c r="AC40" s="1631"/>
      <c r="AD40" s="1631"/>
      <c r="AE40" s="1631"/>
      <c r="AF40" s="1631"/>
      <c r="AG40" s="1631"/>
      <c r="AH40" s="1631"/>
      <c r="AI40" s="1631"/>
      <c r="AJ40" s="1631"/>
      <c r="AK40" s="1631"/>
      <c r="AL40" s="1631"/>
      <c r="AM40" s="1631"/>
      <c r="AN40" s="1631"/>
      <c r="AO40" s="1631"/>
      <c r="AP40" s="1631"/>
      <c r="AQ40" s="1631"/>
      <c r="AR40" s="1631"/>
      <c r="AS40" s="1631"/>
      <c r="AT40" s="1631"/>
      <c r="AU40" s="1631"/>
      <c r="AV40" s="1631"/>
      <c r="AW40" s="1631"/>
      <c r="AX40" s="1631"/>
      <c r="AY40" s="1631"/>
      <c r="AZ40" s="1631"/>
      <c r="BA40" s="1631"/>
      <c r="BB40" s="1631"/>
      <c r="BC40" s="1631"/>
      <c r="BD40" s="1631"/>
      <c r="BE40" s="1631"/>
      <c r="BF40" s="1631"/>
      <c r="BG40" s="1631"/>
      <c r="BH40" s="1631"/>
      <c r="BI40" s="1631"/>
      <c r="BJ40" s="1631"/>
      <c r="BK40" s="1631"/>
      <c r="BL40" s="1631"/>
      <c r="BM40" s="1631"/>
      <c r="BN40" s="1631"/>
      <c r="BO40" s="1631"/>
      <c r="BP40" s="1631"/>
      <c r="BQ40" s="1631"/>
      <c r="BR40" s="1631"/>
      <c r="BS40" s="1631"/>
      <c r="BT40" s="1631"/>
      <c r="BU40" s="1631"/>
      <c r="BV40" s="1631"/>
      <c r="BW40" s="1631"/>
      <c r="BX40" s="1631"/>
      <c r="BY40" s="1631"/>
      <c r="BZ40" s="1631"/>
      <c r="CA40" s="1631"/>
      <c r="CB40" s="1631"/>
      <c r="CC40" s="1631"/>
      <c r="CD40" s="1631"/>
      <c r="CE40" s="1631"/>
      <c r="CF40" s="1631"/>
      <c r="CG40" s="1631"/>
      <c r="CH40" s="1631"/>
      <c r="CI40" s="1631"/>
      <c r="CJ40" s="1631"/>
      <c r="CK40" s="1631"/>
      <c r="CL40" s="1631"/>
      <c r="CM40" s="1631"/>
      <c r="CN40" s="1631"/>
      <c r="CO40" s="1631"/>
      <c r="CP40" s="1631"/>
      <c r="CQ40" s="1631"/>
      <c r="CR40" s="1631"/>
      <c r="CS40" s="1631"/>
      <c r="CT40" s="1631"/>
      <c r="CU40" s="1631"/>
      <c r="CV40" s="1631"/>
      <c r="CW40" s="1631"/>
      <c r="CX40" s="1631"/>
      <c r="CY40" s="1631"/>
      <c r="CZ40" s="1631"/>
      <c r="DA40" s="1631"/>
      <c r="DB40" s="1631"/>
      <c r="DC40" s="1631"/>
      <c r="DD40" s="1631"/>
      <c r="DE40" s="1631"/>
      <c r="DF40" s="1631"/>
      <c r="DG40" s="1631"/>
      <c r="DH40" s="1631"/>
      <c r="DI40" s="1631"/>
      <c r="DJ40" s="1631"/>
      <c r="DK40" s="1631"/>
      <c r="DL40" s="1631"/>
      <c r="DM40" s="1631"/>
      <c r="DN40" s="1631"/>
      <c r="DO40" s="1631"/>
      <c r="DP40" s="1631"/>
      <c r="DQ40" s="1631"/>
      <c r="DR40" s="1631"/>
      <c r="DS40" s="1631"/>
      <c r="DT40" s="1631"/>
      <c r="DU40" s="1631"/>
      <c r="DV40" s="1631"/>
      <c r="DW40" s="1631"/>
      <c r="DX40" s="1631"/>
      <c r="DY40" s="1631"/>
      <c r="DZ40" s="1631"/>
      <c r="EA40" s="1631"/>
      <c r="EB40" s="1631"/>
      <c r="EC40" s="1631"/>
      <c r="ED40" s="1631"/>
      <c r="EE40" s="1631"/>
      <c r="EF40" s="1631"/>
      <c r="EG40" s="1631"/>
      <c r="EH40" s="1631"/>
      <c r="EI40" s="1631"/>
      <c r="EJ40" s="1631"/>
      <c r="EK40" s="1631"/>
      <c r="EL40" s="1631"/>
      <c r="EM40" s="1631"/>
      <c r="EN40" s="1631"/>
    </row>
    <row r="41" spans="1:144" s="1632" customFormat="1" ht="20.100000000000001" customHeight="1">
      <c r="A41" s="1646" t="s">
        <v>856</v>
      </c>
      <c r="B41" s="1657">
        <v>11.94</v>
      </c>
      <c r="C41" s="1648">
        <v>78.900000000000006</v>
      </c>
      <c r="D41" s="1649">
        <v>75.791666666666671</v>
      </c>
      <c r="E41" s="1650">
        <v>74.2</v>
      </c>
      <c r="F41" s="1649">
        <v>73</v>
      </c>
      <c r="G41" s="1649">
        <v>72.099999999999994</v>
      </c>
      <c r="H41" s="1664">
        <v>72.099999999999994</v>
      </c>
      <c r="I41" s="1649">
        <v>73.7</v>
      </c>
      <c r="J41" s="1653">
        <v>9.7357440890125275</v>
      </c>
      <c r="K41" s="1654">
        <v>-3.9395859738065155</v>
      </c>
      <c r="L41" s="1655">
        <v>-5.3571428571428612</v>
      </c>
      <c r="M41" s="1655">
        <v>-8.1761006289308114</v>
      </c>
      <c r="N41" s="1655">
        <v>-10.262828535669598</v>
      </c>
      <c r="O41" s="1656">
        <v>-8.035714285714306</v>
      </c>
      <c r="P41" s="1655">
        <v>-5.0257731958762832</v>
      </c>
      <c r="Q41" s="1655">
        <v>2.2191400832177663</v>
      </c>
      <c r="R41" s="1631"/>
      <c r="S41" s="1631" t="s">
        <v>232</v>
      </c>
      <c r="T41" s="1631"/>
      <c r="U41" s="1631"/>
      <c r="V41" s="1631"/>
      <c r="W41" s="1631"/>
      <c r="X41" s="1631"/>
      <c r="Y41" s="1631"/>
      <c r="Z41" s="1631"/>
      <c r="AA41" s="1631"/>
      <c r="AB41" s="1631"/>
      <c r="AC41" s="1631"/>
      <c r="AD41" s="1631"/>
      <c r="AE41" s="1631"/>
      <c r="AF41" s="1631"/>
      <c r="AG41" s="1631"/>
      <c r="AH41" s="1631"/>
      <c r="AI41" s="1631"/>
      <c r="AJ41" s="1631"/>
      <c r="AK41" s="1631"/>
      <c r="AL41" s="1631"/>
      <c r="AM41" s="1631"/>
      <c r="AN41" s="1631"/>
      <c r="AO41" s="1631"/>
      <c r="AP41" s="1631"/>
      <c r="AQ41" s="1631"/>
      <c r="AR41" s="1631"/>
      <c r="AS41" s="1631"/>
      <c r="AT41" s="1631"/>
      <c r="AU41" s="1631"/>
      <c r="AV41" s="1631"/>
      <c r="AW41" s="1631"/>
      <c r="AX41" s="1631"/>
      <c r="AY41" s="1631"/>
      <c r="AZ41" s="1631"/>
      <c r="BA41" s="1631"/>
      <c r="BB41" s="1631"/>
      <c r="BC41" s="1631"/>
      <c r="BD41" s="1631"/>
      <c r="BE41" s="1631"/>
      <c r="BF41" s="1631"/>
      <c r="BG41" s="1631"/>
      <c r="BH41" s="1631"/>
      <c r="BI41" s="1631"/>
      <c r="BJ41" s="1631"/>
      <c r="BK41" s="1631"/>
      <c r="BL41" s="1631"/>
      <c r="BM41" s="1631"/>
      <c r="BN41" s="1631"/>
      <c r="BO41" s="1631"/>
      <c r="BP41" s="1631"/>
      <c r="BQ41" s="1631"/>
      <c r="BR41" s="1631"/>
      <c r="BS41" s="1631"/>
      <c r="BT41" s="1631"/>
      <c r="BU41" s="1631"/>
      <c r="BV41" s="1631"/>
      <c r="BW41" s="1631"/>
      <c r="BX41" s="1631"/>
      <c r="BY41" s="1631"/>
      <c r="BZ41" s="1631"/>
      <c r="CA41" s="1631"/>
      <c r="CB41" s="1631"/>
      <c r="CC41" s="1631"/>
      <c r="CD41" s="1631"/>
      <c r="CE41" s="1631"/>
      <c r="CF41" s="1631"/>
      <c r="CG41" s="1631"/>
      <c r="CH41" s="1631"/>
      <c r="CI41" s="1631"/>
      <c r="CJ41" s="1631"/>
      <c r="CK41" s="1631"/>
      <c r="CL41" s="1631"/>
      <c r="CM41" s="1631"/>
      <c r="CN41" s="1631"/>
      <c r="CO41" s="1631"/>
      <c r="CP41" s="1631"/>
      <c r="CQ41" s="1631"/>
      <c r="CR41" s="1631"/>
      <c r="CS41" s="1631"/>
      <c r="CT41" s="1631"/>
      <c r="CU41" s="1631"/>
      <c r="CV41" s="1631"/>
      <c r="CW41" s="1631"/>
      <c r="CX41" s="1631"/>
      <c r="CY41" s="1631"/>
      <c r="CZ41" s="1631"/>
      <c r="DA41" s="1631"/>
      <c r="DB41" s="1631"/>
      <c r="DC41" s="1631"/>
      <c r="DD41" s="1631"/>
      <c r="DE41" s="1631"/>
      <c r="DF41" s="1631"/>
      <c r="DG41" s="1631"/>
      <c r="DH41" s="1631"/>
      <c r="DI41" s="1631"/>
      <c r="DJ41" s="1631"/>
      <c r="DK41" s="1631"/>
      <c r="DL41" s="1631"/>
      <c r="DM41" s="1631"/>
      <c r="DN41" s="1631"/>
      <c r="DO41" s="1631"/>
      <c r="DP41" s="1631"/>
      <c r="DQ41" s="1631"/>
      <c r="DR41" s="1631"/>
      <c r="DS41" s="1631"/>
      <c r="DT41" s="1631"/>
      <c r="DU41" s="1631"/>
      <c r="DV41" s="1631"/>
      <c r="DW41" s="1631"/>
      <c r="DX41" s="1631"/>
      <c r="DY41" s="1631"/>
      <c r="DZ41" s="1631"/>
      <c r="EA41" s="1631"/>
      <c r="EB41" s="1631"/>
      <c r="EC41" s="1631"/>
      <c r="ED41" s="1631"/>
      <c r="EE41" s="1631"/>
      <c r="EF41" s="1631"/>
      <c r="EG41" s="1631"/>
      <c r="EH41" s="1631"/>
      <c r="EI41" s="1631"/>
      <c r="EJ41" s="1631"/>
      <c r="EK41" s="1631"/>
      <c r="EL41" s="1631"/>
      <c r="EM41" s="1631"/>
      <c r="EN41" s="1631"/>
    </row>
    <row r="42" spans="1:144" s="1632" customFormat="1" ht="20.100000000000001" customHeight="1">
      <c r="A42" s="1646" t="s">
        <v>858</v>
      </c>
      <c r="B42" s="1657">
        <v>189.32</v>
      </c>
      <c r="C42" s="1648">
        <v>99.2</v>
      </c>
      <c r="D42" s="1649">
        <v>119.64166666666667</v>
      </c>
      <c r="E42" s="1650">
        <v>110.2</v>
      </c>
      <c r="F42" s="1649">
        <v>111.5</v>
      </c>
      <c r="G42" s="1649">
        <v>110.9</v>
      </c>
      <c r="H42" s="1664">
        <v>110.9</v>
      </c>
      <c r="I42" s="1649">
        <v>109.6</v>
      </c>
      <c r="J42" s="1653">
        <v>33.512786002691797</v>
      </c>
      <c r="K42" s="1654">
        <v>20.606518817204289</v>
      </c>
      <c r="L42" s="1655">
        <v>-5.1635111876075825</v>
      </c>
      <c r="M42" s="1655">
        <v>-9.0538336052202197</v>
      </c>
      <c r="N42" s="1655">
        <v>-8.854589764419174</v>
      </c>
      <c r="O42" s="1656">
        <v>-12.053925455987311</v>
      </c>
      <c r="P42" s="1655">
        <v>-12.599681020733655</v>
      </c>
      <c r="Q42" s="1655">
        <v>-1.1722272317403082</v>
      </c>
      <c r="R42" s="1631"/>
      <c r="S42" s="1631" t="s">
        <v>232</v>
      </c>
      <c r="T42" s="1631"/>
      <c r="U42" s="1631"/>
      <c r="V42" s="1631"/>
      <c r="W42" s="1631"/>
      <c r="X42" s="1631"/>
      <c r="Y42" s="1631"/>
      <c r="Z42" s="1631"/>
      <c r="AA42" s="1631"/>
      <c r="AB42" s="1631"/>
      <c r="AC42" s="1631"/>
      <c r="AD42" s="1631"/>
      <c r="AE42" s="1631"/>
      <c r="AF42" s="1631"/>
      <c r="AG42" s="1631"/>
      <c r="AH42" s="1631"/>
      <c r="AI42" s="1631"/>
      <c r="AJ42" s="1631"/>
      <c r="AK42" s="1631"/>
      <c r="AL42" s="1631"/>
      <c r="AM42" s="1631"/>
      <c r="AN42" s="1631"/>
      <c r="AO42" s="1631"/>
      <c r="AP42" s="1631"/>
      <c r="AQ42" s="1631"/>
      <c r="AR42" s="1631"/>
      <c r="AS42" s="1631"/>
      <c r="AT42" s="1631"/>
      <c r="AU42" s="1631"/>
      <c r="AV42" s="1631"/>
      <c r="AW42" s="1631"/>
      <c r="AX42" s="1631"/>
      <c r="AY42" s="1631"/>
      <c r="AZ42" s="1631"/>
      <c r="BA42" s="1631"/>
      <c r="BB42" s="1631"/>
      <c r="BC42" s="1631"/>
      <c r="BD42" s="1631"/>
      <c r="BE42" s="1631"/>
      <c r="BF42" s="1631"/>
      <c r="BG42" s="1631"/>
      <c r="BH42" s="1631"/>
      <c r="BI42" s="1631"/>
      <c r="BJ42" s="1631"/>
      <c r="BK42" s="1631"/>
      <c r="BL42" s="1631"/>
      <c r="BM42" s="1631"/>
      <c r="BN42" s="1631"/>
      <c r="BO42" s="1631"/>
      <c r="BP42" s="1631"/>
      <c r="BQ42" s="1631"/>
      <c r="BR42" s="1631"/>
      <c r="BS42" s="1631"/>
      <c r="BT42" s="1631"/>
      <c r="BU42" s="1631"/>
      <c r="BV42" s="1631"/>
      <c r="BW42" s="1631"/>
      <c r="BX42" s="1631"/>
      <c r="BY42" s="1631"/>
      <c r="BZ42" s="1631"/>
      <c r="CA42" s="1631"/>
      <c r="CB42" s="1631"/>
      <c r="CC42" s="1631"/>
      <c r="CD42" s="1631"/>
      <c r="CE42" s="1631"/>
      <c r="CF42" s="1631"/>
      <c r="CG42" s="1631"/>
      <c r="CH42" s="1631"/>
      <c r="CI42" s="1631"/>
      <c r="CJ42" s="1631"/>
      <c r="CK42" s="1631"/>
      <c r="CL42" s="1631"/>
      <c r="CM42" s="1631"/>
      <c r="CN42" s="1631"/>
      <c r="CO42" s="1631"/>
      <c r="CP42" s="1631"/>
      <c r="CQ42" s="1631"/>
      <c r="CR42" s="1631"/>
      <c r="CS42" s="1631"/>
      <c r="CT42" s="1631"/>
      <c r="CU42" s="1631"/>
      <c r="CV42" s="1631"/>
      <c r="CW42" s="1631"/>
      <c r="CX42" s="1631"/>
      <c r="CY42" s="1631"/>
      <c r="CZ42" s="1631"/>
      <c r="DA42" s="1631"/>
      <c r="DB42" s="1631"/>
      <c r="DC42" s="1631"/>
      <c r="DD42" s="1631"/>
      <c r="DE42" s="1631"/>
      <c r="DF42" s="1631"/>
      <c r="DG42" s="1631"/>
      <c r="DH42" s="1631"/>
      <c r="DI42" s="1631"/>
      <c r="DJ42" s="1631"/>
      <c r="DK42" s="1631"/>
      <c r="DL42" s="1631"/>
      <c r="DM42" s="1631"/>
      <c r="DN42" s="1631"/>
      <c r="DO42" s="1631"/>
      <c r="DP42" s="1631"/>
      <c r="DQ42" s="1631"/>
      <c r="DR42" s="1631"/>
      <c r="DS42" s="1631"/>
      <c r="DT42" s="1631"/>
      <c r="DU42" s="1631"/>
      <c r="DV42" s="1631"/>
      <c r="DW42" s="1631"/>
      <c r="DX42" s="1631"/>
      <c r="DY42" s="1631"/>
      <c r="DZ42" s="1631"/>
      <c r="EA42" s="1631"/>
      <c r="EB42" s="1631"/>
      <c r="EC42" s="1631"/>
      <c r="ED42" s="1631"/>
      <c r="EE42" s="1631"/>
      <c r="EF42" s="1631"/>
      <c r="EG42" s="1631"/>
      <c r="EH42" s="1631"/>
      <c r="EI42" s="1631"/>
      <c r="EJ42" s="1631"/>
      <c r="EK42" s="1631"/>
      <c r="EL42" s="1631"/>
      <c r="EM42" s="1631"/>
      <c r="EN42" s="1631"/>
    </row>
    <row r="43" spans="1:144" s="1632" customFormat="1" ht="20.100000000000001" customHeight="1">
      <c r="A43" s="1646" t="s">
        <v>859</v>
      </c>
      <c r="B43" s="1657">
        <v>74.849999999999994</v>
      </c>
      <c r="C43" s="1648">
        <v>107.7</v>
      </c>
      <c r="D43" s="1649">
        <v>130.91666666666666</v>
      </c>
      <c r="E43" s="1650">
        <v>131.6</v>
      </c>
      <c r="F43" s="1649">
        <v>134.30000000000001</v>
      </c>
      <c r="G43" s="1649">
        <v>133</v>
      </c>
      <c r="H43" s="1664">
        <v>133</v>
      </c>
      <c r="I43" s="1649">
        <v>130.6</v>
      </c>
      <c r="J43" s="1653">
        <v>15.434083601286176</v>
      </c>
      <c r="K43" s="1654">
        <v>21.556793562364589</v>
      </c>
      <c r="L43" s="1655">
        <v>10.588235294117652</v>
      </c>
      <c r="M43" s="1655">
        <v>5.0039093041438747</v>
      </c>
      <c r="N43" s="1655">
        <v>5.7767369242779125</v>
      </c>
      <c r="O43" s="1656">
        <v>1.2176560121765618</v>
      </c>
      <c r="P43" s="1655">
        <v>0.30721966205838669</v>
      </c>
      <c r="Q43" s="1655">
        <v>-1.8045112781954913</v>
      </c>
      <c r="R43" s="1631"/>
      <c r="S43" s="1631" t="s">
        <v>232</v>
      </c>
      <c r="T43" s="1631"/>
      <c r="U43" s="1631"/>
      <c r="V43" s="1631"/>
      <c r="W43" s="1631"/>
      <c r="X43" s="1631"/>
      <c r="Y43" s="1631"/>
      <c r="Z43" s="1631"/>
      <c r="AA43" s="1631"/>
      <c r="AB43" s="1631"/>
      <c r="AC43" s="1631"/>
      <c r="AD43" s="1631"/>
      <c r="AE43" s="1631"/>
      <c r="AF43" s="1631"/>
      <c r="AG43" s="1631"/>
      <c r="AH43" s="1631"/>
      <c r="AI43" s="1631"/>
      <c r="AJ43" s="1631"/>
      <c r="AK43" s="1631"/>
      <c r="AL43" s="1631"/>
      <c r="AM43" s="1631"/>
      <c r="AN43" s="1631"/>
      <c r="AO43" s="1631"/>
      <c r="AP43" s="1631"/>
      <c r="AQ43" s="1631"/>
      <c r="AR43" s="1631"/>
      <c r="AS43" s="1631"/>
      <c r="AT43" s="1631"/>
      <c r="AU43" s="1631"/>
      <c r="AV43" s="1631"/>
      <c r="AW43" s="1631"/>
      <c r="AX43" s="1631"/>
      <c r="AY43" s="1631"/>
      <c r="AZ43" s="1631"/>
      <c r="BA43" s="1631"/>
      <c r="BB43" s="1631"/>
      <c r="BC43" s="1631"/>
      <c r="BD43" s="1631"/>
      <c r="BE43" s="1631"/>
      <c r="BF43" s="1631"/>
      <c r="BG43" s="1631"/>
      <c r="BH43" s="1631"/>
      <c r="BI43" s="1631"/>
      <c r="BJ43" s="1631"/>
      <c r="BK43" s="1631"/>
      <c r="BL43" s="1631"/>
      <c r="BM43" s="1631"/>
      <c r="BN43" s="1631"/>
      <c r="BO43" s="1631"/>
      <c r="BP43" s="1631"/>
      <c r="BQ43" s="1631"/>
      <c r="BR43" s="1631"/>
      <c r="BS43" s="1631"/>
      <c r="BT43" s="1631"/>
      <c r="BU43" s="1631"/>
      <c r="BV43" s="1631"/>
      <c r="BW43" s="1631"/>
      <c r="BX43" s="1631"/>
      <c r="BY43" s="1631"/>
      <c r="BZ43" s="1631"/>
      <c r="CA43" s="1631"/>
      <c r="CB43" s="1631"/>
      <c r="CC43" s="1631"/>
      <c r="CD43" s="1631"/>
      <c r="CE43" s="1631"/>
      <c r="CF43" s="1631"/>
      <c r="CG43" s="1631"/>
      <c r="CH43" s="1631"/>
      <c r="CI43" s="1631"/>
      <c r="CJ43" s="1631"/>
      <c r="CK43" s="1631"/>
      <c r="CL43" s="1631"/>
      <c r="CM43" s="1631"/>
      <c r="CN43" s="1631"/>
      <c r="CO43" s="1631"/>
      <c r="CP43" s="1631"/>
      <c r="CQ43" s="1631"/>
      <c r="CR43" s="1631"/>
      <c r="CS43" s="1631"/>
      <c r="CT43" s="1631"/>
      <c r="CU43" s="1631"/>
      <c r="CV43" s="1631"/>
      <c r="CW43" s="1631"/>
      <c r="CX43" s="1631"/>
      <c r="CY43" s="1631"/>
      <c r="CZ43" s="1631"/>
      <c r="DA43" s="1631"/>
      <c r="DB43" s="1631"/>
      <c r="DC43" s="1631"/>
      <c r="DD43" s="1631"/>
      <c r="DE43" s="1631"/>
      <c r="DF43" s="1631"/>
      <c r="DG43" s="1631"/>
      <c r="DH43" s="1631"/>
      <c r="DI43" s="1631"/>
      <c r="DJ43" s="1631"/>
      <c r="DK43" s="1631"/>
      <c r="DL43" s="1631"/>
      <c r="DM43" s="1631"/>
      <c r="DN43" s="1631"/>
      <c r="DO43" s="1631"/>
      <c r="DP43" s="1631"/>
      <c r="DQ43" s="1631"/>
      <c r="DR43" s="1631"/>
      <c r="DS43" s="1631"/>
      <c r="DT43" s="1631"/>
      <c r="DU43" s="1631"/>
      <c r="DV43" s="1631"/>
      <c r="DW43" s="1631"/>
      <c r="DX43" s="1631"/>
      <c r="DY43" s="1631"/>
      <c r="DZ43" s="1631"/>
      <c r="EA43" s="1631"/>
      <c r="EB43" s="1631"/>
      <c r="EC43" s="1631"/>
      <c r="ED43" s="1631"/>
      <c r="EE43" s="1631"/>
      <c r="EF43" s="1631"/>
      <c r="EG43" s="1631"/>
      <c r="EH43" s="1631"/>
      <c r="EI43" s="1631"/>
      <c r="EJ43" s="1631"/>
      <c r="EK43" s="1631"/>
      <c r="EL43" s="1631"/>
      <c r="EM43" s="1631"/>
      <c r="EN43" s="1631"/>
    </row>
    <row r="44" spans="1:144" s="1632" customFormat="1" ht="20.100000000000001" customHeight="1">
      <c r="A44" s="1646" t="s">
        <v>860</v>
      </c>
      <c r="B44" s="1657">
        <v>11.32</v>
      </c>
      <c r="C44" s="1648">
        <v>100.3</v>
      </c>
      <c r="D44" s="1649">
        <v>112.29166666666669</v>
      </c>
      <c r="E44" s="1650">
        <v>109.8</v>
      </c>
      <c r="F44" s="1649">
        <v>105.2</v>
      </c>
      <c r="G44" s="1649">
        <v>99.6</v>
      </c>
      <c r="H44" s="1664">
        <v>99.6</v>
      </c>
      <c r="I44" s="1649">
        <v>86</v>
      </c>
      <c r="J44" s="1653">
        <v>20.119760479041915</v>
      </c>
      <c r="K44" s="1654">
        <v>11.955799268860105</v>
      </c>
      <c r="L44" s="1655">
        <v>-3.2599118942731309</v>
      </c>
      <c r="M44" s="1655">
        <v>-8.8388214904679359</v>
      </c>
      <c r="N44" s="1655">
        <v>-13.419913419913414</v>
      </c>
      <c r="O44" s="1656">
        <v>-11.545293072824151</v>
      </c>
      <c r="P44" s="1655">
        <v>-21.604375569735652</v>
      </c>
      <c r="Q44" s="1655">
        <v>-13.654618473895582</v>
      </c>
      <c r="R44" s="1631"/>
      <c r="S44" s="1631" t="s">
        <v>232</v>
      </c>
      <c r="T44" s="1631"/>
      <c r="U44" s="1631"/>
      <c r="V44" s="1631"/>
      <c r="W44" s="1631"/>
      <c r="X44" s="1631"/>
      <c r="Y44" s="1631"/>
      <c r="Z44" s="1631"/>
      <c r="AA44" s="1631"/>
      <c r="AB44" s="1631"/>
      <c r="AC44" s="1631"/>
      <c r="AD44" s="1631"/>
      <c r="AE44" s="1631"/>
      <c r="AF44" s="1631"/>
      <c r="AG44" s="1631"/>
      <c r="AH44" s="1631"/>
      <c r="AI44" s="1631"/>
      <c r="AJ44" s="1631"/>
      <c r="AK44" s="1631"/>
      <c r="AL44" s="1631"/>
      <c r="AM44" s="1631"/>
      <c r="AN44" s="1631"/>
      <c r="AO44" s="1631"/>
      <c r="AP44" s="1631"/>
      <c r="AQ44" s="1631"/>
      <c r="AR44" s="1631"/>
      <c r="AS44" s="1631"/>
      <c r="AT44" s="1631"/>
      <c r="AU44" s="1631"/>
      <c r="AV44" s="1631"/>
      <c r="AW44" s="1631"/>
      <c r="AX44" s="1631"/>
      <c r="AY44" s="1631"/>
      <c r="AZ44" s="1631"/>
      <c r="BA44" s="1631"/>
      <c r="BB44" s="1631"/>
      <c r="BC44" s="1631"/>
      <c r="BD44" s="1631"/>
      <c r="BE44" s="1631"/>
      <c r="BF44" s="1631"/>
      <c r="BG44" s="1631"/>
      <c r="BH44" s="1631"/>
      <c r="BI44" s="1631"/>
      <c r="BJ44" s="1631"/>
      <c r="BK44" s="1631"/>
      <c r="BL44" s="1631"/>
      <c r="BM44" s="1631"/>
      <c r="BN44" s="1631"/>
      <c r="BO44" s="1631"/>
      <c r="BP44" s="1631"/>
      <c r="BQ44" s="1631"/>
      <c r="BR44" s="1631"/>
      <c r="BS44" s="1631"/>
      <c r="BT44" s="1631"/>
      <c r="BU44" s="1631"/>
      <c r="BV44" s="1631"/>
      <c r="BW44" s="1631"/>
      <c r="BX44" s="1631"/>
      <c r="BY44" s="1631"/>
      <c r="BZ44" s="1631"/>
      <c r="CA44" s="1631"/>
      <c r="CB44" s="1631"/>
      <c r="CC44" s="1631"/>
      <c r="CD44" s="1631"/>
      <c r="CE44" s="1631"/>
      <c r="CF44" s="1631"/>
      <c r="CG44" s="1631"/>
      <c r="CH44" s="1631"/>
      <c r="CI44" s="1631"/>
      <c r="CJ44" s="1631"/>
      <c r="CK44" s="1631"/>
      <c r="CL44" s="1631"/>
      <c r="CM44" s="1631"/>
      <c r="CN44" s="1631"/>
      <c r="CO44" s="1631"/>
      <c r="CP44" s="1631"/>
      <c r="CQ44" s="1631"/>
      <c r="CR44" s="1631"/>
      <c r="CS44" s="1631"/>
      <c r="CT44" s="1631"/>
      <c r="CU44" s="1631"/>
      <c r="CV44" s="1631"/>
      <c r="CW44" s="1631"/>
      <c r="CX44" s="1631"/>
      <c r="CY44" s="1631"/>
      <c r="CZ44" s="1631"/>
      <c r="DA44" s="1631"/>
      <c r="DB44" s="1631"/>
      <c r="DC44" s="1631"/>
      <c r="DD44" s="1631"/>
      <c r="DE44" s="1631"/>
      <c r="DF44" s="1631"/>
      <c r="DG44" s="1631"/>
      <c r="DH44" s="1631"/>
      <c r="DI44" s="1631"/>
      <c r="DJ44" s="1631"/>
      <c r="DK44" s="1631"/>
      <c r="DL44" s="1631"/>
      <c r="DM44" s="1631"/>
      <c r="DN44" s="1631"/>
      <c r="DO44" s="1631"/>
      <c r="DP44" s="1631"/>
      <c r="DQ44" s="1631"/>
      <c r="DR44" s="1631"/>
      <c r="DS44" s="1631"/>
      <c r="DT44" s="1631"/>
      <c r="DU44" s="1631"/>
      <c r="DV44" s="1631"/>
      <c r="DW44" s="1631"/>
      <c r="DX44" s="1631"/>
      <c r="DY44" s="1631"/>
      <c r="DZ44" s="1631"/>
      <c r="EA44" s="1631"/>
      <c r="EB44" s="1631"/>
      <c r="EC44" s="1631"/>
      <c r="ED44" s="1631"/>
      <c r="EE44" s="1631"/>
      <c r="EF44" s="1631"/>
      <c r="EG44" s="1631"/>
      <c r="EH44" s="1631"/>
      <c r="EI44" s="1631"/>
      <c r="EJ44" s="1631"/>
      <c r="EK44" s="1631"/>
      <c r="EL44" s="1631"/>
      <c r="EM44" s="1631"/>
      <c r="EN44" s="1631"/>
    </row>
    <row r="45" spans="1:144" s="1632" customFormat="1" ht="20.100000000000001" customHeight="1">
      <c r="A45" s="1646" t="s">
        <v>861</v>
      </c>
      <c r="B45" s="1657">
        <v>63.53</v>
      </c>
      <c r="C45" s="1648">
        <v>109</v>
      </c>
      <c r="D45" s="1649">
        <v>134.25</v>
      </c>
      <c r="E45" s="1650">
        <v>135.4</v>
      </c>
      <c r="F45" s="1649">
        <v>139.4</v>
      </c>
      <c r="G45" s="1649">
        <v>138.9</v>
      </c>
      <c r="H45" s="1649">
        <v>138.9</v>
      </c>
      <c r="I45" s="1649">
        <v>138.6</v>
      </c>
      <c r="J45" s="1653">
        <v>14.736842105263165</v>
      </c>
      <c r="K45" s="1654">
        <v>23.165137614678898</v>
      </c>
      <c r="L45" s="1655">
        <v>12.833333333333329</v>
      </c>
      <c r="M45" s="1655">
        <v>7.1483474250576506</v>
      </c>
      <c r="N45" s="1655">
        <v>8.7423312883435642</v>
      </c>
      <c r="O45" s="1655">
        <v>3.041543026706222</v>
      </c>
      <c r="P45" s="1655">
        <v>3.5100821508588496</v>
      </c>
      <c r="Q45" s="1655">
        <v>-0.21598272138228936</v>
      </c>
      <c r="R45" s="1631"/>
      <c r="S45" s="1631" t="s">
        <v>232</v>
      </c>
      <c r="T45" s="1631"/>
      <c r="U45" s="1631"/>
      <c r="V45" s="1631"/>
      <c r="W45" s="1631"/>
      <c r="X45" s="1631"/>
      <c r="Y45" s="1631"/>
      <c r="Z45" s="1631"/>
      <c r="AA45" s="1631"/>
      <c r="AB45" s="1631"/>
      <c r="AC45" s="1631"/>
      <c r="AD45" s="1631"/>
      <c r="AE45" s="1631"/>
      <c r="AF45" s="1631"/>
      <c r="AG45" s="1631"/>
      <c r="AH45" s="1631"/>
      <c r="AI45" s="1631"/>
      <c r="AJ45" s="1631"/>
      <c r="AK45" s="1631"/>
      <c r="AL45" s="1631"/>
      <c r="AM45" s="1631"/>
      <c r="AN45" s="1631"/>
      <c r="AO45" s="1631"/>
      <c r="AP45" s="1631"/>
      <c r="AQ45" s="1631"/>
      <c r="AR45" s="1631"/>
      <c r="AS45" s="1631"/>
      <c r="AT45" s="1631"/>
      <c r="AU45" s="1631"/>
      <c r="AV45" s="1631"/>
      <c r="AW45" s="1631"/>
      <c r="AX45" s="1631"/>
      <c r="AY45" s="1631"/>
      <c r="AZ45" s="1631"/>
      <c r="BA45" s="1631"/>
      <c r="BB45" s="1631"/>
      <c r="BC45" s="1631"/>
      <c r="BD45" s="1631"/>
      <c r="BE45" s="1631"/>
      <c r="BF45" s="1631"/>
      <c r="BG45" s="1631"/>
      <c r="BH45" s="1631"/>
      <c r="BI45" s="1631"/>
      <c r="BJ45" s="1631"/>
      <c r="BK45" s="1631"/>
      <c r="BL45" s="1631"/>
      <c r="BM45" s="1631"/>
      <c r="BN45" s="1631"/>
      <c r="BO45" s="1631"/>
      <c r="BP45" s="1631"/>
      <c r="BQ45" s="1631"/>
      <c r="BR45" s="1631"/>
      <c r="BS45" s="1631"/>
      <c r="BT45" s="1631"/>
      <c r="BU45" s="1631"/>
      <c r="BV45" s="1631"/>
      <c r="BW45" s="1631"/>
      <c r="BX45" s="1631"/>
      <c r="BY45" s="1631"/>
      <c r="BZ45" s="1631"/>
      <c r="CA45" s="1631"/>
      <c r="CB45" s="1631"/>
      <c r="CC45" s="1631"/>
      <c r="CD45" s="1631"/>
      <c r="CE45" s="1631"/>
      <c r="CF45" s="1631"/>
      <c r="CG45" s="1631"/>
      <c r="CH45" s="1631"/>
      <c r="CI45" s="1631"/>
      <c r="CJ45" s="1631"/>
      <c r="CK45" s="1631"/>
      <c r="CL45" s="1631"/>
      <c r="CM45" s="1631"/>
      <c r="CN45" s="1631"/>
      <c r="CO45" s="1631"/>
      <c r="CP45" s="1631"/>
      <c r="CQ45" s="1631"/>
      <c r="CR45" s="1631"/>
      <c r="CS45" s="1631"/>
      <c r="CT45" s="1631"/>
      <c r="CU45" s="1631"/>
      <c r="CV45" s="1631"/>
      <c r="CW45" s="1631"/>
      <c r="CX45" s="1631"/>
      <c r="CY45" s="1631"/>
      <c r="CZ45" s="1631"/>
      <c r="DA45" s="1631"/>
      <c r="DB45" s="1631"/>
      <c r="DC45" s="1631"/>
      <c r="DD45" s="1631"/>
      <c r="DE45" s="1631"/>
      <c r="DF45" s="1631"/>
      <c r="DG45" s="1631"/>
      <c r="DH45" s="1631"/>
      <c r="DI45" s="1631"/>
      <c r="DJ45" s="1631"/>
      <c r="DK45" s="1631"/>
      <c r="DL45" s="1631"/>
      <c r="DM45" s="1631"/>
      <c r="DN45" s="1631"/>
      <c r="DO45" s="1631"/>
      <c r="DP45" s="1631"/>
      <c r="DQ45" s="1631"/>
      <c r="DR45" s="1631"/>
      <c r="DS45" s="1631"/>
      <c r="DT45" s="1631"/>
      <c r="DU45" s="1631"/>
      <c r="DV45" s="1631"/>
      <c r="DW45" s="1631"/>
      <c r="DX45" s="1631"/>
      <c r="DY45" s="1631"/>
      <c r="DZ45" s="1631"/>
      <c r="EA45" s="1631"/>
      <c r="EB45" s="1631"/>
      <c r="EC45" s="1631"/>
      <c r="ED45" s="1631"/>
      <c r="EE45" s="1631"/>
      <c r="EF45" s="1631"/>
      <c r="EG45" s="1631"/>
      <c r="EH45" s="1631"/>
      <c r="EI45" s="1631"/>
      <c r="EJ45" s="1631"/>
      <c r="EK45" s="1631"/>
      <c r="EL45" s="1631"/>
      <c r="EM45" s="1631"/>
      <c r="EN45" s="1631"/>
    </row>
    <row r="46" spans="1:144" s="1632" customFormat="1" ht="20.100000000000001" customHeight="1">
      <c r="A46" s="1646" t="s">
        <v>862</v>
      </c>
      <c r="B46" s="1657">
        <v>114.47</v>
      </c>
      <c r="C46" s="1648">
        <v>93.6</v>
      </c>
      <c r="D46" s="1649">
        <v>112.26666666666667</v>
      </c>
      <c r="E46" s="1650">
        <v>96.2</v>
      </c>
      <c r="F46" s="1649">
        <v>96.6</v>
      </c>
      <c r="G46" s="1649">
        <v>96.5</v>
      </c>
      <c r="H46" s="1649">
        <v>96.5</v>
      </c>
      <c r="I46" s="1649">
        <v>95.8</v>
      </c>
      <c r="J46" s="1653">
        <v>51.456310679611647</v>
      </c>
      <c r="K46" s="1654">
        <v>19.943019943019948</v>
      </c>
      <c r="L46" s="1655">
        <v>-15.909090909090907</v>
      </c>
      <c r="M46" s="1655">
        <v>-18.891687657430722</v>
      </c>
      <c r="N46" s="1655">
        <v>-19.182652210175149</v>
      </c>
      <c r="O46" s="1655">
        <v>-21.288743882544864</v>
      </c>
      <c r="P46" s="1655">
        <v>-21.603927986906712</v>
      </c>
      <c r="Q46" s="1655">
        <v>-0.72538860103627201</v>
      </c>
      <c r="R46" s="1631"/>
      <c r="S46" s="1631" t="s">
        <v>232</v>
      </c>
      <c r="T46" s="1631"/>
      <c r="U46" s="1631"/>
      <c r="V46" s="1631"/>
      <c r="W46" s="1631"/>
      <c r="X46" s="1631"/>
      <c r="Y46" s="1631"/>
      <c r="Z46" s="1631"/>
      <c r="AA46" s="1631"/>
      <c r="AB46" s="1631"/>
      <c r="AC46" s="1631"/>
      <c r="AD46" s="1631"/>
      <c r="AE46" s="1631"/>
      <c r="AF46" s="1631"/>
      <c r="AG46" s="1631"/>
      <c r="AH46" s="1631"/>
      <c r="AI46" s="1631"/>
      <c r="AJ46" s="1631"/>
      <c r="AK46" s="1631"/>
      <c r="AL46" s="1631"/>
      <c r="AM46" s="1631"/>
      <c r="AN46" s="1631"/>
      <c r="AO46" s="1631"/>
      <c r="AP46" s="1631"/>
      <c r="AQ46" s="1631"/>
      <c r="AR46" s="1631"/>
      <c r="AS46" s="1631"/>
      <c r="AT46" s="1631"/>
      <c r="AU46" s="1631"/>
      <c r="AV46" s="1631"/>
      <c r="AW46" s="1631"/>
      <c r="AX46" s="1631"/>
      <c r="AY46" s="1631"/>
      <c r="AZ46" s="1631"/>
      <c r="BA46" s="1631"/>
      <c r="BB46" s="1631"/>
      <c r="BC46" s="1631"/>
      <c r="BD46" s="1631"/>
      <c r="BE46" s="1631"/>
      <c r="BF46" s="1631"/>
      <c r="BG46" s="1631"/>
      <c r="BH46" s="1631"/>
      <c r="BI46" s="1631"/>
      <c r="BJ46" s="1631"/>
      <c r="BK46" s="1631"/>
      <c r="BL46" s="1631"/>
      <c r="BM46" s="1631"/>
      <c r="BN46" s="1631"/>
      <c r="BO46" s="1631"/>
      <c r="BP46" s="1631"/>
      <c r="BQ46" s="1631"/>
      <c r="BR46" s="1631"/>
      <c r="BS46" s="1631"/>
      <c r="BT46" s="1631"/>
      <c r="BU46" s="1631"/>
      <c r="BV46" s="1631"/>
      <c r="BW46" s="1631"/>
      <c r="BX46" s="1631"/>
      <c r="BY46" s="1631"/>
      <c r="BZ46" s="1631"/>
      <c r="CA46" s="1631"/>
      <c r="CB46" s="1631"/>
      <c r="CC46" s="1631"/>
      <c r="CD46" s="1631"/>
      <c r="CE46" s="1631"/>
      <c r="CF46" s="1631"/>
      <c r="CG46" s="1631"/>
      <c r="CH46" s="1631"/>
      <c r="CI46" s="1631"/>
      <c r="CJ46" s="1631"/>
      <c r="CK46" s="1631"/>
      <c r="CL46" s="1631"/>
      <c r="CM46" s="1631"/>
      <c r="CN46" s="1631"/>
      <c r="CO46" s="1631"/>
      <c r="CP46" s="1631"/>
      <c r="CQ46" s="1631"/>
      <c r="CR46" s="1631"/>
      <c r="CS46" s="1631"/>
      <c r="CT46" s="1631"/>
      <c r="CU46" s="1631"/>
      <c r="CV46" s="1631"/>
      <c r="CW46" s="1631"/>
      <c r="CX46" s="1631"/>
      <c r="CY46" s="1631"/>
      <c r="CZ46" s="1631"/>
      <c r="DA46" s="1631"/>
      <c r="DB46" s="1631"/>
      <c r="DC46" s="1631"/>
      <c r="DD46" s="1631"/>
      <c r="DE46" s="1631"/>
      <c r="DF46" s="1631"/>
      <c r="DG46" s="1631"/>
      <c r="DH46" s="1631"/>
      <c r="DI46" s="1631"/>
      <c r="DJ46" s="1631"/>
      <c r="DK46" s="1631"/>
      <c r="DL46" s="1631"/>
      <c r="DM46" s="1631"/>
      <c r="DN46" s="1631"/>
      <c r="DO46" s="1631"/>
      <c r="DP46" s="1631"/>
      <c r="DQ46" s="1631"/>
      <c r="DR46" s="1631"/>
      <c r="DS46" s="1631"/>
      <c r="DT46" s="1631"/>
      <c r="DU46" s="1631"/>
      <c r="DV46" s="1631"/>
      <c r="DW46" s="1631"/>
      <c r="DX46" s="1631"/>
      <c r="DY46" s="1631"/>
      <c r="DZ46" s="1631"/>
      <c r="EA46" s="1631"/>
      <c r="EB46" s="1631"/>
      <c r="EC46" s="1631"/>
      <c r="ED46" s="1631"/>
      <c r="EE46" s="1631"/>
      <c r="EF46" s="1631"/>
      <c r="EG46" s="1631"/>
      <c r="EH46" s="1631"/>
      <c r="EI46" s="1631"/>
      <c r="EJ46" s="1631"/>
      <c r="EK46" s="1631"/>
      <c r="EL46" s="1631"/>
      <c r="EM46" s="1631"/>
      <c r="EN46" s="1631"/>
    </row>
    <row r="47" spans="1:144" s="1632" customFormat="1" ht="20.100000000000001" customHeight="1">
      <c r="A47" s="1646" t="s">
        <v>863</v>
      </c>
      <c r="B47" s="1657">
        <v>58.26</v>
      </c>
      <c r="C47" s="1648">
        <v>96.3</v>
      </c>
      <c r="D47" s="1649">
        <v>115.40833333333332</v>
      </c>
      <c r="E47" s="1650">
        <v>98.2</v>
      </c>
      <c r="F47" s="1649">
        <v>97.5</v>
      </c>
      <c r="G47" s="1649">
        <v>100.3</v>
      </c>
      <c r="H47" s="1649">
        <v>100.3</v>
      </c>
      <c r="I47" s="1649">
        <v>97.9</v>
      </c>
      <c r="J47" s="1653">
        <v>71.149289099526044</v>
      </c>
      <c r="K47" s="1654">
        <v>19.842506057459318</v>
      </c>
      <c r="L47" s="1655">
        <v>-17.892976588628756</v>
      </c>
      <c r="M47" s="1655">
        <v>-20.473083197389883</v>
      </c>
      <c r="N47" s="1655">
        <v>-20.866773675762431</v>
      </c>
      <c r="O47" s="1655">
        <v>-20.015948963317385</v>
      </c>
      <c r="P47" s="1655">
        <v>-21.491579791499603</v>
      </c>
      <c r="Q47" s="1655">
        <v>-2.3928215353938214</v>
      </c>
      <c r="R47" s="1631"/>
      <c r="S47" s="1631" t="s">
        <v>232</v>
      </c>
      <c r="T47" s="1631"/>
      <c r="U47" s="1631"/>
      <c r="V47" s="1631"/>
      <c r="W47" s="1631"/>
      <c r="X47" s="1631"/>
      <c r="Y47" s="1631"/>
      <c r="Z47" s="1631"/>
      <c r="AA47" s="1631"/>
      <c r="AB47" s="1631"/>
      <c r="AC47" s="1631"/>
      <c r="AD47" s="1631"/>
      <c r="AE47" s="1631"/>
      <c r="AF47" s="1631"/>
      <c r="AG47" s="1631"/>
      <c r="AH47" s="1631"/>
      <c r="AI47" s="1631"/>
      <c r="AJ47" s="1631"/>
      <c r="AK47" s="1631"/>
      <c r="AL47" s="1631"/>
      <c r="AM47" s="1631"/>
      <c r="AN47" s="1631"/>
      <c r="AO47" s="1631"/>
      <c r="AP47" s="1631"/>
      <c r="AQ47" s="1631"/>
      <c r="AR47" s="1631"/>
      <c r="AS47" s="1631"/>
      <c r="AT47" s="1631"/>
      <c r="AU47" s="1631"/>
      <c r="AV47" s="1631"/>
      <c r="AW47" s="1631"/>
      <c r="AX47" s="1631"/>
      <c r="AY47" s="1631"/>
      <c r="AZ47" s="1631"/>
      <c r="BA47" s="1631"/>
      <c r="BB47" s="1631"/>
      <c r="BC47" s="1631"/>
      <c r="BD47" s="1631"/>
      <c r="BE47" s="1631"/>
      <c r="BF47" s="1631"/>
      <c r="BG47" s="1631"/>
      <c r="BH47" s="1631"/>
      <c r="BI47" s="1631"/>
      <c r="BJ47" s="1631"/>
      <c r="BK47" s="1631"/>
      <c r="BL47" s="1631"/>
      <c r="BM47" s="1631"/>
      <c r="BN47" s="1631"/>
      <c r="BO47" s="1631"/>
      <c r="BP47" s="1631"/>
      <c r="BQ47" s="1631"/>
      <c r="BR47" s="1631"/>
      <c r="BS47" s="1631"/>
      <c r="BT47" s="1631"/>
      <c r="BU47" s="1631"/>
      <c r="BV47" s="1631"/>
      <c r="BW47" s="1631"/>
      <c r="BX47" s="1631"/>
      <c r="BY47" s="1631"/>
      <c r="BZ47" s="1631"/>
      <c r="CA47" s="1631"/>
      <c r="CB47" s="1631"/>
      <c r="CC47" s="1631"/>
      <c r="CD47" s="1631"/>
      <c r="CE47" s="1631"/>
      <c r="CF47" s="1631"/>
      <c r="CG47" s="1631"/>
      <c r="CH47" s="1631"/>
      <c r="CI47" s="1631"/>
      <c r="CJ47" s="1631"/>
      <c r="CK47" s="1631"/>
      <c r="CL47" s="1631"/>
      <c r="CM47" s="1631"/>
      <c r="CN47" s="1631"/>
      <c r="CO47" s="1631"/>
      <c r="CP47" s="1631"/>
      <c r="CQ47" s="1631"/>
      <c r="CR47" s="1631"/>
      <c r="CS47" s="1631"/>
      <c r="CT47" s="1631"/>
      <c r="CU47" s="1631"/>
      <c r="CV47" s="1631"/>
      <c r="CW47" s="1631"/>
      <c r="CX47" s="1631"/>
      <c r="CY47" s="1631"/>
      <c r="CZ47" s="1631"/>
      <c r="DA47" s="1631"/>
      <c r="DB47" s="1631"/>
      <c r="DC47" s="1631"/>
      <c r="DD47" s="1631"/>
      <c r="DE47" s="1631"/>
      <c r="DF47" s="1631"/>
      <c r="DG47" s="1631"/>
      <c r="DH47" s="1631"/>
      <c r="DI47" s="1631"/>
      <c r="DJ47" s="1631"/>
      <c r="DK47" s="1631"/>
      <c r="DL47" s="1631"/>
      <c r="DM47" s="1631"/>
      <c r="DN47" s="1631"/>
      <c r="DO47" s="1631"/>
      <c r="DP47" s="1631"/>
      <c r="DQ47" s="1631"/>
      <c r="DR47" s="1631"/>
      <c r="DS47" s="1631"/>
      <c r="DT47" s="1631"/>
      <c r="DU47" s="1631"/>
      <c r="DV47" s="1631"/>
      <c r="DW47" s="1631"/>
      <c r="DX47" s="1631"/>
      <c r="DY47" s="1631"/>
      <c r="DZ47" s="1631"/>
      <c r="EA47" s="1631"/>
      <c r="EB47" s="1631"/>
      <c r="EC47" s="1631"/>
      <c r="ED47" s="1631"/>
      <c r="EE47" s="1631"/>
      <c r="EF47" s="1631"/>
      <c r="EG47" s="1631"/>
      <c r="EH47" s="1631"/>
      <c r="EI47" s="1631"/>
      <c r="EJ47" s="1631"/>
      <c r="EK47" s="1631"/>
      <c r="EL47" s="1631"/>
      <c r="EM47" s="1631"/>
      <c r="EN47" s="1631"/>
    </row>
    <row r="48" spans="1:144" s="1632" customFormat="1" ht="20.100000000000001" customHeight="1">
      <c r="A48" s="1668" t="s">
        <v>864</v>
      </c>
      <c r="B48" s="1669">
        <v>47.35</v>
      </c>
      <c r="C48" s="1648">
        <v>95</v>
      </c>
      <c r="D48" s="1649">
        <v>114.64166666666667</v>
      </c>
      <c r="E48" s="1650">
        <v>97.8</v>
      </c>
      <c r="F48" s="1649">
        <v>99.8</v>
      </c>
      <c r="G48" s="1649">
        <v>96.9</v>
      </c>
      <c r="H48" s="1649">
        <v>96.9</v>
      </c>
      <c r="I48" s="1649">
        <v>97.6</v>
      </c>
      <c r="J48" s="1653">
        <v>35.327635327635335</v>
      </c>
      <c r="K48" s="1654">
        <v>20.675438596491219</v>
      </c>
      <c r="L48" s="1655">
        <v>-14.435695538057743</v>
      </c>
      <c r="M48" s="1655">
        <v>-17.52066115702479</v>
      </c>
      <c r="N48" s="1655">
        <v>-17.355371900826441</v>
      </c>
      <c r="O48" s="1655">
        <v>-23.034154090548057</v>
      </c>
      <c r="P48" s="1655">
        <v>-22.478157267672756</v>
      </c>
      <c r="Q48" s="1655">
        <v>0.72239422084622618</v>
      </c>
      <c r="R48" s="1631"/>
      <c r="S48" s="1631" t="s">
        <v>232</v>
      </c>
      <c r="T48" s="1631"/>
      <c r="U48" s="1631"/>
      <c r="V48" s="1631"/>
      <c r="W48" s="1631"/>
      <c r="X48" s="1631"/>
      <c r="Y48" s="1631"/>
      <c r="Z48" s="1631"/>
      <c r="AA48" s="1631"/>
      <c r="AB48" s="1631"/>
      <c r="AC48" s="1631"/>
      <c r="AD48" s="1631"/>
      <c r="AE48" s="1631"/>
      <c r="AF48" s="1631"/>
      <c r="AG48" s="1631"/>
      <c r="AH48" s="1631"/>
      <c r="AI48" s="1631"/>
      <c r="AJ48" s="1631"/>
      <c r="AK48" s="1631"/>
      <c r="AL48" s="1631"/>
      <c r="AM48" s="1631"/>
      <c r="AN48" s="1631"/>
      <c r="AO48" s="1631"/>
      <c r="AP48" s="1631"/>
      <c r="AQ48" s="1631"/>
      <c r="AR48" s="1631"/>
      <c r="AS48" s="1631"/>
      <c r="AT48" s="1631"/>
      <c r="AU48" s="1631"/>
      <c r="AV48" s="1631"/>
      <c r="AW48" s="1631"/>
      <c r="AX48" s="1631"/>
      <c r="AY48" s="1631"/>
      <c r="AZ48" s="1631"/>
      <c r="BA48" s="1631"/>
      <c r="BB48" s="1631"/>
      <c r="BC48" s="1631"/>
      <c r="BD48" s="1631"/>
      <c r="BE48" s="1631"/>
      <c r="BF48" s="1631"/>
      <c r="BG48" s="1631"/>
      <c r="BH48" s="1631"/>
      <c r="BI48" s="1631"/>
      <c r="BJ48" s="1631"/>
      <c r="BK48" s="1631"/>
      <c r="BL48" s="1631"/>
      <c r="BM48" s="1631"/>
      <c r="BN48" s="1631"/>
      <c r="BO48" s="1631"/>
      <c r="BP48" s="1631"/>
      <c r="BQ48" s="1631"/>
      <c r="BR48" s="1631"/>
      <c r="BS48" s="1631"/>
      <c r="BT48" s="1631"/>
      <c r="BU48" s="1631"/>
      <c r="BV48" s="1631"/>
      <c r="BW48" s="1631"/>
      <c r="BX48" s="1631"/>
      <c r="BY48" s="1631"/>
      <c r="BZ48" s="1631"/>
      <c r="CA48" s="1631"/>
      <c r="CB48" s="1631"/>
      <c r="CC48" s="1631"/>
      <c r="CD48" s="1631"/>
      <c r="CE48" s="1631"/>
      <c r="CF48" s="1631"/>
      <c r="CG48" s="1631"/>
      <c r="CH48" s="1631"/>
      <c r="CI48" s="1631"/>
      <c r="CJ48" s="1631"/>
      <c r="CK48" s="1631"/>
      <c r="CL48" s="1631"/>
      <c r="CM48" s="1631"/>
      <c r="CN48" s="1631"/>
      <c r="CO48" s="1631"/>
      <c r="CP48" s="1631"/>
      <c r="CQ48" s="1631"/>
      <c r="CR48" s="1631"/>
      <c r="CS48" s="1631"/>
      <c r="CT48" s="1631"/>
      <c r="CU48" s="1631"/>
      <c r="CV48" s="1631"/>
      <c r="CW48" s="1631"/>
      <c r="CX48" s="1631"/>
      <c r="CY48" s="1631"/>
      <c r="CZ48" s="1631"/>
      <c r="DA48" s="1631"/>
      <c r="DB48" s="1631"/>
      <c r="DC48" s="1631"/>
      <c r="DD48" s="1631"/>
      <c r="DE48" s="1631"/>
      <c r="DF48" s="1631"/>
      <c r="DG48" s="1631"/>
      <c r="DH48" s="1631"/>
      <c r="DI48" s="1631"/>
      <c r="DJ48" s="1631"/>
      <c r="DK48" s="1631"/>
      <c r="DL48" s="1631"/>
      <c r="DM48" s="1631"/>
      <c r="DN48" s="1631"/>
      <c r="DO48" s="1631"/>
      <c r="DP48" s="1631"/>
      <c r="DQ48" s="1631"/>
      <c r="DR48" s="1631"/>
      <c r="DS48" s="1631"/>
      <c r="DT48" s="1631"/>
      <c r="DU48" s="1631"/>
      <c r="DV48" s="1631"/>
      <c r="DW48" s="1631"/>
      <c r="DX48" s="1631"/>
      <c r="DY48" s="1631"/>
      <c r="DZ48" s="1631"/>
      <c r="EA48" s="1631"/>
      <c r="EB48" s="1631"/>
      <c r="EC48" s="1631"/>
      <c r="ED48" s="1631"/>
      <c r="EE48" s="1631"/>
      <c r="EF48" s="1631"/>
      <c r="EG48" s="1631"/>
      <c r="EH48" s="1631"/>
      <c r="EI48" s="1631"/>
      <c r="EJ48" s="1631"/>
      <c r="EK48" s="1631"/>
      <c r="EL48" s="1631"/>
      <c r="EM48" s="1631"/>
      <c r="EN48" s="1631"/>
    </row>
    <row r="49" spans="1:144" s="1632" customFormat="1" ht="20.100000000000001" customHeight="1">
      <c r="A49" s="1646" t="s">
        <v>865</v>
      </c>
      <c r="B49" s="1657">
        <v>8.86</v>
      </c>
      <c r="C49" s="1648">
        <v>68.3</v>
      </c>
      <c r="D49" s="1649">
        <v>78.899999999999991</v>
      </c>
      <c r="E49" s="1650">
        <v>73.599999999999994</v>
      </c>
      <c r="F49" s="1649">
        <v>73</v>
      </c>
      <c r="G49" s="1649">
        <v>68.7</v>
      </c>
      <c r="H49" s="1649">
        <v>68.7</v>
      </c>
      <c r="I49" s="1649">
        <v>72.3</v>
      </c>
      <c r="J49" s="1653">
        <v>26.481481481481481</v>
      </c>
      <c r="K49" s="1654">
        <v>15.519765739385051</v>
      </c>
      <c r="L49" s="1655">
        <v>-9.4710947109471135</v>
      </c>
      <c r="M49" s="1655">
        <v>-15.41135573580533</v>
      </c>
      <c r="N49" s="1655">
        <v>-15.884476534296013</v>
      </c>
      <c r="O49" s="1655">
        <v>-20.209059233449466</v>
      </c>
      <c r="P49" s="1655">
        <v>-15.438596491228068</v>
      </c>
      <c r="Q49" s="1655">
        <v>5.2401746724890756</v>
      </c>
      <c r="R49" s="1631"/>
      <c r="S49" s="1631" t="s">
        <v>232</v>
      </c>
      <c r="T49" s="1631"/>
      <c r="U49" s="1631"/>
      <c r="V49" s="1631"/>
      <c r="W49" s="1631"/>
      <c r="X49" s="1631"/>
      <c r="Y49" s="1631"/>
      <c r="Z49" s="1631"/>
      <c r="AA49" s="1631"/>
      <c r="AB49" s="1631"/>
      <c r="AC49" s="1631"/>
      <c r="AD49" s="1631"/>
      <c r="AE49" s="1631"/>
      <c r="AF49" s="1631"/>
      <c r="AG49" s="1631"/>
      <c r="AH49" s="1631"/>
      <c r="AI49" s="1631"/>
      <c r="AJ49" s="1631"/>
      <c r="AK49" s="1631"/>
      <c r="AL49" s="1631"/>
      <c r="AM49" s="1631"/>
      <c r="AN49" s="1631"/>
      <c r="AO49" s="1631"/>
      <c r="AP49" s="1631"/>
      <c r="AQ49" s="1631"/>
      <c r="AR49" s="1631"/>
      <c r="AS49" s="1631"/>
      <c r="AT49" s="1631"/>
      <c r="AU49" s="1631"/>
      <c r="AV49" s="1631"/>
      <c r="AW49" s="1631"/>
      <c r="AX49" s="1631"/>
      <c r="AY49" s="1631"/>
      <c r="AZ49" s="1631"/>
      <c r="BA49" s="1631"/>
      <c r="BB49" s="1631"/>
      <c r="BC49" s="1631"/>
      <c r="BD49" s="1631"/>
      <c r="BE49" s="1631"/>
      <c r="BF49" s="1631"/>
      <c r="BG49" s="1631"/>
      <c r="BH49" s="1631"/>
      <c r="BI49" s="1631"/>
      <c r="BJ49" s="1631"/>
      <c r="BK49" s="1631"/>
      <c r="BL49" s="1631"/>
      <c r="BM49" s="1631"/>
      <c r="BN49" s="1631"/>
      <c r="BO49" s="1631"/>
      <c r="BP49" s="1631"/>
      <c r="BQ49" s="1631"/>
      <c r="BR49" s="1631"/>
      <c r="BS49" s="1631"/>
      <c r="BT49" s="1631"/>
      <c r="BU49" s="1631"/>
      <c r="BV49" s="1631"/>
      <c r="BW49" s="1631"/>
      <c r="BX49" s="1631"/>
      <c r="BY49" s="1631"/>
      <c r="BZ49" s="1631"/>
      <c r="CA49" s="1631"/>
      <c r="CB49" s="1631"/>
      <c r="CC49" s="1631"/>
      <c r="CD49" s="1631"/>
      <c r="CE49" s="1631"/>
      <c r="CF49" s="1631"/>
      <c r="CG49" s="1631"/>
      <c r="CH49" s="1631"/>
      <c r="CI49" s="1631"/>
      <c r="CJ49" s="1631"/>
      <c r="CK49" s="1631"/>
      <c r="CL49" s="1631"/>
      <c r="CM49" s="1631"/>
      <c r="CN49" s="1631"/>
      <c r="CO49" s="1631"/>
      <c r="CP49" s="1631"/>
      <c r="CQ49" s="1631"/>
      <c r="CR49" s="1631"/>
      <c r="CS49" s="1631"/>
      <c r="CT49" s="1631"/>
      <c r="CU49" s="1631"/>
      <c r="CV49" s="1631"/>
      <c r="CW49" s="1631"/>
      <c r="CX49" s="1631"/>
      <c r="CY49" s="1631"/>
      <c r="CZ49" s="1631"/>
      <c r="DA49" s="1631"/>
      <c r="DB49" s="1631"/>
      <c r="DC49" s="1631"/>
      <c r="DD49" s="1631"/>
      <c r="DE49" s="1631"/>
      <c r="DF49" s="1631"/>
      <c r="DG49" s="1631"/>
      <c r="DH49" s="1631"/>
      <c r="DI49" s="1631"/>
      <c r="DJ49" s="1631"/>
      <c r="DK49" s="1631"/>
      <c r="DL49" s="1631"/>
      <c r="DM49" s="1631"/>
      <c r="DN49" s="1631"/>
      <c r="DO49" s="1631"/>
      <c r="DP49" s="1631"/>
      <c r="DQ49" s="1631"/>
      <c r="DR49" s="1631"/>
      <c r="DS49" s="1631"/>
      <c r="DT49" s="1631"/>
      <c r="DU49" s="1631"/>
      <c r="DV49" s="1631"/>
      <c r="DW49" s="1631"/>
      <c r="DX49" s="1631"/>
      <c r="DY49" s="1631"/>
      <c r="DZ49" s="1631"/>
      <c r="EA49" s="1631"/>
      <c r="EB49" s="1631"/>
      <c r="EC49" s="1631"/>
      <c r="ED49" s="1631"/>
      <c r="EE49" s="1631"/>
      <c r="EF49" s="1631"/>
      <c r="EG49" s="1631"/>
      <c r="EH49" s="1631"/>
      <c r="EI49" s="1631"/>
      <c r="EJ49" s="1631"/>
      <c r="EK49" s="1631"/>
      <c r="EL49" s="1631"/>
      <c r="EM49" s="1631"/>
      <c r="EN49" s="1631"/>
    </row>
    <row r="50" spans="1:144" s="1632" customFormat="1" ht="20.100000000000001" customHeight="1">
      <c r="A50" s="1670" t="s">
        <v>866</v>
      </c>
      <c r="B50" s="1657">
        <v>42.34</v>
      </c>
      <c r="C50" s="1648">
        <v>115.9</v>
      </c>
      <c r="D50" s="1649">
        <v>139.55000000000001</v>
      </c>
      <c r="E50" s="1650">
        <v>145</v>
      </c>
      <c r="F50" s="1649">
        <v>145</v>
      </c>
      <c r="G50" s="1649">
        <v>141.19999999999999</v>
      </c>
      <c r="H50" s="1649">
        <v>141.19999999999999</v>
      </c>
      <c r="I50" s="1649">
        <v>143.30000000000001</v>
      </c>
      <c r="J50" s="1653">
        <v>20.729166666666671</v>
      </c>
      <c r="K50" s="1654">
        <v>20.405522001725629</v>
      </c>
      <c r="L50" s="1655">
        <v>3.349964362081252</v>
      </c>
      <c r="M50" s="1655">
        <v>5.301379811183736</v>
      </c>
      <c r="N50" s="1655">
        <v>4.2674253200569012</v>
      </c>
      <c r="O50" s="1655">
        <v>1.3639626704953116</v>
      </c>
      <c r="P50" s="1655">
        <v>2.5035765379113002</v>
      </c>
      <c r="Q50" s="1655">
        <v>1.48725212464592</v>
      </c>
      <c r="R50" s="1631"/>
      <c r="S50" s="1631" t="s">
        <v>232</v>
      </c>
      <c r="T50" s="1631"/>
      <c r="U50" s="1631"/>
      <c r="V50" s="1631"/>
      <c r="W50" s="1631"/>
      <c r="X50" s="1631"/>
      <c r="Y50" s="1631"/>
      <c r="Z50" s="1631"/>
      <c r="AA50" s="1631"/>
      <c r="AB50" s="1631"/>
      <c r="AC50" s="1631"/>
      <c r="AD50" s="1631"/>
      <c r="AE50" s="1631"/>
      <c r="AF50" s="1631"/>
      <c r="AG50" s="1631"/>
      <c r="AH50" s="1631"/>
      <c r="AI50" s="1631"/>
      <c r="AJ50" s="1631"/>
      <c r="AK50" s="1631"/>
      <c r="AL50" s="1631"/>
      <c r="AM50" s="1631"/>
      <c r="AN50" s="1631"/>
      <c r="AO50" s="1631"/>
      <c r="AP50" s="1631"/>
      <c r="AQ50" s="1631"/>
      <c r="AR50" s="1631"/>
      <c r="AS50" s="1631"/>
      <c r="AT50" s="1631"/>
      <c r="AU50" s="1631"/>
      <c r="AV50" s="1631"/>
      <c r="AW50" s="1631"/>
      <c r="AX50" s="1631"/>
      <c r="AY50" s="1631"/>
      <c r="AZ50" s="1631"/>
      <c r="BA50" s="1631"/>
      <c r="BB50" s="1631"/>
      <c r="BC50" s="1631"/>
      <c r="BD50" s="1631"/>
      <c r="BE50" s="1631"/>
      <c r="BF50" s="1631"/>
      <c r="BG50" s="1631"/>
      <c r="BH50" s="1631"/>
      <c r="BI50" s="1631"/>
      <c r="BJ50" s="1631"/>
      <c r="BK50" s="1631"/>
      <c r="BL50" s="1631"/>
      <c r="BM50" s="1631"/>
      <c r="BN50" s="1631"/>
      <c r="BO50" s="1631"/>
      <c r="BP50" s="1631"/>
      <c r="BQ50" s="1631"/>
      <c r="BR50" s="1631"/>
      <c r="BS50" s="1631"/>
      <c r="BT50" s="1631"/>
      <c r="BU50" s="1631"/>
      <c r="BV50" s="1631"/>
      <c r="BW50" s="1631"/>
      <c r="BX50" s="1631"/>
      <c r="BY50" s="1631"/>
      <c r="BZ50" s="1631"/>
      <c r="CA50" s="1631"/>
      <c r="CB50" s="1631"/>
      <c r="CC50" s="1631"/>
      <c r="CD50" s="1631"/>
      <c r="CE50" s="1631"/>
      <c r="CF50" s="1631"/>
      <c r="CG50" s="1631"/>
      <c r="CH50" s="1631"/>
      <c r="CI50" s="1631"/>
      <c r="CJ50" s="1631"/>
      <c r="CK50" s="1631"/>
      <c r="CL50" s="1631"/>
      <c r="CM50" s="1631"/>
      <c r="CN50" s="1631"/>
      <c r="CO50" s="1631"/>
      <c r="CP50" s="1631"/>
      <c r="CQ50" s="1631"/>
      <c r="CR50" s="1631"/>
      <c r="CS50" s="1631"/>
      <c r="CT50" s="1631"/>
      <c r="CU50" s="1631"/>
      <c r="CV50" s="1631"/>
      <c r="CW50" s="1631"/>
      <c r="CX50" s="1631"/>
      <c r="CY50" s="1631"/>
      <c r="CZ50" s="1631"/>
      <c r="DA50" s="1631"/>
      <c r="DB50" s="1631"/>
      <c r="DC50" s="1631"/>
      <c r="DD50" s="1631"/>
      <c r="DE50" s="1631"/>
      <c r="DF50" s="1631"/>
      <c r="DG50" s="1631"/>
      <c r="DH50" s="1631"/>
      <c r="DI50" s="1631"/>
      <c r="DJ50" s="1631"/>
      <c r="DK50" s="1631"/>
      <c r="DL50" s="1631"/>
      <c r="DM50" s="1631"/>
      <c r="DN50" s="1631"/>
      <c r="DO50" s="1631"/>
      <c r="DP50" s="1631"/>
      <c r="DQ50" s="1631"/>
      <c r="DR50" s="1631"/>
      <c r="DS50" s="1631"/>
      <c r="DT50" s="1631"/>
      <c r="DU50" s="1631"/>
      <c r="DV50" s="1631"/>
      <c r="DW50" s="1631"/>
      <c r="DX50" s="1631"/>
      <c r="DY50" s="1631"/>
      <c r="DZ50" s="1631"/>
      <c r="EA50" s="1631"/>
      <c r="EB50" s="1631"/>
      <c r="EC50" s="1631"/>
      <c r="ED50" s="1631"/>
      <c r="EE50" s="1631"/>
      <c r="EF50" s="1631"/>
      <c r="EG50" s="1631"/>
      <c r="EH50" s="1631"/>
      <c r="EI50" s="1631"/>
      <c r="EJ50" s="1631"/>
      <c r="EK50" s="1631"/>
      <c r="EL50" s="1631"/>
      <c r="EM50" s="1631"/>
      <c r="EN50" s="1631"/>
    </row>
    <row r="51" spans="1:144" s="1632" customFormat="1" ht="20.100000000000001" customHeight="1">
      <c r="A51" s="1646" t="s">
        <v>859</v>
      </c>
      <c r="B51" s="1657">
        <v>40.19</v>
      </c>
      <c r="C51" s="1648">
        <v>116.3</v>
      </c>
      <c r="D51" s="1649">
        <v>139.9083333333333</v>
      </c>
      <c r="E51" s="1650">
        <v>146.19999999999999</v>
      </c>
      <c r="F51" s="1649">
        <v>145.9</v>
      </c>
      <c r="G51" s="1649">
        <v>142.30000000000001</v>
      </c>
      <c r="H51" s="1649">
        <v>142.30000000000001</v>
      </c>
      <c r="I51" s="1649">
        <v>144.80000000000001</v>
      </c>
      <c r="J51" s="1653">
        <v>19.896907216494839</v>
      </c>
      <c r="K51" s="1654">
        <v>20.299512754370852</v>
      </c>
      <c r="L51" s="1655">
        <v>4.2052744119743153</v>
      </c>
      <c r="M51" s="1655">
        <v>5.954974582425578</v>
      </c>
      <c r="N51" s="1655">
        <v>4.7652916073968896</v>
      </c>
      <c r="O51" s="1655">
        <v>2.0803443328551054</v>
      </c>
      <c r="P51" s="1655">
        <v>3.4285714285714448</v>
      </c>
      <c r="Q51" s="1655">
        <v>1.7568517217146962</v>
      </c>
      <c r="R51" s="1631"/>
      <c r="S51" s="1631" t="s">
        <v>232</v>
      </c>
      <c r="T51" s="1631"/>
      <c r="U51" s="1631"/>
      <c r="V51" s="1631"/>
      <c r="W51" s="1631"/>
      <c r="X51" s="1631"/>
      <c r="Y51" s="1631"/>
      <c r="Z51" s="1631"/>
      <c r="AA51" s="1631"/>
      <c r="AB51" s="1631"/>
      <c r="AC51" s="1631"/>
      <c r="AD51" s="1631"/>
      <c r="AE51" s="1631"/>
      <c r="AF51" s="1631"/>
      <c r="AG51" s="1631"/>
      <c r="AH51" s="1631"/>
      <c r="AI51" s="1631"/>
      <c r="AJ51" s="1631"/>
      <c r="AK51" s="1631"/>
      <c r="AL51" s="1631"/>
      <c r="AM51" s="1631"/>
      <c r="AN51" s="1631"/>
      <c r="AO51" s="1631"/>
      <c r="AP51" s="1631"/>
      <c r="AQ51" s="1631"/>
      <c r="AR51" s="1631"/>
      <c r="AS51" s="1631"/>
      <c r="AT51" s="1631"/>
      <c r="AU51" s="1631"/>
      <c r="AV51" s="1631"/>
      <c r="AW51" s="1631"/>
      <c r="AX51" s="1631"/>
      <c r="AY51" s="1631"/>
      <c r="AZ51" s="1631"/>
      <c r="BA51" s="1631"/>
      <c r="BB51" s="1631"/>
      <c r="BC51" s="1631"/>
      <c r="BD51" s="1631"/>
      <c r="BE51" s="1631"/>
      <c r="BF51" s="1631"/>
      <c r="BG51" s="1631"/>
      <c r="BH51" s="1631"/>
      <c r="BI51" s="1631"/>
      <c r="BJ51" s="1631"/>
      <c r="BK51" s="1631"/>
      <c r="BL51" s="1631"/>
      <c r="BM51" s="1631"/>
      <c r="BN51" s="1631"/>
      <c r="BO51" s="1631"/>
      <c r="BP51" s="1631"/>
      <c r="BQ51" s="1631"/>
      <c r="BR51" s="1631"/>
      <c r="BS51" s="1631"/>
      <c r="BT51" s="1631"/>
      <c r="BU51" s="1631"/>
      <c r="BV51" s="1631"/>
      <c r="BW51" s="1631"/>
      <c r="BX51" s="1631"/>
      <c r="BY51" s="1631"/>
      <c r="BZ51" s="1631"/>
      <c r="CA51" s="1631"/>
      <c r="CB51" s="1631"/>
      <c r="CC51" s="1631"/>
      <c r="CD51" s="1631"/>
      <c r="CE51" s="1631"/>
      <c r="CF51" s="1631"/>
      <c r="CG51" s="1631"/>
      <c r="CH51" s="1631"/>
      <c r="CI51" s="1631"/>
      <c r="CJ51" s="1631"/>
      <c r="CK51" s="1631"/>
      <c r="CL51" s="1631"/>
      <c r="CM51" s="1631"/>
      <c r="CN51" s="1631"/>
      <c r="CO51" s="1631"/>
      <c r="CP51" s="1631"/>
      <c r="CQ51" s="1631"/>
      <c r="CR51" s="1631"/>
      <c r="CS51" s="1631"/>
      <c r="CT51" s="1631"/>
      <c r="CU51" s="1631"/>
      <c r="CV51" s="1631"/>
      <c r="CW51" s="1631"/>
      <c r="CX51" s="1631"/>
      <c r="CY51" s="1631"/>
      <c r="CZ51" s="1631"/>
      <c r="DA51" s="1631"/>
      <c r="DB51" s="1631"/>
      <c r="DC51" s="1631"/>
      <c r="DD51" s="1631"/>
      <c r="DE51" s="1631"/>
      <c r="DF51" s="1631"/>
      <c r="DG51" s="1631"/>
      <c r="DH51" s="1631"/>
      <c r="DI51" s="1631"/>
      <c r="DJ51" s="1631"/>
      <c r="DK51" s="1631"/>
      <c r="DL51" s="1631"/>
      <c r="DM51" s="1631"/>
      <c r="DN51" s="1631"/>
      <c r="DO51" s="1631"/>
      <c r="DP51" s="1631"/>
      <c r="DQ51" s="1631"/>
      <c r="DR51" s="1631"/>
      <c r="DS51" s="1631"/>
      <c r="DT51" s="1631"/>
      <c r="DU51" s="1631"/>
      <c r="DV51" s="1631"/>
      <c r="DW51" s="1631"/>
      <c r="DX51" s="1631"/>
      <c r="DY51" s="1631"/>
      <c r="DZ51" s="1631"/>
      <c r="EA51" s="1631"/>
      <c r="EB51" s="1631"/>
      <c r="EC51" s="1631"/>
      <c r="ED51" s="1631"/>
      <c r="EE51" s="1631"/>
      <c r="EF51" s="1631"/>
      <c r="EG51" s="1631"/>
      <c r="EH51" s="1631"/>
      <c r="EI51" s="1631"/>
      <c r="EJ51" s="1631"/>
      <c r="EK51" s="1631"/>
      <c r="EL51" s="1631"/>
      <c r="EM51" s="1631"/>
      <c r="EN51" s="1631"/>
    </row>
    <row r="52" spans="1:144" s="1632" customFormat="1" ht="20.100000000000001" customHeight="1">
      <c r="A52" s="1646" t="s">
        <v>862</v>
      </c>
      <c r="B52" s="1657">
        <v>2.15</v>
      </c>
      <c r="C52" s="1648">
        <v>108.3</v>
      </c>
      <c r="D52" s="1649">
        <v>132.70833333333334</v>
      </c>
      <c r="E52" s="1650">
        <v>122.3</v>
      </c>
      <c r="F52" s="1649">
        <v>128</v>
      </c>
      <c r="G52" s="1649">
        <v>120.7</v>
      </c>
      <c r="H52" s="1649">
        <v>120.7</v>
      </c>
      <c r="I52" s="1649">
        <v>114.8</v>
      </c>
      <c r="J52" s="1653">
        <v>42.125984251968504</v>
      </c>
      <c r="K52" s="1654">
        <v>22.537703908895054</v>
      </c>
      <c r="L52" s="1655">
        <v>-12.953736654804274</v>
      </c>
      <c r="M52" s="1655">
        <v>-6.9090909090909065</v>
      </c>
      <c r="N52" s="1655">
        <v>-5.8197303051809968</v>
      </c>
      <c r="O52" s="1655">
        <v>-11.704462326261876</v>
      </c>
      <c r="P52" s="1655">
        <v>-15.712187958883987</v>
      </c>
      <c r="Q52" s="1655">
        <v>-4.8881524440762263</v>
      </c>
      <c r="R52" s="1631"/>
      <c r="S52" s="1631" t="s">
        <v>232</v>
      </c>
      <c r="T52" s="1631"/>
      <c r="U52" s="1631"/>
      <c r="V52" s="1631"/>
      <c r="W52" s="1631"/>
      <c r="X52" s="1631"/>
      <c r="Y52" s="1631"/>
      <c r="Z52" s="1631"/>
      <c r="AA52" s="1631"/>
      <c r="AB52" s="1631"/>
      <c r="AC52" s="1631"/>
      <c r="AD52" s="1631"/>
      <c r="AE52" s="1631"/>
      <c r="AF52" s="1631"/>
      <c r="AG52" s="1631"/>
      <c r="AH52" s="1631"/>
      <c r="AI52" s="1631"/>
      <c r="AJ52" s="1631"/>
      <c r="AK52" s="1631"/>
      <c r="AL52" s="1631"/>
      <c r="AM52" s="1631"/>
      <c r="AN52" s="1631"/>
      <c r="AO52" s="1631"/>
      <c r="AP52" s="1631"/>
      <c r="AQ52" s="1631"/>
      <c r="AR52" s="1631"/>
      <c r="AS52" s="1631"/>
      <c r="AT52" s="1631"/>
      <c r="AU52" s="1631"/>
      <c r="AV52" s="1631"/>
      <c r="AW52" s="1631"/>
      <c r="AX52" s="1631"/>
      <c r="AY52" s="1631"/>
      <c r="AZ52" s="1631"/>
      <c r="BA52" s="1631"/>
      <c r="BB52" s="1631"/>
      <c r="BC52" s="1631"/>
      <c r="BD52" s="1631"/>
      <c r="BE52" s="1631"/>
      <c r="BF52" s="1631"/>
      <c r="BG52" s="1631"/>
      <c r="BH52" s="1631"/>
      <c r="BI52" s="1631"/>
      <c r="BJ52" s="1631"/>
      <c r="BK52" s="1631"/>
      <c r="BL52" s="1631"/>
      <c r="BM52" s="1631"/>
      <c r="BN52" s="1631"/>
      <c r="BO52" s="1631"/>
      <c r="BP52" s="1631"/>
      <c r="BQ52" s="1631"/>
      <c r="BR52" s="1631"/>
      <c r="BS52" s="1631"/>
      <c r="BT52" s="1631"/>
      <c r="BU52" s="1631"/>
      <c r="BV52" s="1631"/>
      <c r="BW52" s="1631"/>
      <c r="BX52" s="1631"/>
      <c r="BY52" s="1631"/>
      <c r="BZ52" s="1631"/>
      <c r="CA52" s="1631"/>
      <c r="CB52" s="1631"/>
      <c r="CC52" s="1631"/>
      <c r="CD52" s="1631"/>
      <c r="CE52" s="1631"/>
      <c r="CF52" s="1631"/>
      <c r="CG52" s="1631"/>
      <c r="CH52" s="1631"/>
      <c r="CI52" s="1631"/>
      <c r="CJ52" s="1631"/>
      <c r="CK52" s="1631"/>
      <c r="CL52" s="1631"/>
      <c r="CM52" s="1631"/>
      <c r="CN52" s="1631"/>
      <c r="CO52" s="1631"/>
      <c r="CP52" s="1631"/>
      <c r="CQ52" s="1631"/>
      <c r="CR52" s="1631"/>
      <c r="CS52" s="1631"/>
      <c r="CT52" s="1631"/>
      <c r="CU52" s="1631"/>
      <c r="CV52" s="1631"/>
      <c r="CW52" s="1631"/>
      <c r="CX52" s="1631"/>
      <c r="CY52" s="1631"/>
      <c r="CZ52" s="1631"/>
      <c r="DA52" s="1631"/>
      <c r="DB52" s="1631"/>
      <c r="DC52" s="1631"/>
      <c r="DD52" s="1631"/>
      <c r="DE52" s="1631"/>
      <c r="DF52" s="1631"/>
      <c r="DG52" s="1631"/>
      <c r="DH52" s="1631"/>
      <c r="DI52" s="1631"/>
      <c r="DJ52" s="1631"/>
      <c r="DK52" s="1631"/>
      <c r="DL52" s="1631"/>
      <c r="DM52" s="1631"/>
      <c r="DN52" s="1631"/>
      <c r="DO52" s="1631"/>
      <c r="DP52" s="1631"/>
      <c r="DQ52" s="1631"/>
      <c r="DR52" s="1631"/>
      <c r="DS52" s="1631"/>
      <c r="DT52" s="1631"/>
      <c r="DU52" s="1631"/>
      <c r="DV52" s="1631"/>
      <c r="DW52" s="1631"/>
      <c r="DX52" s="1631"/>
      <c r="DY52" s="1631"/>
      <c r="DZ52" s="1631"/>
      <c r="EA52" s="1631"/>
      <c r="EB52" s="1631"/>
      <c r="EC52" s="1631"/>
      <c r="ED52" s="1631"/>
      <c r="EE52" s="1631"/>
      <c r="EF52" s="1631"/>
      <c r="EG52" s="1631"/>
      <c r="EH52" s="1631"/>
      <c r="EI52" s="1631"/>
      <c r="EJ52" s="1631"/>
      <c r="EK52" s="1631"/>
      <c r="EL52" s="1631"/>
      <c r="EM52" s="1631"/>
      <c r="EN52" s="1631"/>
    </row>
    <row r="53" spans="1:144" s="1632" customFormat="1" ht="20.100000000000001" customHeight="1">
      <c r="A53" s="1670" t="s">
        <v>867</v>
      </c>
      <c r="B53" s="1657">
        <v>22.23</v>
      </c>
      <c r="C53" s="1648">
        <v>104.3</v>
      </c>
      <c r="D53" s="1649">
        <v>126.90833333333335</v>
      </c>
      <c r="E53" s="1650">
        <v>118.2</v>
      </c>
      <c r="F53" s="1649">
        <v>117.2</v>
      </c>
      <c r="G53" s="1649">
        <v>114.8</v>
      </c>
      <c r="H53" s="1649">
        <v>114.8</v>
      </c>
      <c r="I53" s="1649">
        <v>109.4</v>
      </c>
      <c r="J53" s="1653">
        <v>19.473081328751434</v>
      </c>
      <c r="K53" s="1654">
        <v>21.676254394375206</v>
      </c>
      <c r="L53" s="1655">
        <v>-18.370165745856355</v>
      </c>
      <c r="M53" s="1655">
        <v>-23.046618516086681</v>
      </c>
      <c r="N53" s="1655">
        <v>-7.0038910505836611</v>
      </c>
      <c r="O53" s="1655">
        <v>-8.3798882681564208</v>
      </c>
      <c r="P53" s="1655">
        <v>-14.731098986749814</v>
      </c>
      <c r="Q53" s="1655">
        <v>-4.7038327526132377</v>
      </c>
      <c r="R53" s="1631"/>
      <c r="S53" s="1631" t="s">
        <v>232</v>
      </c>
      <c r="T53" s="1631"/>
      <c r="U53" s="1631"/>
      <c r="V53" s="1631"/>
      <c r="W53" s="1631"/>
      <c r="X53" s="1631"/>
      <c r="Y53" s="1631"/>
      <c r="Z53" s="1631"/>
      <c r="AA53" s="1631"/>
      <c r="AB53" s="1631"/>
      <c r="AC53" s="1631"/>
      <c r="AD53" s="1631"/>
      <c r="AE53" s="1631"/>
      <c r="AF53" s="1631"/>
      <c r="AG53" s="1631"/>
      <c r="AH53" s="1631"/>
      <c r="AI53" s="1631"/>
      <c r="AJ53" s="1631"/>
      <c r="AK53" s="1631"/>
      <c r="AL53" s="1631"/>
      <c r="AM53" s="1631"/>
      <c r="AN53" s="1631"/>
      <c r="AO53" s="1631"/>
      <c r="AP53" s="1631"/>
      <c r="AQ53" s="1631"/>
      <c r="AR53" s="1631"/>
      <c r="AS53" s="1631"/>
      <c r="AT53" s="1631"/>
      <c r="AU53" s="1631"/>
      <c r="AV53" s="1631"/>
      <c r="AW53" s="1631"/>
      <c r="AX53" s="1631"/>
      <c r="AY53" s="1631"/>
      <c r="AZ53" s="1631"/>
      <c r="BA53" s="1631"/>
      <c r="BB53" s="1631"/>
      <c r="BC53" s="1631"/>
      <c r="BD53" s="1631"/>
      <c r="BE53" s="1631"/>
      <c r="BF53" s="1631"/>
      <c r="BG53" s="1631"/>
      <c r="BH53" s="1631"/>
      <c r="BI53" s="1631"/>
      <c r="BJ53" s="1631"/>
      <c r="BK53" s="1631"/>
      <c r="BL53" s="1631"/>
      <c r="BM53" s="1631"/>
      <c r="BN53" s="1631"/>
      <c r="BO53" s="1631"/>
      <c r="BP53" s="1631"/>
      <c r="BQ53" s="1631"/>
      <c r="BR53" s="1631"/>
      <c r="BS53" s="1631"/>
      <c r="BT53" s="1631"/>
      <c r="BU53" s="1631"/>
      <c r="BV53" s="1631"/>
      <c r="BW53" s="1631"/>
      <c r="BX53" s="1631"/>
      <c r="BY53" s="1631"/>
      <c r="BZ53" s="1631"/>
      <c r="CA53" s="1631"/>
      <c r="CB53" s="1631"/>
      <c r="CC53" s="1631"/>
      <c r="CD53" s="1631"/>
      <c r="CE53" s="1631"/>
      <c r="CF53" s="1631"/>
      <c r="CG53" s="1631"/>
      <c r="CH53" s="1631"/>
      <c r="CI53" s="1631"/>
      <c r="CJ53" s="1631"/>
      <c r="CK53" s="1631"/>
      <c r="CL53" s="1631"/>
      <c r="CM53" s="1631"/>
      <c r="CN53" s="1631"/>
      <c r="CO53" s="1631"/>
      <c r="CP53" s="1631"/>
      <c r="CQ53" s="1631"/>
      <c r="CR53" s="1631"/>
      <c r="CS53" s="1631"/>
      <c r="CT53" s="1631"/>
      <c r="CU53" s="1631"/>
      <c r="CV53" s="1631"/>
      <c r="CW53" s="1631"/>
      <c r="CX53" s="1631"/>
      <c r="CY53" s="1631"/>
      <c r="CZ53" s="1631"/>
      <c r="DA53" s="1631"/>
      <c r="DB53" s="1631"/>
      <c r="DC53" s="1631"/>
      <c r="DD53" s="1631"/>
      <c r="DE53" s="1631"/>
      <c r="DF53" s="1631"/>
      <c r="DG53" s="1631"/>
      <c r="DH53" s="1631"/>
      <c r="DI53" s="1631"/>
      <c r="DJ53" s="1631"/>
      <c r="DK53" s="1631"/>
      <c r="DL53" s="1631"/>
      <c r="DM53" s="1631"/>
      <c r="DN53" s="1631"/>
      <c r="DO53" s="1631"/>
      <c r="DP53" s="1631"/>
      <c r="DQ53" s="1631"/>
      <c r="DR53" s="1631"/>
      <c r="DS53" s="1631"/>
      <c r="DT53" s="1631"/>
      <c r="DU53" s="1631"/>
      <c r="DV53" s="1631"/>
      <c r="DW53" s="1631"/>
      <c r="DX53" s="1631"/>
      <c r="DY53" s="1631"/>
      <c r="DZ53" s="1631"/>
      <c r="EA53" s="1631"/>
      <c r="EB53" s="1631"/>
      <c r="EC53" s="1631"/>
      <c r="ED53" s="1631"/>
      <c r="EE53" s="1631"/>
      <c r="EF53" s="1631"/>
      <c r="EG53" s="1631"/>
      <c r="EH53" s="1631"/>
      <c r="EI53" s="1631"/>
      <c r="EJ53" s="1631"/>
      <c r="EK53" s="1631"/>
      <c r="EL53" s="1631"/>
      <c r="EM53" s="1631"/>
      <c r="EN53" s="1631"/>
    </row>
    <row r="54" spans="1:144" s="1632" customFormat="1" ht="20.100000000000001" customHeight="1">
      <c r="A54" s="1646" t="s">
        <v>859</v>
      </c>
      <c r="B54" s="1657">
        <v>8.08</v>
      </c>
      <c r="C54" s="1648">
        <v>106.7</v>
      </c>
      <c r="D54" s="1649">
        <v>127.91666666666669</v>
      </c>
      <c r="E54" s="1650">
        <v>123.8</v>
      </c>
      <c r="F54" s="1649">
        <v>121.3</v>
      </c>
      <c r="G54" s="1649">
        <v>123.1</v>
      </c>
      <c r="H54" s="1649">
        <v>123.1</v>
      </c>
      <c r="I54" s="1649">
        <v>127.2</v>
      </c>
      <c r="J54" s="1653">
        <v>11.962224554039878</v>
      </c>
      <c r="K54" s="1654">
        <v>19.884411121524536</v>
      </c>
      <c r="L54" s="1655">
        <v>0.81433224755700451</v>
      </c>
      <c r="M54" s="1655">
        <v>-7.1920428462126864</v>
      </c>
      <c r="N54" s="1655">
        <v>-0.3965107057890549</v>
      </c>
      <c r="O54" s="1655">
        <v>-3.5266457680250767</v>
      </c>
      <c r="P54" s="1655">
        <v>-5.4977711738484345</v>
      </c>
      <c r="Q54" s="1655">
        <v>3.3306255077173148</v>
      </c>
      <c r="R54" s="1631"/>
      <c r="S54" s="1631" t="s">
        <v>232</v>
      </c>
      <c r="T54" s="1631"/>
      <c r="U54" s="1631"/>
      <c r="V54" s="1631"/>
      <c r="W54" s="1631"/>
      <c r="X54" s="1631"/>
      <c r="Y54" s="1631"/>
      <c r="Z54" s="1631"/>
      <c r="AA54" s="1631"/>
      <c r="AB54" s="1631"/>
      <c r="AC54" s="1631"/>
      <c r="AD54" s="1631"/>
      <c r="AE54" s="1631"/>
      <c r="AF54" s="1631"/>
      <c r="AG54" s="1631"/>
      <c r="AH54" s="1631"/>
      <c r="AI54" s="1631"/>
      <c r="AJ54" s="1631"/>
      <c r="AK54" s="1631"/>
      <c r="AL54" s="1631"/>
      <c r="AM54" s="1631"/>
      <c r="AN54" s="1631"/>
      <c r="AO54" s="1631"/>
      <c r="AP54" s="1631"/>
      <c r="AQ54" s="1631"/>
      <c r="AR54" s="1631"/>
      <c r="AS54" s="1631"/>
      <c r="AT54" s="1631"/>
      <c r="AU54" s="1631"/>
      <c r="AV54" s="1631"/>
      <c r="AW54" s="1631"/>
      <c r="AX54" s="1631"/>
      <c r="AY54" s="1631"/>
      <c r="AZ54" s="1631"/>
      <c r="BA54" s="1631"/>
      <c r="BB54" s="1631"/>
      <c r="BC54" s="1631"/>
      <c r="BD54" s="1631"/>
      <c r="BE54" s="1631"/>
      <c r="BF54" s="1631"/>
      <c r="BG54" s="1631"/>
      <c r="BH54" s="1631"/>
      <c r="BI54" s="1631"/>
      <c r="BJ54" s="1631"/>
      <c r="BK54" s="1631"/>
      <c r="BL54" s="1631"/>
      <c r="BM54" s="1631"/>
      <c r="BN54" s="1631"/>
      <c r="BO54" s="1631"/>
      <c r="BP54" s="1631"/>
      <c r="BQ54" s="1631"/>
      <c r="BR54" s="1631"/>
      <c r="BS54" s="1631"/>
      <c r="BT54" s="1631"/>
      <c r="BU54" s="1631"/>
      <c r="BV54" s="1631"/>
      <c r="BW54" s="1631"/>
      <c r="BX54" s="1631"/>
      <c r="BY54" s="1631"/>
      <c r="BZ54" s="1631"/>
      <c r="CA54" s="1631"/>
      <c r="CB54" s="1631"/>
      <c r="CC54" s="1631"/>
      <c r="CD54" s="1631"/>
      <c r="CE54" s="1631"/>
      <c r="CF54" s="1631"/>
      <c r="CG54" s="1631"/>
      <c r="CH54" s="1631"/>
      <c r="CI54" s="1631"/>
      <c r="CJ54" s="1631"/>
      <c r="CK54" s="1631"/>
      <c r="CL54" s="1631"/>
      <c r="CM54" s="1631"/>
      <c r="CN54" s="1631"/>
      <c r="CO54" s="1631"/>
      <c r="CP54" s="1631"/>
      <c r="CQ54" s="1631"/>
      <c r="CR54" s="1631"/>
      <c r="CS54" s="1631"/>
      <c r="CT54" s="1631"/>
      <c r="CU54" s="1631"/>
      <c r="CV54" s="1631"/>
      <c r="CW54" s="1631"/>
      <c r="CX54" s="1631"/>
      <c r="CY54" s="1631"/>
      <c r="CZ54" s="1631"/>
      <c r="DA54" s="1631"/>
      <c r="DB54" s="1631"/>
      <c r="DC54" s="1631"/>
      <c r="DD54" s="1631"/>
      <c r="DE54" s="1631"/>
      <c r="DF54" s="1631"/>
      <c r="DG54" s="1631"/>
      <c r="DH54" s="1631"/>
      <c r="DI54" s="1631"/>
      <c r="DJ54" s="1631"/>
      <c r="DK54" s="1631"/>
      <c r="DL54" s="1631"/>
      <c r="DM54" s="1631"/>
      <c r="DN54" s="1631"/>
      <c r="DO54" s="1631"/>
      <c r="DP54" s="1631"/>
      <c r="DQ54" s="1631"/>
      <c r="DR54" s="1631"/>
      <c r="DS54" s="1631"/>
      <c r="DT54" s="1631"/>
      <c r="DU54" s="1631"/>
      <c r="DV54" s="1631"/>
      <c r="DW54" s="1631"/>
      <c r="DX54" s="1631"/>
      <c r="DY54" s="1631"/>
      <c r="DZ54" s="1631"/>
      <c r="EA54" s="1631"/>
      <c r="EB54" s="1631"/>
      <c r="EC54" s="1631"/>
      <c r="ED54" s="1631"/>
      <c r="EE54" s="1631"/>
      <c r="EF54" s="1631"/>
      <c r="EG54" s="1631"/>
      <c r="EH54" s="1631"/>
      <c r="EI54" s="1631"/>
      <c r="EJ54" s="1631"/>
      <c r="EK54" s="1631"/>
      <c r="EL54" s="1631"/>
      <c r="EM54" s="1631"/>
      <c r="EN54" s="1631"/>
    </row>
    <row r="55" spans="1:144" s="1632" customFormat="1" ht="20.100000000000001" customHeight="1">
      <c r="A55" s="1646" t="s">
        <v>862</v>
      </c>
      <c r="B55" s="1657">
        <v>14.15</v>
      </c>
      <c r="C55" s="1648">
        <v>102.9</v>
      </c>
      <c r="D55" s="1649">
        <v>126.30833333333334</v>
      </c>
      <c r="E55" s="1650">
        <v>115</v>
      </c>
      <c r="F55" s="1649">
        <v>114.9</v>
      </c>
      <c r="G55" s="1649">
        <v>110</v>
      </c>
      <c r="H55" s="1649">
        <v>110</v>
      </c>
      <c r="I55" s="1649">
        <v>99.2</v>
      </c>
      <c r="J55" s="1653">
        <v>24.425634824667469</v>
      </c>
      <c r="K55" s="1654">
        <v>22.748623258827337</v>
      </c>
      <c r="L55" s="1655">
        <v>-26.891290527654164</v>
      </c>
      <c r="M55" s="1655">
        <v>-30.194410692588093</v>
      </c>
      <c r="N55" s="1655">
        <v>-10.700538876058516</v>
      </c>
      <c r="O55" s="1655">
        <v>-11.290322580645167</v>
      </c>
      <c r="P55" s="1655">
        <v>-20.385232744783309</v>
      </c>
      <c r="Q55" s="1655">
        <v>-9.818181818181813</v>
      </c>
      <c r="R55" s="1631"/>
      <c r="S55" s="1631" t="s">
        <v>232</v>
      </c>
      <c r="T55" s="1631"/>
      <c r="U55" s="1631"/>
      <c r="V55" s="1631"/>
      <c r="W55" s="1631"/>
      <c r="X55" s="1631"/>
      <c r="Y55" s="1631"/>
      <c r="Z55" s="1631"/>
      <c r="AA55" s="1631"/>
      <c r="AB55" s="1631"/>
      <c r="AC55" s="1631"/>
      <c r="AD55" s="1631"/>
      <c r="AE55" s="1631"/>
      <c r="AF55" s="1631"/>
      <c r="AG55" s="1631"/>
      <c r="AH55" s="1631"/>
      <c r="AI55" s="1631"/>
      <c r="AJ55" s="1631"/>
      <c r="AK55" s="1631"/>
      <c r="AL55" s="1631"/>
      <c r="AM55" s="1631"/>
      <c r="AN55" s="1631"/>
      <c r="AO55" s="1631"/>
      <c r="AP55" s="1631"/>
      <c r="AQ55" s="1631"/>
      <c r="AR55" s="1631"/>
      <c r="AS55" s="1631"/>
      <c r="AT55" s="1631"/>
      <c r="AU55" s="1631"/>
      <c r="AV55" s="1631"/>
      <c r="AW55" s="1631"/>
      <c r="AX55" s="1631"/>
      <c r="AY55" s="1631"/>
      <c r="AZ55" s="1631"/>
      <c r="BA55" s="1631"/>
      <c r="BB55" s="1631"/>
      <c r="BC55" s="1631"/>
      <c r="BD55" s="1631"/>
      <c r="BE55" s="1631"/>
      <c r="BF55" s="1631"/>
      <c r="BG55" s="1631"/>
      <c r="BH55" s="1631"/>
      <c r="BI55" s="1631"/>
      <c r="BJ55" s="1631"/>
      <c r="BK55" s="1631"/>
      <c r="BL55" s="1631"/>
      <c r="BM55" s="1631"/>
      <c r="BN55" s="1631"/>
      <c r="BO55" s="1631"/>
      <c r="BP55" s="1631"/>
      <c r="BQ55" s="1631"/>
      <c r="BR55" s="1631"/>
      <c r="BS55" s="1631"/>
      <c r="BT55" s="1631"/>
      <c r="BU55" s="1631"/>
      <c r="BV55" s="1631"/>
      <c r="BW55" s="1631"/>
      <c r="BX55" s="1631"/>
      <c r="BY55" s="1631"/>
      <c r="BZ55" s="1631"/>
      <c r="CA55" s="1631"/>
      <c r="CB55" s="1631"/>
      <c r="CC55" s="1631"/>
      <c r="CD55" s="1631"/>
      <c r="CE55" s="1631"/>
      <c r="CF55" s="1631"/>
      <c r="CG55" s="1631"/>
      <c r="CH55" s="1631"/>
      <c r="CI55" s="1631"/>
      <c r="CJ55" s="1631"/>
      <c r="CK55" s="1631"/>
      <c r="CL55" s="1631"/>
      <c r="CM55" s="1631"/>
      <c r="CN55" s="1631"/>
      <c r="CO55" s="1631"/>
      <c r="CP55" s="1631"/>
      <c r="CQ55" s="1631"/>
      <c r="CR55" s="1631"/>
      <c r="CS55" s="1631"/>
      <c r="CT55" s="1631"/>
      <c r="CU55" s="1631"/>
      <c r="CV55" s="1631"/>
      <c r="CW55" s="1631"/>
      <c r="CX55" s="1631"/>
      <c r="CY55" s="1631"/>
      <c r="CZ55" s="1631"/>
      <c r="DA55" s="1631"/>
      <c r="DB55" s="1631"/>
      <c r="DC55" s="1631"/>
      <c r="DD55" s="1631"/>
      <c r="DE55" s="1631"/>
      <c r="DF55" s="1631"/>
      <c r="DG55" s="1631"/>
      <c r="DH55" s="1631"/>
      <c r="DI55" s="1631"/>
      <c r="DJ55" s="1631"/>
      <c r="DK55" s="1631"/>
      <c r="DL55" s="1631"/>
      <c r="DM55" s="1631"/>
      <c r="DN55" s="1631"/>
      <c r="DO55" s="1631"/>
      <c r="DP55" s="1631"/>
      <c r="DQ55" s="1631"/>
      <c r="DR55" s="1631"/>
      <c r="DS55" s="1631"/>
      <c r="DT55" s="1631"/>
      <c r="DU55" s="1631"/>
      <c r="DV55" s="1631"/>
      <c r="DW55" s="1631"/>
      <c r="DX55" s="1631"/>
      <c r="DY55" s="1631"/>
      <c r="DZ55" s="1631"/>
      <c r="EA55" s="1631"/>
      <c r="EB55" s="1631"/>
      <c r="EC55" s="1631"/>
      <c r="ED55" s="1631"/>
      <c r="EE55" s="1631"/>
      <c r="EF55" s="1631"/>
      <c r="EG55" s="1631"/>
      <c r="EH55" s="1631"/>
      <c r="EI55" s="1631"/>
      <c r="EJ55" s="1631"/>
      <c r="EK55" s="1631"/>
      <c r="EL55" s="1631"/>
      <c r="EM55" s="1631"/>
      <c r="EN55" s="1631"/>
    </row>
    <row r="56" spans="1:144" s="1632" customFormat="1" ht="20.100000000000001" customHeight="1">
      <c r="A56" s="1646" t="s">
        <v>868</v>
      </c>
      <c r="B56" s="1657"/>
      <c r="C56" s="1648"/>
      <c r="D56" s="1649"/>
      <c r="E56" s="1650"/>
      <c r="F56" s="1649"/>
      <c r="G56" s="1649"/>
      <c r="H56" s="1649"/>
      <c r="I56" s="1649"/>
      <c r="J56" s="1653"/>
      <c r="K56" s="1671"/>
      <c r="L56" s="1672"/>
      <c r="M56" s="1672"/>
      <c r="N56" s="1672"/>
      <c r="O56" s="1672"/>
      <c r="P56" s="1672"/>
      <c r="Q56" s="1672"/>
      <c r="R56" s="1631"/>
      <c r="S56" s="1631" t="s">
        <v>232</v>
      </c>
      <c r="T56" s="1631"/>
      <c r="U56" s="1631"/>
      <c r="V56" s="1631"/>
      <c r="W56" s="1631"/>
      <c r="X56" s="1631"/>
      <c r="Y56" s="1631"/>
      <c r="Z56" s="1631"/>
      <c r="AA56" s="1631"/>
      <c r="AB56" s="1631"/>
      <c r="AC56" s="1631"/>
      <c r="AD56" s="1631"/>
      <c r="AE56" s="1631"/>
      <c r="AF56" s="1631"/>
      <c r="AG56" s="1631"/>
      <c r="AH56" s="1631"/>
      <c r="AI56" s="1631"/>
      <c r="AJ56" s="1631"/>
      <c r="AK56" s="1631"/>
      <c r="AL56" s="1631"/>
      <c r="AM56" s="1631"/>
      <c r="AN56" s="1631"/>
      <c r="AO56" s="1631"/>
      <c r="AP56" s="1631"/>
      <c r="AQ56" s="1631"/>
      <c r="AR56" s="1631"/>
      <c r="AS56" s="1631"/>
      <c r="AT56" s="1631"/>
      <c r="AU56" s="1631"/>
      <c r="AV56" s="1631"/>
      <c r="AW56" s="1631"/>
      <c r="AX56" s="1631"/>
      <c r="AY56" s="1631"/>
      <c r="AZ56" s="1631"/>
      <c r="BA56" s="1631"/>
      <c r="BB56" s="1631"/>
      <c r="BC56" s="1631"/>
      <c r="BD56" s="1631"/>
      <c r="BE56" s="1631"/>
      <c r="BF56" s="1631"/>
      <c r="BG56" s="1631"/>
      <c r="BH56" s="1631"/>
      <c r="BI56" s="1631"/>
      <c r="BJ56" s="1631"/>
      <c r="BK56" s="1631"/>
      <c r="BL56" s="1631"/>
      <c r="BM56" s="1631"/>
      <c r="BN56" s="1631"/>
      <c r="BO56" s="1631"/>
      <c r="BP56" s="1631"/>
      <c r="BQ56" s="1631"/>
      <c r="BR56" s="1631"/>
      <c r="BS56" s="1631"/>
      <c r="BT56" s="1631"/>
      <c r="BU56" s="1631"/>
      <c r="BV56" s="1631"/>
      <c r="BW56" s="1631"/>
      <c r="BX56" s="1631"/>
      <c r="BY56" s="1631"/>
      <c r="BZ56" s="1631"/>
      <c r="CA56" s="1631"/>
      <c r="CB56" s="1631"/>
      <c r="CC56" s="1631"/>
      <c r="CD56" s="1631"/>
      <c r="CE56" s="1631"/>
      <c r="CF56" s="1631"/>
      <c r="CG56" s="1631"/>
      <c r="CH56" s="1631"/>
      <c r="CI56" s="1631"/>
      <c r="CJ56" s="1631"/>
      <c r="CK56" s="1631"/>
      <c r="CL56" s="1631"/>
      <c r="CM56" s="1631"/>
      <c r="CN56" s="1631"/>
      <c r="CO56" s="1631"/>
      <c r="CP56" s="1631"/>
      <c r="CQ56" s="1631"/>
      <c r="CR56" s="1631"/>
      <c r="CS56" s="1631"/>
      <c r="CT56" s="1631"/>
      <c r="CU56" s="1631"/>
      <c r="CV56" s="1631"/>
      <c r="CW56" s="1631"/>
      <c r="CX56" s="1631"/>
      <c r="CY56" s="1631"/>
      <c r="CZ56" s="1631"/>
      <c r="DA56" s="1631"/>
      <c r="DB56" s="1631"/>
      <c r="DC56" s="1631"/>
      <c r="DD56" s="1631"/>
      <c r="DE56" s="1631"/>
      <c r="DF56" s="1631"/>
      <c r="DG56" s="1631"/>
      <c r="DH56" s="1631"/>
      <c r="DI56" s="1631"/>
      <c r="DJ56" s="1631"/>
      <c r="DK56" s="1631"/>
      <c r="DL56" s="1631"/>
      <c r="DM56" s="1631"/>
      <c r="DN56" s="1631"/>
      <c r="DO56" s="1631"/>
      <c r="DP56" s="1631"/>
      <c r="DQ56" s="1631"/>
      <c r="DR56" s="1631"/>
      <c r="DS56" s="1631"/>
      <c r="DT56" s="1631"/>
      <c r="DU56" s="1631"/>
      <c r="DV56" s="1631"/>
      <c r="DW56" s="1631"/>
      <c r="DX56" s="1631"/>
      <c r="DY56" s="1631"/>
      <c r="DZ56" s="1631"/>
      <c r="EA56" s="1631"/>
      <c r="EB56" s="1631"/>
      <c r="EC56" s="1631"/>
      <c r="ED56" s="1631"/>
      <c r="EE56" s="1631"/>
      <c r="EF56" s="1631"/>
      <c r="EG56" s="1631"/>
      <c r="EH56" s="1631"/>
      <c r="EI56" s="1631"/>
      <c r="EJ56" s="1631"/>
      <c r="EK56" s="1631"/>
      <c r="EL56" s="1631"/>
      <c r="EM56" s="1631"/>
      <c r="EN56" s="1631"/>
    </row>
    <row r="57" spans="1:144" s="1632" customFormat="1" ht="20.100000000000001" customHeight="1">
      <c r="A57" s="1646" t="s">
        <v>869</v>
      </c>
      <c r="B57" s="1657">
        <v>1000</v>
      </c>
      <c r="C57" s="1648">
        <v>136.01666666666665</v>
      </c>
      <c r="D57" s="1649">
        <v>135.04166666666669</v>
      </c>
      <c r="E57" s="1650">
        <v>121.7</v>
      </c>
      <c r="F57" s="1649">
        <v>118.3</v>
      </c>
      <c r="G57" s="1649">
        <v>114</v>
      </c>
      <c r="H57" s="1664">
        <v>114</v>
      </c>
      <c r="I57" s="1649">
        <v>111.9</v>
      </c>
      <c r="J57" s="1653">
        <v>70.251382079899827</v>
      </c>
      <c r="K57" s="1654">
        <v>-0.71682391863740236</v>
      </c>
      <c r="L57" s="1655">
        <v>-21.585051546391753</v>
      </c>
      <c r="M57" s="1655">
        <v>-21.395348837209298</v>
      </c>
      <c r="N57" s="1655">
        <v>-15.838732901367891</v>
      </c>
      <c r="O57" s="1656">
        <v>-13.242009132420094</v>
      </c>
      <c r="P57" s="1655">
        <v>-14.055299539170505</v>
      </c>
      <c r="Q57" s="1655">
        <v>-1.8421052631578902</v>
      </c>
      <c r="R57" s="1631"/>
      <c r="S57" s="1631" t="s">
        <v>232</v>
      </c>
      <c r="T57" s="1631"/>
      <c r="U57" s="1631"/>
      <c r="V57" s="1631"/>
      <c r="W57" s="1631"/>
      <c r="X57" s="1631"/>
      <c r="Y57" s="1631"/>
      <c r="Z57" s="1631"/>
      <c r="AA57" s="1631"/>
      <c r="AB57" s="1631"/>
      <c r="AC57" s="1631"/>
      <c r="AD57" s="1631"/>
      <c r="AE57" s="1631"/>
      <c r="AF57" s="1631"/>
      <c r="AG57" s="1631"/>
      <c r="AH57" s="1631"/>
      <c r="AI57" s="1631"/>
      <c r="AJ57" s="1631"/>
      <c r="AK57" s="1631"/>
      <c r="AL57" s="1631"/>
      <c r="AM57" s="1631"/>
      <c r="AN57" s="1631"/>
      <c r="AO57" s="1631"/>
      <c r="AP57" s="1631"/>
      <c r="AQ57" s="1631"/>
      <c r="AR57" s="1631"/>
      <c r="AS57" s="1631"/>
      <c r="AT57" s="1631"/>
      <c r="AU57" s="1631"/>
      <c r="AV57" s="1631"/>
      <c r="AW57" s="1631"/>
      <c r="AX57" s="1631"/>
      <c r="AY57" s="1631"/>
      <c r="AZ57" s="1631"/>
      <c r="BA57" s="1631"/>
      <c r="BB57" s="1631"/>
      <c r="BC57" s="1631"/>
      <c r="BD57" s="1631"/>
      <c r="BE57" s="1631"/>
      <c r="BF57" s="1631"/>
      <c r="BG57" s="1631"/>
      <c r="BH57" s="1631"/>
      <c r="BI57" s="1631"/>
      <c r="BJ57" s="1631"/>
      <c r="BK57" s="1631"/>
      <c r="BL57" s="1631"/>
      <c r="BM57" s="1631"/>
      <c r="BN57" s="1631"/>
      <c r="BO57" s="1631"/>
      <c r="BP57" s="1631"/>
      <c r="BQ57" s="1631"/>
      <c r="BR57" s="1631"/>
      <c r="BS57" s="1631"/>
      <c r="BT57" s="1631"/>
      <c r="BU57" s="1631"/>
      <c r="BV57" s="1631"/>
      <c r="BW57" s="1631"/>
      <c r="BX57" s="1631"/>
      <c r="BY57" s="1631"/>
      <c r="BZ57" s="1631"/>
      <c r="CA57" s="1631"/>
      <c r="CB57" s="1631"/>
      <c r="CC57" s="1631"/>
      <c r="CD57" s="1631"/>
      <c r="CE57" s="1631"/>
      <c r="CF57" s="1631"/>
      <c r="CG57" s="1631"/>
      <c r="CH57" s="1631"/>
      <c r="CI57" s="1631"/>
      <c r="CJ57" s="1631"/>
      <c r="CK57" s="1631"/>
      <c r="CL57" s="1631"/>
      <c r="CM57" s="1631"/>
      <c r="CN57" s="1631"/>
      <c r="CO57" s="1631"/>
      <c r="CP57" s="1631"/>
      <c r="CQ57" s="1631"/>
      <c r="CR57" s="1631"/>
      <c r="CS57" s="1631"/>
      <c r="CT57" s="1631"/>
      <c r="CU57" s="1631"/>
      <c r="CV57" s="1631"/>
      <c r="CW57" s="1631"/>
      <c r="CX57" s="1631"/>
      <c r="CY57" s="1631"/>
      <c r="CZ57" s="1631"/>
      <c r="DA57" s="1631"/>
      <c r="DB57" s="1631"/>
      <c r="DC57" s="1631"/>
      <c r="DD57" s="1631"/>
      <c r="DE57" s="1631"/>
      <c r="DF57" s="1631"/>
      <c r="DG57" s="1631"/>
      <c r="DH57" s="1631"/>
      <c r="DI57" s="1631"/>
      <c r="DJ57" s="1631"/>
      <c r="DK57" s="1631"/>
      <c r="DL57" s="1631"/>
      <c r="DM57" s="1631"/>
      <c r="DN57" s="1631"/>
      <c r="DO57" s="1631"/>
      <c r="DP57" s="1631"/>
      <c r="DQ57" s="1631"/>
      <c r="DR57" s="1631"/>
      <c r="DS57" s="1631"/>
      <c r="DT57" s="1631"/>
      <c r="DU57" s="1631"/>
      <c r="DV57" s="1631"/>
      <c r="DW57" s="1631"/>
      <c r="DX57" s="1631"/>
      <c r="DY57" s="1631"/>
      <c r="DZ57" s="1631"/>
      <c r="EA57" s="1631"/>
      <c r="EB57" s="1631"/>
      <c r="EC57" s="1631"/>
      <c r="ED57" s="1631"/>
      <c r="EE57" s="1631"/>
      <c r="EF57" s="1631"/>
      <c r="EG57" s="1631"/>
      <c r="EH57" s="1631"/>
      <c r="EI57" s="1631"/>
      <c r="EJ57" s="1631"/>
      <c r="EK57" s="1631"/>
      <c r="EL57" s="1631"/>
      <c r="EM57" s="1631"/>
      <c r="EN57" s="1631"/>
    </row>
    <row r="58" spans="1:144" s="1632" customFormat="1" ht="20.100000000000001" customHeight="1">
      <c r="A58" s="1646" t="s">
        <v>870</v>
      </c>
      <c r="B58" s="1657">
        <v>274.57</v>
      </c>
      <c r="C58" s="1648">
        <v>130.30000000000001</v>
      </c>
      <c r="D58" s="1649">
        <v>128.59166666666667</v>
      </c>
      <c r="E58" s="1650">
        <v>195.5</v>
      </c>
      <c r="F58" s="1649">
        <v>194.5</v>
      </c>
      <c r="G58" s="1649">
        <v>195.1</v>
      </c>
      <c r="H58" s="1649">
        <v>195.1</v>
      </c>
      <c r="I58" s="1649">
        <v>194</v>
      </c>
      <c r="J58" s="1653">
        <v>124.3896341971502</v>
      </c>
      <c r="K58" s="1654">
        <v>-3.9399903449812115</v>
      </c>
      <c r="L58" s="1655">
        <v>-26.503759398496243</v>
      </c>
      <c r="M58" s="1673">
        <v>-22.571656050955411</v>
      </c>
      <c r="N58" s="1673">
        <v>-18.212621770436257</v>
      </c>
      <c r="O58" s="1655">
        <v>-6.3370139222275554</v>
      </c>
      <c r="P58" s="1655">
        <v>-0.35952747817154318</v>
      </c>
      <c r="Q58" s="1655">
        <v>-0.56381342901076437</v>
      </c>
      <c r="R58" s="1631"/>
      <c r="S58" s="1631" t="s">
        <v>232</v>
      </c>
      <c r="T58" s="1631"/>
      <c r="U58" s="1631"/>
      <c r="V58" s="1631"/>
      <c r="W58" s="1631"/>
      <c r="X58" s="1631"/>
      <c r="Y58" s="1631"/>
      <c r="Z58" s="1631"/>
      <c r="AA58" s="1631"/>
      <c r="AB58" s="1631"/>
      <c r="AC58" s="1631"/>
      <c r="AD58" s="1631"/>
      <c r="AE58" s="1631"/>
      <c r="AF58" s="1631"/>
      <c r="AG58" s="1631"/>
      <c r="AH58" s="1631"/>
      <c r="AI58" s="1631"/>
      <c r="AJ58" s="1631"/>
      <c r="AK58" s="1631"/>
      <c r="AL58" s="1631"/>
      <c r="AM58" s="1631"/>
      <c r="AN58" s="1631"/>
      <c r="AO58" s="1631"/>
      <c r="AP58" s="1631"/>
      <c r="AQ58" s="1631"/>
      <c r="AR58" s="1631"/>
      <c r="AS58" s="1631"/>
      <c r="AT58" s="1631"/>
      <c r="AU58" s="1631"/>
      <c r="AV58" s="1631"/>
      <c r="AW58" s="1631"/>
      <c r="AX58" s="1631"/>
      <c r="AY58" s="1631"/>
      <c r="AZ58" s="1631"/>
      <c r="BA58" s="1631"/>
      <c r="BB58" s="1631"/>
      <c r="BC58" s="1631"/>
      <c r="BD58" s="1631"/>
      <c r="BE58" s="1631"/>
      <c r="BF58" s="1631"/>
      <c r="BG58" s="1631"/>
      <c r="BH58" s="1631"/>
      <c r="BI58" s="1631"/>
      <c r="BJ58" s="1631"/>
      <c r="BK58" s="1631"/>
      <c r="BL58" s="1631"/>
      <c r="BM58" s="1631"/>
      <c r="BN58" s="1631"/>
      <c r="BO58" s="1631"/>
      <c r="BP58" s="1631"/>
      <c r="BQ58" s="1631"/>
      <c r="BR58" s="1631"/>
      <c r="BS58" s="1631"/>
      <c r="BT58" s="1631"/>
      <c r="BU58" s="1631"/>
      <c r="BV58" s="1631"/>
      <c r="BW58" s="1631"/>
      <c r="BX58" s="1631"/>
      <c r="BY58" s="1631"/>
      <c r="BZ58" s="1631"/>
      <c r="CA58" s="1631"/>
      <c r="CB58" s="1631"/>
      <c r="CC58" s="1631"/>
      <c r="CD58" s="1631"/>
      <c r="CE58" s="1631"/>
      <c r="CF58" s="1631"/>
      <c r="CG58" s="1631"/>
      <c r="CH58" s="1631"/>
      <c r="CI58" s="1631"/>
      <c r="CJ58" s="1631"/>
      <c r="CK58" s="1631"/>
      <c r="CL58" s="1631"/>
      <c r="CM58" s="1631"/>
      <c r="CN58" s="1631"/>
      <c r="CO58" s="1631"/>
      <c r="CP58" s="1631"/>
      <c r="CQ58" s="1631"/>
      <c r="CR58" s="1631"/>
      <c r="CS58" s="1631"/>
      <c r="CT58" s="1631"/>
      <c r="CU58" s="1631"/>
      <c r="CV58" s="1631"/>
      <c r="CW58" s="1631"/>
      <c r="CX58" s="1631"/>
      <c r="CY58" s="1631"/>
      <c r="CZ58" s="1631"/>
      <c r="DA58" s="1631"/>
      <c r="DB58" s="1631"/>
      <c r="DC58" s="1631"/>
      <c r="DD58" s="1631"/>
      <c r="DE58" s="1631"/>
      <c r="DF58" s="1631"/>
      <c r="DG58" s="1631"/>
      <c r="DH58" s="1631"/>
      <c r="DI58" s="1631"/>
      <c r="DJ58" s="1631"/>
      <c r="DK58" s="1631"/>
      <c r="DL58" s="1631"/>
      <c r="DM58" s="1631"/>
      <c r="DN58" s="1631"/>
      <c r="DO58" s="1631"/>
      <c r="DP58" s="1631"/>
      <c r="DQ58" s="1631"/>
      <c r="DR58" s="1631"/>
      <c r="DS58" s="1631"/>
      <c r="DT58" s="1631"/>
      <c r="DU58" s="1631"/>
      <c r="DV58" s="1631"/>
      <c r="DW58" s="1631"/>
      <c r="DX58" s="1631"/>
      <c r="DY58" s="1631"/>
      <c r="DZ58" s="1631"/>
      <c r="EA58" s="1631"/>
      <c r="EB58" s="1631"/>
      <c r="EC58" s="1631"/>
      <c r="ED58" s="1631"/>
      <c r="EE58" s="1631"/>
      <c r="EF58" s="1631"/>
      <c r="EG58" s="1631"/>
      <c r="EH58" s="1631"/>
      <c r="EI58" s="1631"/>
      <c r="EJ58" s="1631"/>
      <c r="EK58" s="1631"/>
      <c r="EL58" s="1631"/>
      <c r="EM58" s="1631"/>
      <c r="EN58" s="1631"/>
    </row>
    <row r="59" spans="1:144" s="1632" customFormat="1" ht="20.100000000000001" customHeight="1">
      <c r="A59" s="1646" t="s">
        <v>871</v>
      </c>
      <c r="B59" s="1657">
        <v>286.48</v>
      </c>
      <c r="C59" s="1648">
        <v>195.7</v>
      </c>
      <c r="D59" s="1649">
        <v>161.66666666666663</v>
      </c>
      <c r="E59" s="1650">
        <v>152.80000000000001</v>
      </c>
      <c r="F59" s="1649">
        <v>139.6</v>
      </c>
      <c r="G59" s="1649">
        <v>124.6</v>
      </c>
      <c r="H59" s="1649">
        <v>124.6</v>
      </c>
      <c r="I59" s="1649">
        <v>121.8</v>
      </c>
      <c r="J59" s="1653">
        <v>121.28155987001082</v>
      </c>
      <c r="K59" s="1654">
        <v>-18.86955866847417</v>
      </c>
      <c r="L59" s="1673">
        <v>-33.041191936897448</v>
      </c>
      <c r="M59" s="1673">
        <v>-31.095755182625865</v>
      </c>
      <c r="N59" s="1673">
        <v>-24.37641723356009</v>
      </c>
      <c r="O59" s="1655">
        <v>-20.888888888888886</v>
      </c>
      <c r="P59" s="1655">
        <v>-24.159402241594023</v>
      </c>
      <c r="Q59" s="1655">
        <v>-2.2471910112359552</v>
      </c>
      <c r="R59" s="1631"/>
      <c r="S59" s="1631" t="s">
        <v>232</v>
      </c>
      <c r="T59" s="1631"/>
      <c r="U59" s="1631"/>
      <c r="V59" s="1631"/>
      <c r="W59" s="1631"/>
      <c r="X59" s="1631"/>
      <c r="Y59" s="1631"/>
      <c r="Z59" s="1631"/>
      <c r="AA59" s="1631"/>
      <c r="AB59" s="1631"/>
      <c r="AC59" s="1631"/>
      <c r="AD59" s="1631"/>
      <c r="AE59" s="1631"/>
      <c r="AF59" s="1631"/>
      <c r="AG59" s="1631"/>
      <c r="AH59" s="1631"/>
      <c r="AI59" s="1631"/>
      <c r="AJ59" s="1631"/>
      <c r="AK59" s="1631"/>
      <c r="AL59" s="1631"/>
      <c r="AM59" s="1631"/>
      <c r="AN59" s="1631"/>
      <c r="AO59" s="1631"/>
      <c r="AP59" s="1631"/>
      <c r="AQ59" s="1631"/>
      <c r="AR59" s="1631"/>
      <c r="AS59" s="1631"/>
      <c r="AT59" s="1631"/>
      <c r="AU59" s="1631"/>
      <c r="AV59" s="1631"/>
      <c r="AW59" s="1631"/>
      <c r="AX59" s="1631"/>
      <c r="AY59" s="1631"/>
      <c r="AZ59" s="1631"/>
      <c r="BA59" s="1631"/>
      <c r="BB59" s="1631"/>
      <c r="BC59" s="1631"/>
      <c r="BD59" s="1631"/>
      <c r="BE59" s="1631"/>
      <c r="BF59" s="1631"/>
      <c r="BG59" s="1631"/>
      <c r="BH59" s="1631"/>
      <c r="BI59" s="1631"/>
      <c r="BJ59" s="1631"/>
      <c r="BK59" s="1631"/>
      <c r="BL59" s="1631"/>
      <c r="BM59" s="1631"/>
      <c r="BN59" s="1631"/>
      <c r="BO59" s="1631"/>
      <c r="BP59" s="1631"/>
      <c r="BQ59" s="1631"/>
      <c r="BR59" s="1631"/>
      <c r="BS59" s="1631"/>
      <c r="BT59" s="1631"/>
      <c r="BU59" s="1631"/>
      <c r="BV59" s="1631"/>
      <c r="BW59" s="1631"/>
      <c r="BX59" s="1631"/>
      <c r="BY59" s="1631"/>
      <c r="BZ59" s="1631"/>
      <c r="CA59" s="1631"/>
      <c r="CB59" s="1631"/>
      <c r="CC59" s="1631"/>
      <c r="CD59" s="1631"/>
      <c r="CE59" s="1631"/>
      <c r="CF59" s="1631"/>
      <c r="CG59" s="1631"/>
      <c r="CH59" s="1631"/>
      <c r="CI59" s="1631"/>
      <c r="CJ59" s="1631"/>
      <c r="CK59" s="1631"/>
      <c r="CL59" s="1631"/>
      <c r="CM59" s="1631"/>
      <c r="CN59" s="1631"/>
      <c r="CO59" s="1631"/>
      <c r="CP59" s="1631"/>
      <c r="CQ59" s="1631"/>
      <c r="CR59" s="1631"/>
      <c r="CS59" s="1631"/>
      <c r="CT59" s="1631"/>
      <c r="CU59" s="1631"/>
      <c r="CV59" s="1631"/>
      <c r="CW59" s="1631"/>
      <c r="CX59" s="1631"/>
      <c r="CY59" s="1631"/>
      <c r="CZ59" s="1631"/>
      <c r="DA59" s="1631"/>
      <c r="DB59" s="1631"/>
      <c r="DC59" s="1631"/>
      <c r="DD59" s="1631"/>
      <c r="DE59" s="1631"/>
      <c r="DF59" s="1631"/>
      <c r="DG59" s="1631"/>
      <c r="DH59" s="1631"/>
      <c r="DI59" s="1631"/>
      <c r="DJ59" s="1631"/>
      <c r="DK59" s="1631"/>
      <c r="DL59" s="1631"/>
      <c r="DM59" s="1631"/>
      <c r="DN59" s="1631"/>
      <c r="DO59" s="1631"/>
      <c r="DP59" s="1631"/>
      <c r="DQ59" s="1631"/>
      <c r="DR59" s="1631"/>
      <c r="DS59" s="1631"/>
      <c r="DT59" s="1631"/>
      <c r="DU59" s="1631"/>
      <c r="DV59" s="1631"/>
      <c r="DW59" s="1631"/>
      <c r="DX59" s="1631"/>
      <c r="DY59" s="1631"/>
      <c r="DZ59" s="1631"/>
      <c r="EA59" s="1631"/>
      <c r="EB59" s="1631"/>
      <c r="EC59" s="1631"/>
      <c r="ED59" s="1631"/>
      <c r="EE59" s="1631"/>
      <c r="EF59" s="1631"/>
      <c r="EG59" s="1631"/>
      <c r="EH59" s="1631"/>
      <c r="EI59" s="1631"/>
      <c r="EJ59" s="1631"/>
      <c r="EK59" s="1631"/>
      <c r="EL59" s="1631"/>
      <c r="EM59" s="1631"/>
      <c r="EN59" s="1631"/>
    </row>
    <row r="60" spans="1:144" s="1632" customFormat="1" ht="20.100000000000001" customHeight="1">
      <c r="A60" s="1646" t="s">
        <v>872</v>
      </c>
      <c r="B60" s="1657">
        <v>316.06</v>
      </c>
      <c r="C60" s="1674">
        <v>99.191666666666663</v>
      </c>
      <c r="D60" s="1675">
        <v>120.24545454545455</v>
      </c>
      <c r="E60" s="1676">
        <v>110.2</v>
      </c>
      <c r="F60" s="1675">
        <v>111.5</v>
      </c>
      <c r="G60" s="1675">
        <v>110.9</v>
      </c>
      <c r="H60" s="1675">
        <v>110.9</v>
      </c>
      <c r="I60" s="1677" t="s">
        <v>62</v>
      </c>
      <c r="J60" s="1653">
        <v>33.501570210856897</v>
      </c>
      <c r="K60" s="1678">
        <v>20.61665126438713</v>
      </c>
      <c r="L60" s="1679">
        <v>-5.1635111876075825</v>
      </c>
      <c r="M60" s="1679">
        <v>-9.0538336052202197</v>
      </c>
      <c r="N60" s="1679">
        <v>-8.854589764419174</v>
      </c>
      <c r="O60" s="1680">
        <v>-12.053925455987311</v>
      </c>
      <c r="P60" s="1681" t="s">
        <v>62</v>
      </c>
      <c r="Q60" s="1681" t="s">
        <v>62</v>
      </c>
      <c r="R60" s="1631"/>
      <c r="S60" s="1631" t="s">
        <v>232</v>
      </c>
      <c r="T60" s="1631"/>
      <c r="U60" s="1631"/>
      <c r="V60" s="1631"/>
      <c r="W60" s="1631"/>
      <c r="X60" s="1631"/>
      <c r="Y60" s="1631"/>
      <c r="Z60" s="1631"/>
      <c r="AA60" s="1631"/>
      <c r="AB60" s="1631"/>
      <c r="AC60" s="1631"/>
      <c r="AD60" s="1631"/>
      <c r="AE60" s="1631"/>
      <c r="AF60" s="1631"/>
      <c r="AG60" s="1631"/>
      <c r="AH60" s="1631"/>
      <c r="AI60" s="1631"/>
      <c r="AJ60" s="1631"/>
      <c r="AK60" s="1631"/>
      <c r="AL60" s="1631"/>
      <c r="AM60" s="1631"/>
      <c r="AN60" s="1631"/>
      <c r="AO60" s="1631"/>
      <c r="AP60" s="1631"/>
      <c r="AQ60" s="1631"/>
      <c r="AR60" s="1631"/>
      <c r="AS60" s="1631"/>
      <c r="AT60" s="1631"/>
      <c r="AU60" s="1631"/>
      <c r="AV60" s="1631"/>
      <c r="AW60" s="1631"/>
      <c r="AX60" s="1631"/>
      <c r="AY60" s="1631"/>
      <c r="AZ60" s="1631"/>
      <c r="BA60" s="1631"/>
      <c r="BB60" s="1631"/>
      <c r="BC60" s="1631"/>
      <c r="BD60" s="1631"/>
      <c r="BE60" s="1631"/>
      <c r="BF60" s="1631"/>
      <c r="BG60" s="1631"/>
      <c r="BH60" s="1631"/>
      <c r="BI60" s="1631"/>
      <c r="BJ60" s="1631"/>
      <c r="BK60" s="1631"/>
      <c r="BL60" s="1631"/>
      <c r="BM60" s="1631"/>
      <c r="BN60" s="1631"/>
      <c r="BO60" s="1631"/>
      <c r="BP60" s="1631"/>
      <c r="BQ60" s="1631"/>
      <c r="BR60" s="1631"/>
      <c r="BS60" s="1631"/>
      <c r="BT60" s="1631"/>
      <c r="BU60" s="1631"/>
      <c r="BV60" s="1631"/>
      <c r="BW60" s="1631"/>
      <c r="BX60" s="1631"/>
      <c r="BY60" s="1631"/>
      <c r="BZ60" s="1631"/>
      <c r="CA60" s="1631"/>
      <c r="CB60" s="1631"/>
      <c r="CC60" s="1631"/>
      <c r="CD60" s="1631"/>
      <c r="CE60" s="1631"/>
      <c r="CF60" s="1631"/>
      <c r="CG60" s="1631"/>
      <c r="CH60" s="1631"/>
      <c r="CI60" s="1631"/>
      <c r="CJ60" s="1631"/>
      <c r="CK60" s="1631"/>
      <c r="CL60" s="1631"/>
      <c r="CM60" s="1631"/>
      <c r="CN60" s="1631"/>
      <c r="CO60" s="1631"/>
      <c r="CP60" s="1631"/>
      <c r="CQ60" s="1631"/>
      <c r="CR60" s="1631"/>
      <c r="CS60" s="1631"/>
      <c r="CT60" s="1631"/>
      <c r="CU60" s="1631"/>
      <c r="CV60" s="1631"/>
      <c r="CW60" s="1631"/>
      <c r="CX60" s="1631"/>
      <c r="CY60" s="1631"/>
      <c r="CZ60" s="1631"/>
      <c r="DA60" s="1631"/>
      <c r="DB60" s="1631"/>
      <c r="DC60" s="1631"/>
      <c r="DD60" s="1631"/>
      <c r="DE60" s="1631"/>
      <c r="DF60" s="1631"/>
      <c r="DG60" s="1631"/>
      <c r="DH60" s="1631"/>
      <c r="DI60" s="1631"/>
      <c r="DJ60" s="1631"/>
      <c r="DK60" s="1631"/>
      <c r="DL60" s="1631"/>
      <c r="DM60" s="1631"/>
      <c r="DN60" s="1631"/>
      <c r="DO60" s="1631"/>
      <c r="DP60" s="1631"/>
      <c r="DQ60" s="1631"/>
      <c r="DR60" s="1631"/>
      <c r="DS60" s="1631"/>
      <c r="DT60" s="1631"/>
      <c r="DU60" s="1631"/>
      <c r="DV60" s="1631"/>
      <c r="DW60" s="1631"/>
      <c r="DX60" s="1631"/>
      <c r="DY60" s="1631"/>
      <c r="DZ60" s="1631"/>
      <c r="EA60" s="1631"/>
      <c r="EB60" s="1631"/>
      <c r="EC60" s="1631"/>
      <c r="ED60" s="1631"/>
      <c r="EE60" s="1631"/>
      <c r="EF60" s="1631"/>
      <c r="EG60" s="1631"/>
      <c r="EH60" s="1631"/>
      <c r="EI60" s="1631"/>
      <c r="EJ60" s="1631"/>
      <c r="EK60" s="1631"/>
      <c r="EL60" s="1631"/>
      <c r="EM60" s="1631"/>
      <c r="EN60" s="1631"/>
    </row>
    <row r="61" spans="1:144" s="1694" customFormat="1" ht="20.100000000000001" customHeight="1">
      <c r="A61" s="1682" t="s">
        <v>873</v>
      </c>
      <c r="B61" s="1683">
        <v>122.89</v>
      </c>
      <c r="C61" s="1684">
        <v>104.30833333333335</v>
      </c>
      <c r="D61" s="1685">
        <v>127.51818181818182</v>
      </c>
      <c r="E61" s="1686">
        <v>118.2</v>
      </c>
      <c r="F61" s="1685">
        <v>117.2</v>
      </c>
      <c r="G61" s="1685">
        <v>114.8</v>
      </c>
      <c r="H61" s="1685">
        <v>114.8</v>
      </c>
      <c r="I61" s="1687" t="s">
        <v>62</v>
      </c>
      <c r="J61" s="1688">
        <v>19.528265851795297</v>
      </c>
      <c r="K61" s="1689">
        <v>21.666533514420379</v>
      </c>
      <c r="L61" s="1690">
        <v>-18.370165745856355</v>
      </c>
      <c r="M61" s="1690">
        <v>-23.046618516086681</v>
      </c>
      <c r="N61" s="1690">
        <v>-7.0038910505836611</v>
      </c>
      <c r="O61" s="1691">
        <v>-8.3798882681564208</v>
      </c>
      <c r="P61" s="1692" t="s">
        <v>62</v>
      </c>
      <c r="Q61" s="1692" t="s">
        <v>62</v>
      </c>
      <c r="R61" s="1693"/>
      <c r="S61" s="1693" t="s">
        <v>232</v>
      </c>
      <c r="T61" s="1693"/>
      <c r="U61" s="1693"/>
      <c r="V61" s="1693"/>
      <c r="W61" s="1693"/>
      <c r="X61" s="1693"/>
      <c r="Y61" s="1693"/>
      <c r="Z61" s="1693"/>
      <c r="AA61" s="1693"/>
      <c r="AB61" s="1693"/>
      <c r="AC61" s="1693"/>
      <c r="AD61" s="1693"/>
      <c r="AE61" s="1693"/>
      <c r="AF61" s="1693"/>
      <c r="AG61" s="1693"/>
      <c r="AH61" s="1693"/>
      <c r="AI61" s="1693"/>
      <c r="AJ61" s="1693"/>
      <c r="AK61" s="1693"/>
      <c r="AL61" s="1693"/>
      <c r="AM61" s="1693"/>
      <c r="AN61" s="1693"/>
      <c r="AO61" s="1693"/>
      <c r="AP61" s="1693"/>
      <c r="AQ61" s="1693"/>
      <c r="AR61" s="1693"/>
      <c r="AS61" s="1693"/>
      <c r="AT61" s="1693"/>
      <c r="AU61" s="1693"/>
      <c r="AV61" s="1693"/>
      <c r="AW61" s="1693"/>
      <c r="AX61" s="1693"/>
      <c r="AY61" s="1693"/>
      <c r="AZ61" s="1693"/>
      <c r="BA61" s="1693"/>
      <c r="BB61" s="1693"/>
      <c r="BC61" s="1693"/>
      <c r="BD61" s="1693"/>
      <c r="BE61" s="1693"/>
      <c r="BF61" s="1693"/>
      <c r="BG61" s="1693"/>
      <c r="BH61" s="1693"/>
      <c r="BI61" s="1693"/>
      <c r="BJ61" s="1693"/>
      <c r="BK61" s="1693"/>
      <c r="BL61" s="1693"/>
      <c r="BM61" s="1693"/>
      <c r="BN61" s="1693"/>
      <c r="BO61" s="1693"/>
      <c r="BP61" s="1693"/>
      <c r="BQ61" s="1693"/>
      <c r="BR61" s="1693"/>
      <c r="BS61" s="1693"/>
      <c r="BT61" s="1693"/>
      <c r="BU61" s="1693"/>
      <c r="BV61" s="1693"/>
      <c r="BW61" s="1693"/>
      <c r="BX61" s="1693"/>
      <c r="BY61" s="1693"/>
      <c r="BZ61" s="1693"/>
      <c r="CA61" s="1693"/>
      <c r="CB61" s="1693"/>
      <c r="CC61" s="1693"/>
      <c r="CD61" s="1693"/>
      <c r="CE61" s="1693"/>
      <c r="CF61" s="1693"/>
      <c r="CG61" s="1693"/>
      <c r="CH61" s="1693"/>
      <c r="CI61" s="1693"/>
      <c r="CJ61" s="1693"/>
      <c r="CK61" s="1693"/>
      <c r="CL61" s="1693"/>
      <c r="CM61" s="1693"/>
      <c r="CN61" s="1693"/>
      <c r="CO61" s="1693"/>
      <c r="CP61" s="1693"/>
      <c r="CQ61" s="1693"/>
      <c r="CR61" s="1693"/>
      <c r="CS61" s="1693"/>
      <c r="CT61" s="1693"/>
      <c r="CU61" s="1693"/>
      <c r="CV61" s="1693"/>
      <c r="CW61" s="1693"/>
      <c r="CX61" s="1693"/>
      <c r="CY61" s="1693"/>
      <c r="CZ61" s="1693"/>
      <c r="DA61" s="1693"/>
      <c r="DB61" s="1693"/>
      <c r="DC61" s="1693"/>
      <c r="DD61" s="1693"/>
      <c r="DE61" s="1693"/>
      <c r="DF61" s="1693"/>
      <c r="DG61" s="1693"/>
      <c r="DH61" s="1693"/>
      <c r="DI61" s="1693"/>
      <c r="DJ61" s="1693"/>
      <c r="DK61" s="1693"/>
      <c r="DL61" s="1693"/>
      <c r="DM61" s="1693"/>
      <c r="DN61" s="1693"/>
      <c r="DO61" s="1693"/>
      <c r="DP61" s="1693"/>
      <c r="DQ61" s="1693"/>
      <c r="DR61" s="1693"/>
      <c r="DS61" s="1693"/>
      <c r="DT61" s="1693"/>
      <c r="DU61" s="1693"/>
      <c r="DV61" s="1693"/>
      <c r="DW61" s="1693"/>
      <c r="DX61" s="1693"/>
      <c r="DY61" s="1693"/>
      <c r="DZ61" s="1693"/>
      <c r="EA61" s="1693"/>
      <c r="EB61" s="1693"/>
      <c r="EC61" s="1693"/>
      <c r="ED61" s="1693"/>
      <c r="EE61" s="1693"/>
      <c r="EF61" s="1693"/>
      <c r="EG61" s="1693"/>
      <c r="EH61" s="1693"/>
      <c r="EI61" s="1693"/>
      <c r="EJ61" s="1693"/>
      <c r="EK61" s="1693"/>
      <c r="EL61" s="1693"/>
      <c r="EM61" s="1693"/>
      <c r="EN61" s="1693"/>
    </row>
    <row r="62" spans="1:144" s="1632" customFormat="1" ht="20.100000000000001" customHeight="1">
      <c r="A62" s="1695" t="s">
        <v>353</v>
      </c>
      <c r="J62" s="1696"/>
      <c r="K62" s="1696"/>
      <c r="L62" s="1631"/>
      <c r="M62" s="1696"/>
      <c r="N62" s="1696"/>
      <c r="O62" s="1696"/>
      <c r="P62" s="1696"/>
      <c r="R62" s="1631"/>
      <c r="S62" s="1631"/>
      <c r="T62" s="1631"/>
      <c r="U62" s="1631"/>
      <c r="V62" s="1631"/>
      <c r="W62" s="1631"/>
      <c r="X62" s="1631"/>
      <c r="Y62" s="1631"/>
      <c r="Z62" s="1631"/>
      <c r="AA62" s="1631"/>
      <c r="AB62" s="1631"/>
      <c r="AC62" s="1631"/>
      <c r="AD62" s="1631"/>
      <c r="AE62" s="1631"/>
      <c r="AF62" s="1631"/>
      <c r="AG62" s="1631"/>
      <c r="AH62" s="1631"/>
      <c r="AI62" s="1631"/>
      <c r="AJ62" s="1631"/>
      <c r="AK62" s="1631"/>
      <c r="AL62" s="1631"/>
      <c r="AM62" s="1631"/>
      <c r="AN62" s="1631"/>
      <c r="AO62" s="1631"/>
      <c r="AP62" s="1631"/>
      <c r="AQ62" s="1631"/>
      <c r="AR62" s="1631"/>
      <c r="AS62" s="1631"/>
      <c r="AT62" s="1631"/>
      <c r="AU62" s="1631"/>
      <c r="AV62" s="1631"/>
      <c r="AW62" s="1631"/>
      <c r="AX62" s="1631"/>
      <c r="AY62" s="1631"/>
      <c r="AZ62" s="1631"/>
      <c r="BA62" s="1631"/>
      <c r="BB62" s="1631"/>
      <c r="BC62" s="1631"/>
      <c r="BD62" s="1631"/>
      <c r="BE62" s="1631"/>
      <c r="BF62" s="1631"/>
      <c r="BG62" s="1631"/>
      <c r="BH62" s="1631"/>
      <c r="BI62" s="1631"/>
      <c r="BJ62" s="1631"/>
      <c r="BK62" s="1631"/>
      <c r="BL62" s="1631"/>
      <c r="BM62" s="1631"/>
      <c r="BN62" s="1631"/>
      <c r="BO62" s="1631"/>
      <c r="BP62" s="1631"/>
      <c r="BQ62" s="1631"/>
      <c r="BR62" s="1631"/>
      <c r="BS62" s="1631"/>
      <c r="BT62" s="1631"/>
      <c r="BU62" s="1631"/>
      <c r="BV62" s="1631"/>
      <c r="BW62" s="1631"/>
      <c r="BX62" s="1631"/>
      <c r="BY62" s="1631"/>
      <c r="BZ62" s="1631"/>
      <c r="CA62" s="1631"/>
      <c r="CB62" s="1631"/>
      <c r="CC62" s="1631"/>
      <c r="CD62" s="1631"/>
      <c r="CE62" s="1631"/>
      <c r="CF62" s="1631"/>
      <c r="CG62" s="1631"/>
      <c r="CH62" s="1631"/>
      <c r="CI62" s="1631"/>
      <c r="CJ62" s="1631"/>
      <c r="CK62" s="1631"/>
      <c r="CL62" s="1631"/>
      <c r="CM62" s="1631"/>
      <c r="CN62" s="1631"/>
      <c r="CO62" s="1631"/>
      <c r="CP62" s="1631"/>
      <c r="CQ62" s="1631"/>
      <c r="CR62" s="1631"/>
      <c r="CS62" s="1631"/>
      <c r="CT62" s="1631"/>
      <c r="CU62" s="1631"/>
      <c r="CV62" s="1631"/>
      <c r="CW62" s="1631"/>
      <c r="CX62" s="1631"/>
      <c r="CY62" s="1631"/>
      <c r="CZ62" s="1631"/>
      <c r="DA62" s="1631"/>
      <c r="DB62" s="1631"/>
      <c r="DC62" s="1631"/>
      <c r="DD62" s="1631"/>
      <c r="DE62" s="1631"/>
      <c r="DF62" s="1631"/>
      <c r="DG62" s="1631"/>
      <c r="DH62" s="1631"/>
      <c r="DI62" s="1631"/>
      <c r="DJ62" s="1631"/>
      <c r="DK62" s="1631"/>
      <c r="DL62" s="1631"/>
      <c r="DM62" s="1631"/>
      <c r="DN62" s="1631"/>
      <c r="DO62" s="1631"/>
      <c r="DP62" s="1631"/>
      <c r="DQ62" s="1631"/>
      <c r="DR62" s="1631"/>
      <c r="DS62" s="1631"/>
      <c r="DT62" s="1631"/>
      <c r="DU62" s="1631"/>
      <c r="DV62" s="1631"/>
      <c r="DW62" s="1631"/>
      <c r="DX62" s="1631"/>
      <c r="DY62" s="1631"/>
      <c r="DZ62" s="1631"/>
      <c r="EA62" s="1631"/>
      <c r="EB62" s="1631"/>
      <c r="EC62" s="1631"/>
      <c r="ED62" s="1631"/>
      <c r="EE62" s="1631"/>
      <c r="EF62" s="1631"/>
      <c r="EG62" s="1631"/>
      <c r="EH62" s="1631"/>
      <c r="EI62" s="1631"/>
      <c r="EJ62" s="1631"/>
      <c r="EK62" s="1631"/>
      <c r="EL62" s="1631"/>
      <c r="EM62" s="1631"/>
      <c r="EN62" s="1631"/>
    </row>
    <row r="63" spans="1:144" s="1632" customFormat="1" ht="20.100000000000001" customHeight="1">
      <c r="A63" s="1695" t="s">
        <v>874</v>
      </c>
      <c r="B63" s="1697"/>
      <c r="C63" s="1698"/>
      <c r="D63" s="1699"/>
      <c r="E63" s="1699"/>
      <c r="F63" s="1699"/>
      <c r="G63" s="1699"/>
      <c r="H63" s="1699"/>
      <c r="I63" s="1699"/>
      <c r="R63" s="1631"/>
      <c r="S63" s="1631"/>
      <c r="T63" s="1631"/>
      <c r="U63" s="1631"/>
      <c r="V63" s="1631"/>
      <c r="W63" s="1631"/>
      <c r="X63" s="1631"/>
      <c r="Y63" s="1631"/>
      <c r="Z63" s="1631"/>
      <c r="AA63" s="1631"/>
      <c r="AB63" s="1631"/>
      <c r="AC63" s="1631"/>
      <c r="AD63" s="1631"/>
      <c r="AE63" s="1631"/>
      <c r="AF63" s="1631"/>
      <c r="AG63" s="1631"/>
      <c r="AH63" s="1631"/>
      <c r="AI63" s="1631"/>
      <c r="AJ63" s="1631"/>
      <c r="AK63" s="1631"/>
      <c r="AL63" s="1631"/>
      <c r="AM63" s="1631"/>
      <c r="AN63" s="1631"/>
      <c r="AO63" s="1631"/>
      <c r="AP63" s="1631"/>
      <c r="AQ63" s="1631"/>
      <c r="AR63" s="1631"/>
      <c r="AS63" s="1631"/>
      <c r="AT63" s="1631"/>
      <c r="AU63" s="1631"/>
      <c r="AV63" s="1631"/>
      <c r="AW63" s="1631"/>
      <c r="AX63" s="1631"/>
      <c r="AY63" s="1631"/>
      <c r="AZ63" s="1631"/>
      <c r="BA63" s="1631"/>
      <c r="BB63" s="1631"/>
      <c r="BC63" s="1631"/>
      <c r="BD63" s="1631"/>
      <c r="BE63" s="1631"/>
      <c r="BF63" s="1631"/>
      <c r="BG63" s="1631"/>
      <c r="BH63" s="1631"/>
      <c r="BI63" s="1631"/>
      <c r="BJ63" s="1631"/>
      <c r="BK63" s="1631"/>
      <c r="BL63" s="1631"/>
      <c r="BM63" s="1631"/>
      <c r="BN63" s="1631"/>
      <c r="BO63" s="1631"/>
      <c r="BP63" s="1631"/>
      <c r="BQ63" s="1631"/>
      <c r="BR63" s="1631"/>
      <c r="BS63" s="1631"/>
      <c r="BT63" s="1631"/>
      <c r="BU63" s="1631"/>
      <c r="BV63" s="1631"/>
      <c r="BW63" s="1631"/>
      <c r="BX63" s="1631"/>
      <c r="BY63" s="1631"/>
      <c r="BZ63" s="1631"/>
      <c r="CA63" s="1631"/>
      <c r="CB63" s="1631"/>
      <c r="CC63" s="1631"/>
      <c r="CD63" s="1631"/>
      <c r="CE63" s="1631"/>
      <c r="CF63" s="1631"/>
      <c r="CG63" s="1631"/>
      <c r="CH63" s="1631"/>
      <c r="CI63" s="1631"/>
      <c r="CJ63" s="1631"/>
      <c r="CK63" s="1631"/>
      <c r="CL63" s="1631"/>
      <c r="CM63" s="1631"/>
      <c r="CN63" s="1631"/>
      <c r="CO63" s="1631"/>
      <c r="CP63" s="1631"/>
      <c r="CQ63" s="1631"/>
      <c r="CR63" s="1631"/>
      <c r="CS63" s="1631"/>
      <c r="CT63" s="1631"/>
      <c r="CU63" s="1631"/>
      <c r="CV63" s="1631"/>
      <c r="CW63" s="1631"/>
      <c r="CX63" s="1631"/>
      <c r="CY63" s="1631"/>
      <c r="CZ63" s="1631"/>
      <c r="DA63" s="1631"/>
      <c r="DB63" s="1631"/>
      <c r="DC63" s="1631"/>
      <c r="DD63" s="1631"/>
      <c r="DE63" s="1631"/>
      <c r="DF63" s="1631"/>
      <c r="DG63" s="1631"/>
      <c r="DH63" s="1631"/>
      <c r="DI63" s="1631"/>
      <c r="DJ63" s="1631"/>
      <c r="DK63" s="1631"/>
      <c r="DL63" s="1631"/>
      <c r="DM63" s="1631"/>
      <c r="DN63" s="1631"/>
      <c r="DO63" s="1631"/>
      <c r="DP63" s="1631"/>
      <c r="DQ63" s="1631"/>
      <c r="DR63" s="1631"/>
      <c r="DS63" s="1631"/>
      <c r="DT63" s="1631"/>
      <c r="DU63" s="1631"/>
      <c r="DV63" s="1631"/>
      <c r="DW63" s="1631"/>
      <c r="DX63" s="1631"/>
      <c r="DY63" s="1631"/>
      <c r="DZ63" s="1631"/>
      <c r="EA63" s="1631"/>
      <c r="EB63" s="1631"/>
      <c r="EC63" s="1631"/>
      <c r="ED63" s="1631"/>
      <c r="EE63" s="1631"/>
      <c r="EF63" s="1631"/>
      <c r="EG63" s="1631"/>
      <c r="EH63" s="1631"/>
      <c r="EI63" s="1631"/>
      <c r="EJ63" s="1631"/>
      <c r="EK63" s="1631"/>
      <c r="EL63" s="1631"/>
      <c r="EM63" s="1631"/>
      <c r="EN63" s="1631"/>
    </row>
    <row r="64" spans="1:144" ht="20.100000000000001" customHeight="1">
      <c r="A64" s="1700" t="s">
        <v>875</v>
      </c>
      <c r="B64" s="1701"/>
      <c r="C64" s="1701"/>
      <c r="D64" s="1701"/>
      <c r="E64" s="1701"/>
      <c r="F64" s="1701"/>
      <c r="G64" s="1701"/>
      <c r="H64" s="1701"/>
      <c r="I64" s="1701"/>
      <c r="J64" s="1701"/>
      <c r="K64" s="1701"/>
      <c r="L64" s="1701"/>
      <c r="M64" s="1701"/>
      <c r="N64" s="1701"/>
      <c r="O64" s="1701"/>
      <c r="P64" s="1701"/>
      <c r="Q64" s="1701"/>
    </row>
    <row r="65" spans="1:17" ht="17.25">
      <c r="A65" s="1702" t="s">
        <v>876</v>
      </c>
      <c r="B65" s="1701"/>
      <c r="C65" s="1701"/>
      <c r="D65" s="1701"/>
      <c r="E65" s="1701"/>
      <c r="F65" s="1701"/>
      <c r="G65" s="1701"/>
      <c r="H65" s="1701"/>
      <c r="I65" s="1701"/>
      <c r="J65" s="1701"/>
      <c r="K65" s="1701"/>
      <c r="L65" s="1701"/>
      <c r="M65" s="1701"/>
      <c r="N65" s="1701"/>
      <c r="O65" s="1701"/>
      <c r="P65" s="1701"/>
      <c r="Q65" s="1701"/>
    </row>
    <row r="66" spans="1:17" ht="17.25">
      <c r="A66" s="1702" t="s">
        <v>877</v>
      </c>
      <c r="B66" s="1701"/>
      <c r="C66" s="1701"/>
      <c r="D66" s="1701"/>
      <c r="E66" s="1701"/>
      <c r="F66" s="1701"/>
      <c r="G66" s="1701"/>
      <c r="H66" s="1701"/>
      <c r="I66" s="1701"/>
      <c r="J66" s="1701"/>
      <c r="K66" s="1701"/>
      <c r="L66" s="1701"/>
      <c r="M66" s="1701"/>
      <c r="N66" s="1701"/>
      <c r="O66" s="1701"/>
      <c r="P66" s="1701"/>
      <c r="Q66" s="1701"/>
    </row>
    <row r="67" spans="1:17" ht="17.25">
      <c r="A67" s="1702" t="s">
        <v>878</v>
      </c>
    </row>
    <row r="68" spans="1:17" ht="17.25">
      <c r="A68" s="1702" t="s">
        <v>879</v>
      </c>
    </row>
    <row r="69" spans="1:17">
      <c r="A69" s="2518" t="s">
        <v>1019</v>
      </c>
    </row>
  </sheetData>
  <hyperlinks>
    <hyperlink ref="A69" location="Inhaltsverzeichnis!A1" display="Zurück zum Inhaltsverzeichnis"/>
  </hyperlinks>
  <printOptions horizontalCentered="1" gridLinesSet="0"/>
  <pageMargins left="3.937007874015748E-2" right="3.937007874015748E-2" top="0.19685039370078741" bottom="0.19685039370078741" header="0.19685039370078741" footer="0.19685039370078741"/>
  <pageSetup paperSize="9" scale="58" orientation="portrait" horizontalDpi="1200" verticalDpi="1200" r:id="rId1"/>
  <headerFooter alignWithMargins="0">
    <oddFooter>&amp;R&amp;F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Tabelle29">
    <tabColor rgb="FF00854A"/>
    <pageSetUpPr fitToPage="1"/>
  </sheetPr>
  <dimension ref="A1:IV136"/>
  <sheetViews>
    <sheetView zoomScaleNormal="100" workbookViewId="0">
      <selection sqref="A1:I1"/>
    </sheetView>
  </sheetViews>
  <sheetFormatPr baseColWidth="10" defaultColWidth="9.7109375" defaultRowHeight="11.25"/>
  <cols>
    <col min="1" max="1" width="30.7109375" style="1178" customWidth="1"/>
    <col min="2" max="9" width="8.5703125" style="1178" customWidth="1"/>
    <col min="10" max="10" width="9" style="1178" customWidth="1"/>
    <col min="11" max="13" width="9.7109375" style="1178"/>
    <col min="14" max="26" width="9.7109375" style="1178" customWidth="1"/>
    <col min="27" max="16384" width="9.7109375" style="1178"/>
  </cols>
  <sheetData>
    <row r="1" spans="1:29" s="1174" customFormat="1" ht="15.75">
      <c r="A1" s="2537" t="s">
        <v>609</v>
      </c>
      <c r="B1" s="2537"/>
      <c r="C1" s="2537"/>
      <c r="D1" s="2537"/>
      <c r="E1" s="2537"/>
      <c r="F1" s="2537"/>
      <c r="G1" s="2537"/>
      <c r="H1" s="2537"/>
      <c r="I1" s="2537"/>
      <c r="J1" s="1170"/>
      <c r="K1" s="1171"/>
      <c r="L1" s="1172"/>
      <c r="M1" s="1172"/>
      <c r="N1" s="1172"/>
      <c r="O1" s="1173"/>
      <c r="P1" s="1173"/>
      <c r="Q1" s="1173"/>
      <c r="R1" s="1173"/>
      <c r="S1" s="1173"/>
      <c r="T1" s="1173"/>
      <c r="U1" s="1173"/>
      <c r="V1" s="1173"/>
      <c r="W1" s="1173"/>
      <c r="X1" s="1173"/>
      <c r="Y1" s="1173"/>
      <c r="Z1" s="1173"/>
      <c r="AA1" s="1173"/>
      <c r="AB1" s="1173"/>
      <c r="AC1" s="1173"/>
    </row>
    <row r="2" spans="1:29">
      <c r="A2" s="2538" t="s">
        <v>610</v>
      </c>
      <c r="B2" s="2538"/>
      <c r="C2" s="2538"/>
      <c r="D2" s="2538"/>
      <c r="E2" s="2538"/>
      <c r="F2" s="2538"/>
      <c r="G2" s="2538"/>
      <c r="H2" s="2538"/>
      <c r="I2" s="2538"/>
      <c r="J2" s="1175"/>
      <c r="K2" s="1176"/>
      <c r="L2" s="2539"/>
      <c r="M2" s="2539"/>
      <c r="N2" s="2539"/>
      <c r="O2" s="2539"/>
      <c r="P2" s="2539"/>
      <c r="Q2" s="2539"/>
      <c r="R2" s="2539"/>
      <c r="S2" s="2539"/>
      <c r="T2" s="2539"/>
      <c r="U2" s="2539"/>
      <c r="V2" s="2539"/>
      <c r="W2" s="1177"/>
      <c r="X2" s="1177"/>
      <c r="Y2" s="1177"/>
      <c r="Z2" s="1177"/>
      <c r="AA2" s="1177"/>
      <c r="AB2" s="1177"/>
      <c r="AC2" s="1177"/>
    </row>
    <row r="3" spans="1:29" ht="20.25" customHeight="1">
      <c r="A3" s="2540" t="s">
        <v>611</v>
      </c>
      <c r="B3" s="2540"/>
      <c r="C3" s="2540"/>
      <c r="D3" s="2540"/>
      <c r="E3" s="2540"/>
      <c r="F3" s="2540"/>
      <c r="G3" s="2540"/>
      <c r="H3" s="2540"/>
      <c r="I3" s="2540"/>
      <c r="J3" s="1179"/>
      <c r="K3" s="1176"/>
      <c r="L3" s="1179"/>
      <c r="M3" s="1179"/>
      <c r="N3" s="1172"/>
      <c r="O3" s="1177"/>
      <c r="P3" s="1177"/>
      <c r="Q3" s="1177"/>
      <c r="R3" s="1177"/>
      <c r="S3" s="1177"/>
      <c r="T3" s="1177"/>
      <c r="U3" s="1177"/>
      <c r="V3" s="1177"/>
      <c r="W3" s="1177"/>
      <c r="X3" s="1177"/>
      <c r="Y3" s="1177"/>
      <c r="Z3" s="1177"/>
      <c r="AA3" s="1177"/>
      <c r="AB3" s="1177"/>
      <c r="AC3" s="1177"/>
    </row>
    <row r="4" spans="1:29" s="1177" customFormat="1" ht="11.1" customHeight="1">
      <c r="A4" s="1180"/>
      <c r="B4" s="2541" t="s">
        <v>612</v>
      </c>
      <c r="C4" s="2541"/>
      <c r="D4" s="2541"/>
      <c r="E4" s="2541"/>
      <c r="F4" s="2541"/>
      <c r="G4" s="2541"/>
      <c r="H4" s="2541"/>
      <c r="I4" s="2542"/>
      <c r="J4" s="1181"/>
      <c r="K4" s="1182"/>
      <c r="L4" s="1179"/>
      <c r="M4" s="1179"/>
      <c r="O4" s="1183"/>
      <c r="P4" s="1179"/>
      <c r="Q4" s="1179"/>
      <c r="R4" s="1179"/>
      <c r="W4" s="1184"/>
      <c r="X4" s="1185"/>
      <c r="Y4" s="1185"/>
      <c r="Z4" s="1185"/>
    </row>
    <row r="5" spans="1:29" s="1177" customFormat="1" ht="11.1" customHeight="1">
      <c r="A5" s="1186" t="s">
        <v>2</v>
      </c>
      <c r="B5" s="1187" t="s">
        <v>613</v>
      </c>
      <c r="C5" s="1188"/>
      <c r="D5" s="1188"/>
      <c r="E5" s="1187" t="s">
        <v>614</v>
      </c>
      <c r="F5" s="1188"/>
      <c r="G5" s="1188"/>
      <c r="H5" s="1188"/>
      <c r="I5" s="1189" t="s">
        <v>615</v>
      </c>
      <c r="J5" s="1181"/>
      <c r="K5" s="1181"/>
      <c r="L5" s="1181"/>
      <c r="M5" s="1182"/>
      <c r="N5" s="1179"/>
      <c r="O5" s="1181"/>
      <c r="P5" s="1181"/>
      <c r="Q5" s="1183"/>
      <c r="R5" s="1183"/>
      <c r="S5" s="1183"/>
      <c r="T5" s="1183"/>
      <c r="U5" s="1183"/>
      <c r="W5" s="1183"/>
      <c r="X5" s="1183"/>
      <c r="Y5" s="1183"/>
    </row>
    <row r="6" spans="1:29" s="1177" customFormat="1" ht="11.1" customHeight="1">
      <c r="A6" s="1190"/>
      <c r="B6" s="1191" t="s">
        <v>616</v>
      </c>
      <c r="C6" s="1191" t="s">
        <v>237</v>
      </c>
      <c r="D6" s="1191" t="s">
        <v>617</v>
      </c>
      <c r="E6" s="1191" t="s">
        <v>618</v>
      </c>
      <c r="F6" s="1191" t="s">
        <v>619</v>
      </c>
      <c r="G6" s="1191" t="s">
        <v>620</v>
      </c>
      <c r="H6" s="1191" t="s">
        <v>594</v>
      </c>
      <c r="I6" s="1192" t="s">
        <v>621</v>
      </c>
      <c r="J6" s="1181"/>
      <c r="K6" s="1181"/>
      <c r="L6" s="1181"/>
      <c r="M6" s="1183"/>
      <c r="N6" s="1183"/>
      <c r="O6" s="1181"/>
      <c r="P6" s="1181"/>
      <c r="Q6" s="1183"/>
      <c r="S6" s="1183"/>
      <c r="T6" s="1181"/>
      <c r="U6" s="1183"/>
      <c r="W6" s="1183"/>
      <c r="X6" s="1183"/>
      <c r="Y6" s="1183"/>
    </row>
    <row r="7" spans="1:29" s="1177" customFormat="1" ht="11.1" customHeight="1">
      <c r="A7" s="1193"/>
      <c r="B7" s="1194" t="s">
        <v>622</v>
      </c>
      <c r="C7" s="1195"/>
      <c r="D7" s="1195"/>
      <c r="E7" s="1195"/>
      <c r="F7" s="1195"/>
      <c r="G7" s="1195"/>
      <c r="H7" s="1195"/>
      <c r="I7" s="1196" t="s">
        <v>623</v>
      </c>
      <c r="J7" s="1181"/>
      <c r="L7" s="1181"/>
      <c r="M7" s="1183"/>
      <c r="O7" s="1181"/>
      <c r="P7" s="1181"/>
      <c r="X7" s="1179"/>
    </row>
    <row r="8" spans="1:29" s="1201" customFormat="1" ht="11.65" customHeight="1">
      <c r="A8" s="1197" t="s">
        <v>624</v>
      </c>
      <c r="B8" s="1198">
        <v>3341</v>
      </c>
      <c r="C8" s="1198">
        <v>6341</v>
      </c>
      <c r="D8" s="1198">
        <v>1652</v>
      </c>
      <c r="E8" s="1198">
        <v>1272</v>
      </c>
      <c r="F8" s="1198">
        <v>151</v>
      </c>
      <c r="G8" s="1198">
        <v>466</v>
      </c>
      <c r="H8" s="1198">
        <v>2603</v>
      </c>
      <c r="I8" s="1199">
        <v>750</v>
      </c>
      <c r="J8" s="1200"/>
      <c r="K8" s="1200"/>
      <c r="L8" s="1200"/>
      <c r="M8" s="1200"/>
      <c r="N8" s="1200"/>
      <c r="O8" s="1200"/>
      <c r="P8" s="1200"/>
      <c r="Q8" s="1200"/>
      <c r="R8" s="1200"/>
      <c r="S8" s="1200"/>
      <c r="T8" s="1200"/>
      <c r="U8" s="1200"/>
      <c r="W8" s="1200"/>
      <c r="X8" s="1200"/>
      <c r="Y8" s="1200"/>
      <c r="Z8" s="1202"/>
      <c r="AA8" s="1202"/>
    </row>
    <row r="9" spans="1:29" s="1177" customFormat="1" ht="11.1" customHeight="1">
      <c r="A9" s="1203" t="s">
        <v>625</v>
      </c>
      <c r="B9" s="1204"/>
      <c r="C9" s="1204"/>
      <c r="D9" s="1204"/>
      <c r="E9" s="1204"/>
      <c r="F9" s="1204"/>
      <c r="G9" s="1204"/>
      <c r="H9" s="1204"/>
      <c r="I9" s="1205"/>
      <c r="J9" s="1206"/>
      <c r="K9" s="1206"/>
      <c r="L9" s="1207"/>
      <c r="M9" s="1207"/>
      <c r="N9" s="1207"/>
      <c r="O9" s="1206"/>
      <c r="P9" s="1206"/>
      <c r="Q9" s="1206"/>
      <c r="R9" s="1206"/>
      <c r="S9" s="1206"/>
      <c r="T9" s="1206"/>
      <c r="U9" s="1206"/>
      <c r="V9" s="1173"/>
      <c r="W9" s="1207"/>
      <c r="X9" s="1207"/>
      <c r="Y9" s="1207"/>
    </row>
    <row r="10" spans="1:29" s="1177" customFormat="1" ht="11.1" customHeight="1">
      <c r="A10" s="1203" t="s">
        <v>626</v>
      </c>
      <c r="B10" s="1204">
        <v>1093</v>
      </c>
      <c r="C10" s="1204">
        <v>2135</v>
      </c>
      <c r="D10" s="1204">
        <v>382</v>
      </c>
      <c r="E10" s="1204">
        <v>519</v>
      </c>
      <c r="F10" s="1204">
        <v>49</v>
      </c>
      <c r="G10" s="1204">
        <v>146</v>
      </c>
      <c r="H10" s="1204">
        <v>921</v>
      </c>
      <c r="I10" s="1205">
        <v>251</v>
      </c>
      <c r="J10" s="1206"/>
      <c r="K10" s="1206"/>
      <c r="L10" s="1206"/>
      <c r="M10" s="1206"/>
      <c r="N10" s="1206"/>
      <c r="O10" s="1206"/>
      <c r="P10" s="1206"/>
      <c r="Q10" s="1206"/>
      <c r="R10" s="1206"/>
      <c r="S10" s="1206"/>
      <c r="T10" s="1206"/>
      <c r="U10" s="1206"/>
      <c r="V10" s="1173"/>
      <c r="W10" s="1208"/>
      <c r="X10" s="1208"/>
      <c r="Y10" s="1208"/>
      <c r="Z10" s="1207"/>
      <c r="AA10" s="1207"/>
    </row>
    <row r="11" spans="1:29" s="1177" customFormat="1" ht="11.1" customHeight="1">
      <c r="A11" s="1203" t="s">
        <v>627</v>
      </c>
      <c r="B11" s="1204">
        <v>1170</v>
      </c>
      <c r="C11" s="1204">
        <v>2114</v>
      </c>
      <c r="D11" s="1204">
        <v>402</v>
      </c>
      <c r="E11" s="1204">
        <v>385</v>
      </c>
      <c r="F11" s="1204">
        <v>41</v>
      </c>
      <c r="G11" s="1204">
        <v>148</v>
      </c>
      <c r="H11" s="1204">
        <v>793</v>
      </c>
      <c r="I11" s="1205">
        <v>178</v>
      </c>
      <c r="J11" s="1206"/>
      <c r="K11" s="1206"/>
      <c r="L11" s="1206"/>
      <c r="M11" s="1206"/>
      <c r="N11" s="1206"/>
      <c r="O11" s="1206"/>
      <c r="P11" s="1206"/>
      <c r="Q11" s="1206"/>
      <c r="R11" s="1206"/>
      <c r="S11" s="1206"/>
      <c r="T11" s="1206"/>
      <c r="U11" s="1206"/>
      <c r="V11" s="1173"/>
      <c r="W11" s="1208"/>
      <c r="X11" s="1208"/>
      <c r="Y11" s="1208"/>
      <c r="Z11" s="1207"/>
      <c r="AA11" s="1207"/>
    </row>
    <row r="12" spans="1:29" s="1177" customFormat="1" ht="11.1" customHeight="1">
      <c r="A12" s="1203" t="s">
        <v>628</v>
      </c>
      <c r="B12" s="1204">
        <v>18</v>
      </c>
      <c r="C12" s="1204">
        <v>67</v>
      </c>
      <c r="D12" s="1204">
        <v>25</v>
      </c>
      <c r="E12" s="1204">
        <v>8</v>
      </c>
      <c r="F12" s="1204">
        <v>0</v>
      </c>
      <c r="G12" s="1204">
        <v>8</v>
      </c>
      <c r="H12" s="1204">
        <v>20</v>
      </c>
      <c r="I12" s="1205">
        <v>1</v>
      </c>
      <c r="J12" s="1206"/>
      <c r="K12" s="1206"/>
      <c r="L12" s="1206"/>
      <c r="M12" s="1206"/>
      <c r="N12" s="1206"/>
      <c r="O12" s="1206"/>
      <c r="P12" s="1206"/>
      <c r="Q12" s="1206"/>
      <c r="R12" s="1206"/>
      <c r="S12" s="1206"/>
      <c r="T12" s="1206"/>
      <c r="U12" s="1206"/>
      <c r="V12" s="1173"/>
      <c r="W12" s="1208"/>
      <c r="X12" s="1208"/>
      <c r="Y12" s="1208"/>
      <c r="Z12" s="1207"/>
      <c r="AA12" s="1207"/>
    </row>
    <row r="13" spans="1:29" s="1177" customFormat="1" ht="11.1" customHeight="1">
      <c r="A13" s="1203" t="s">
        <v>629</v>
      </c>
      <c r="B13" s="1204">
        <v>3</v>
      </c>
      <c r="C13" s="1204">
        <v>2</v>
      </c>
      <c r="D13" s="1204">
        <v>0</v>
      </c>
      <c r="E13" s="1204">
        <v>0</v>
      </c>
      <c r="F13" s="1204">
        <v>0</v>
      </c>
      <c r="G13" s="1204">
        <v>0</v>
      </c>
      <c r="H13" s="1204">
        <v>6</v>
      </c>
      <c r="I13" s="1205">
        <v>18</v>
      </c>
      <c r="J13" s="1206"/>
      <c r="K13" s="1206"/>
      <c r="L13" s="1206"/>
      <c r="M13" s="1206"/>
      <c r="N13" s="1206"/>
      <c r="O13" s="1206"/>
      <c r="P13" s="1206"/>
      <c r="Q13" s="1206"/>
      <c r="R13" s="1206"/>
      <c r="S13" s="1206"/>
      <c r="T13" s="1206"/>
      <c r="U13" s="1206"/>
      <c r="V13" s="1173"/>
      <c r="W13" s="1208"/>
      <c r="X13" s="1208"/>
      <c r="Y13" s="1208"/>
      <c r="Z13" s="1207"/>
      <c r="AA13" s="1207"/>
    </row>
    <row r="14" spans="1:29" s="1177" customFormat="1" ht="11.1" customHeight="1">
      <c r="A14" s="1203" t="s">
        <v>630</v>
      </c>
      <c r="B14" s="1204">
        <v>142</v>
      </c>
      <c r="C14" s="1204">
        <v>356</v>
      </c>
      <c r="D14" s="1204">
        <v>64</v>
      </c>
      <c r="E14" s="1204">
        <v>12</v>
      </c>
      <c r="F14" s="1204">
        <v>23</v>
      </c>
      <c r="G14" s="1204">
        <v>14</v>
      </c>
      <c r="H14" s="1204">
        <v>166</v>
      </c>
      <c r="I14" s="1205">
        <v>50</v>
      </c>
      <c r="J14" s="1206"/>
      <c r="K14" s="1206"/>
      <c r="L14" s="1206"/>
      <c r="M14" s="1206"/>
      <c r="N14" s="1206"/>
      <c r="O14" s="1206"/>
      <c r="P14" s="1206"/>
      <c r="Q14" s="1206"/>
      <c r="R14" s="1206"/>
      <c r="S14" s="1206"/>
      <c r="T14" s="1206"/>
      <c r="U14" s="1206"/>
      <c r="V14" s="1173"/>
      <c r="W14" s="1208"/>
      <c r="X14" s="1208"/>
      <c r="Y14" s="1208"/>
      <c r="Z14" s="1207"/>
      <c r="AA14" s="1207"/>
    </row>
    <row r="15" spans="1:29" s="1177" customFormat="1" ht="11.1" customHeight="1">
      <c r="A15" s="1203" t="s">
        <v>631</v>
      </c>
      <c r="B15" s="1204">
        <v>619</v>
      </c>
      <c r="C15" s="1204">
        <v>1086</v>
      </c>
      <c r="D15" s="1204">
        <v>482</v>
      </c>
      <c r="E15" s="1204">
        <v>185</v>
      </c>
      <c r="F15" s="1204">
        <v>26</v>
      </c>
      <c r="G15" s="1204">
        <v>65</v>
      </c>
      <c r="H15" s="1204">
        <v>407</v>
      </c>
      <c r="I15" s="1205">
        <v>203</v>
      </c>
      <c r="J15" s="1206"/>
      <c r="K15" s="1206"/>
      <c r="L15" s="1206"/>
      <c r="M15" s="1206"/>
      <c r="N15" s="1206"/>
      <c r="O15" s="1206"/>
      <c r="P15" s="1206"/>
      <c r="Q15" s="1206"/>
      <c r="R15" s="1206"/>
      <c r="S15" s="1206"/>
      <c r="T15" s="1206"/>
      <c r="U15" s="1206"/>
      <c r="V15" s="1173"/>
      <c r="W15" s="1208"/>
      <c r="X15" s="1208"/>
      <c r="Y15" s="1208"/>
      <c r="Z15" s="1207"/>
      <c r="AA15" s="1207"/>
    </row>
    <row r="16" spans="1:29" s="1177" customFormat="1" ht="11.1" customHeight="1">
      <c r="A16" s="1203" t="s">
        <v>632</v>
      </c>
      <c r="B16" s="1204">
        <v>121</v>
      </c>
      <c r="C16" s="1204">
        <v>303</v>
      </c>
      <c r="D16" s="1204">
        <v>121</v>
      </c>
      <c r="E16" s="1204">
        <v>39</v>
      </c>
      <c r="F16" s="1204">
        <v>10</v>
      </c>
      <c r="G16" s="1204">
        <v>41</v>
      </c>
      <c r="H16" s="1204">
        <v>141</v>
      </c>
      <c r="I16" s="1205">
        <v>29</v>
      </c>
      <c r="J16" s="1206"/>
      <c r="K16" s="1206"/>
      <c r="L16" s="1206"/>
      <c r="M16" s="1206"/>
      <c r="N16" s="1206"/>
      <c r="O16" s="1206"/>
      <c r="P16" s="1206"/>
      <c r="Q16" s="1206"/>
      <c r="R16" s="1206"/>
      <c r="S16" s="1206"/>
      <c r="T16" s="1206"/>
      <c r="U16" s="1206"/>
      <c r="V16" s="1173"/>
      <c r="W16" s="1208"/>
      <c r="X16" s="1208"/>
      <c r="Y16" s="1208"/>
      <c r="Z16" s="1207"/>
      <c r="AA16" s="1207"/>
    </row>
    <row r="17" spans="1:27" s="1177" customFormat="1" ht="11.1" customHeight="1">
      <c r="A17" s="1203" t="s">
        <v>633</v>
      </c>
      <c r="B17" s="1204">
        <v>1</v>
      </c>
      <c r="C17" s="1204">
        <v>26</v>
      </c>
      <c r="D17" s="1204">
        <v>3</v>
      </c>
      <c r="E17" s="1204">
        <v>11</v>
      </c>
      <c r="F17" s="1204">
        <v>0</v>
      </c>
      <c r="G17" s="1204">
        <v>1</v>
      </c>
      <c r="H17" s="1204">
        <v>0</v>
      </c>
      <c r="I17" s="1205">
        <v>0</v>
      </c>
      <c r="J17" s="1206"/>
      <c r="K17" s="1206"/>
      <c r="L17" s="1206"/>
      <c r="M17" s="1206"/>
      <c r="N17" s="1206"/>
      <c r="O17" s="1206"/>
      <c r="P17" s="1206"/>
      <c r="Q17" s="1206"/>
      <c r="R17" s="1206"/>
      <c r="S17" s="1206"/>
      <c r="T17" s="1206"/>
      <c r="U17" s="1206"/>
      <c r="V17" s="1173"/>
      <c r="W17" s="1208"/>
      <c r="X17" s="1208"/>
      <c r="Y17" s="1208"/>
      <c r="Z17" s="1207"/>
      <c r="AA17" s="1207"/>
    </row>
    <row r="18" spans="1:27" s="1177" customFormat="1" ht="11.1" customHeight="1">
      <c r="A18" s="1209" t="s">
        <v>634</v>
      </c>
      <c r="B18" s="1210"/>
      <c r="C18" s="1210"/>
      <c r="D18" s="1210"/>
      <c r="E18" s="1210"/>
      <c r="F18" s="1210"/>
      <c r="G18" s="1210"/>
      <c r="H18" s="1210"/>
      <c r="I18" s="1211"/>
      <c r="J18" s="1206"/>
      <c r="K18" s="1206"/>
      <c r="L18" s="1206"/>
      <c r="M18" s="1206"/>
      <c r="N18" s="1206"/>
      <c r="O18" s="1206"/>
      <c r="P18" s="1206"/>
      <c r="Q18" s="1206"/>
      <c r="R18" s="1206"/>
      <c r="S18" s="1206"/>
      <c r="T18" s="1206"/>
      <c r="U18" s="1206"/>
      <c r="V18" s="1173"/>
      <c r="W18" s="1208"/>
      <c r="X18" s="1208"/>
      <c r="Y18" s="1208"/>
      <c r="Z18" s="1207"/>
      <c r="AA18" s="1207"/>
    </row>
    <row r="19" spans="1:27" s="1177" customFormat="1" ht="11.1" customHeight="1">
      <c r="A19" s="1203" t="s">
        <v>635</v>
      </c>
      <c r="B19" s="1204">
        <v>68</v>
      </c>
      <c r="C19" s="1204">
        <v>251</v>
      </c>
      <c r="D19" s="1204">
        <v>106</v>
      </c>
      <c r="E19" s="1204">
        <v>100</v>
      </c>
      <c r="F19" s="1204">
        <v>2</v>
      </c>
      <c r="G19" s="1204">
        <v>36</v>
      </c>
      <c r="H19" s="1204">
        <v>102</v>
      </c>
      <c r="I19" s="1205">
        <v>18</v>
      </c>
      <c r="J19" s="1206"/>
      <c r="K19" s="1206"/>
      <c r="L19" s="1206"/>
      <c r="M19" s="1206"/>
      <c r="N19" s="1206"/>
      <c r="O19" s="1206"/>
      <c r="P19" s="1206"/>
      <c r="Q19" s="1206"/>
      <c r="R19" s="1206"/>
      <c r="S19" s="1206"/>
      <c r="T19" s="1206"/>
      <c r="U19" s="1206"/>
      <c r="V19" s="1173"/>
      <c r="W19" s="1208"/>
      <c r="X19" s="1208"/>
      <c r="Y19" s="1208"/>
      <c r="Z19" s="1207"/>
      <c r="AA19" s="1207"/>
    </row>
    <row r="20" spans="1:27" s="1177" customFormat="1" ht="11.1" customHeight="1">
      <c r="A20" s="1203" t="s">
        <v>636</v>
      </c>
      <c r="B20" s="1204">
        <v>0</v>
      </c>
      <c r="C20" s="1204">
        <v>0</v>
      </c>
      <c r="D20" s="1204">
        <v>0</v>
      </c>
      <c r="E20" s="1204">
        <v>0</v>
      </c>
      <c r="F20" s="1204">
        <v>0</v>
      </c>
      <c r="G20" s="1204">
        <v>0</v>
      </c>
      <c r="H20" s="1204">
        <v>0</v>
      </c>
      <c r="I20" s="1205">
        <v>2</v>
      </c>
      <c r="J20" s="1206"/>
      <c r="K20" s="1206"/>
      <c r="L20" s="1206"/>
      <c r="M20" s="1206"/>
      <c r="N20" s="1206"/>
      <c r="O20" s="1206"/>
      <c r="P20" s="1206"/>
      <c r="Q20" s="1206"/>
      <c r="R20" s="1206"/>
      <c r="S20" s="1206"/>
      <c r="T20" s="1206"/>
      <c r="U20" s="1206"/>
      <c r="V20" s="1173"/>
      <c r="W20" s="1208"/>
      <c r="X20" s="1208"/>
      <c r="Y20" s="1208"/>
      <c r="Z20" s="1207"/>
      <c r="AA20" s="1207"/>
    </row>
    <row r="21" spans="1:27" s="1177" customFormat="1" ht="11.1" customHeight="1">
      <c r="A21" s="1203" t="s">
        <v>637</v>
      </c>
      <c r="B21" s="1204">
        <v>106</v>
      </c>
      <c r="C21" s="1204">
        <v>1</v>
      </c>
      <c r="D21" s="1204">
        <v>67</v>
      </c>
      <c r="E21" s="1204">
        <v>13</v>
      </c>
      <c r="F21" s="1204">
        <v>0</v>
      </c>
      <c r="G21" s="1204">
        <v>7</v>
      </c>
      <c r="H21" s="1204">
        <v>47</v>
      </c>
      <c r="I21" s="1205">
        <v>0</v>
      </c>
      <c r="J21" s="1206"/>
      <c r="K21" s="1206"/>
      <c r="L21" s="1206"/>
      <c r="M21" s="1206"/>
      <c r="N21" s="1206"/>
      <c r="O21" s="1206"/>
      <c r="P21" s="1206"/>
      <c r="Q21" s="1206"/>
      <c r="R21" s="1206"/>
      <c r="S21" s="1206"/>
      <c r="T21" s="1206"/>
      <c r="U21" s="1206"/>
      <c r="V21" s="1173"/>
      <c r="W21" s="1208"/>
      <c r="X21" s="1208"/>
      <c r="Y21" s="1208"/>
      <c r="Z21" s="1207"/>
      <c r="AA21" s="1207"/>
    </row>
    <row r="22" spans="1:27" s="1173" customFormat="1" ht="11.1" customHeight="1">
      <c r="A22" s="1197" t="s">
        <v>638</v>
      </c>
      <c r="B22" s="1198">
        <v>1198</v>
      </c>
      <c r="C22" s="1198">
        <v>2277</v>
      </c>
      <c r="D22" s="1198">
        <v>655</v>
      </c>
      <c r="E22" s="1198">
        <v>638</v>
      </c>
      <c r="F22" s="1198">
        <v>46</v>
      </c>
      <c r="G22" s="1198">
        <v>172</v>
      </c>
      <c r="H22" s="1198">
        <v>654</v>
      </c>
      <c r="I22" s="1199">
        <v>525</v>
      </c>
      <c r="J22" s="1208"/>
      <c r="K22" s="1208"/>
      <c r="L22" s="1206"/>
      <c r="M22" s="1206"/>
      <c r="N22" s="1208"/>
      <c r="O22" s="1208"/>
      <c r="P22" s="1208"/>
      <c r="Q22" s="1208"/>
      <c r="R22" s="1208"/>
      <c r="S22" s="1208"/>
      <c r="T22" s="1208"/>
      <c r="U22" s="1208"/>
      <c r="W22" s="1208"/>
      <c r="X22" s="1208"/>
      <c r="Y22" s="1208"/>
      <c r="Z22" s="1207"/>
      <c r="AA22" s="1207"/>
    </row>
    <row r="23" spans="1:27" s="1177" customFormat="1" ht="11.1" customHeight="1">
      <c r="A23" s="1203" t="s">
        <v>625</v>
      </c>
      <c r="B23" s="1204"/>
      <c r="C23" s="1204"/>
      <c r="D23" s="1204"/>
      <c r="E23" s="1204"/>
      <c r="F23" s="1204"/>
      <c r="G23" s="1204"/>
      <c r="H23" s="1204"/>
      <c r="I23" s="1205"/>
      <c r="J23" s="1206"/>
      <c r="K23" s="1206"/>
      <c r="L23" s="1206"/>
      <c r="M23" s="1206"/>
      <c r="N23" s="1206"/>
      <c r="O23" s="1206"/>
      <c r="P23" s="1206"/>
      <c r="Q23" s="1206"/>
      <c r="R23" s="1206"/>
      <c r="S23" s="1206"/>
      <c r="T23" s="1206"/>
      <c r="U23" s="1206"/>
      <c r="V23" s="1173"/>
      <c r="W23" s="1208"/>
      <c r="X23" s="1208"/>
      <c r="Y23" s="1208"/>
      <c r="Z23" s="1207"/>
      <c r="AA23" s="1207"/>
    </row>
    <row r="24" spans="1:27" s="1177" customFormat="1" ht="11.1" customHeight="1">
      <c r="A24" s="1203" t="s">
        <v>639</v>
      </c>
      <c r="B24" s="1204">
        <v>93</v>
      </c>
      <c r="C24" s="1204">
        <v>312</v>
      </c>
      <c r="D24" s="1204">
        <v>74</v>
      </c>
      <c r="E24" s="1204">
        <v>60</v>
      </c>
      <c r="F24" s="1204">
        <v>4</v>
      </c>
      <c r="G24" s="1204">
        <v>26</v>
      </c>
      <c r="H24" s="1204">
        <v>31</v>
      </c>
      <c r="I24" s="1205">
        <v>30</v>
      </c>
      <c r="J24" s="1206"/>
      <c r="K24" s="1206"/>
      <c r="L24" s="1206"/>
      <c r="M24" s="1206"/>
      <c r="N24" s="1206"/>
      <c r="O24" s="1206"/>
      <c r="P24" s="1206"/>
      <c r="Q24" s="1206"/>
      <c r="R24" s="1206"/>
      <c r="S24" s="1206"/>
      <c r="T24" s="1206"/>
      <c r="U24" s="1206"/>
      <c r="V24" s="1173"/>
      <c r="W24" s="1208"/>
      <c r="X24" s="1208"/>
      <c r="Y24" s="1208"/>
      <c r="Z24" s="1207"/>
      <c r="AA24" s="1207"/>
    </row>
    <row r="25" spans="1:27" s="1177" customFormat="1" ht="11.1" customHeight="1">
      <c r="A25" s="1203" t="s">
        <v>640</v>
      </c>
      <c r="B25" s="1204">
        <v>203</v>
      </c>
      <c r="C25" s="1204">
        <v>347</v>
      </c>
      <c r="D25" s="1204">
        <v>106</v>
      </c>
      <c r="E25" s="1204">
        <v>36</v>
      </c>
      <c r="F25" s="1204">
        <v>5</v>
      </c>
      <c r="G25" s="1204">
        <v>36</v>
      </c>
      <c r="H25" s="1204">
        <v>126</v>
      </c>
      <c r="I25" s="1205">
        <v>11</v>
      </c>
      <c r="J25" s="1206"/>
      <c r="K25" s="1206"/>
      <c r="L25" s="1206"/>
      <c r="M25" s="1206"/>
      <c r="N25" s="1206"/>
      <c r="O25" s="1206"/>
      <c r="P25" s="1206"/>
      <c r="Q25" s="1206"/>
      <c r="R25" s="1206"/>
      <c r="S25" s="1206"/>
      <c r="T25" s="1206"/>
      <c r="U25" s="1206"/>
      <c r="V25" s="1173"/>
      <c r="W25" s="1208"/>
      <c r="X25" s="1208"/>
      <c r="Y25" s="1208"/>
      <c r="Z25" s="1207"/>
      <c r="AA25" s="1207"/>
    </row>
    <row r="26" spans="1:27" s="1177" customFormat="1" ht="11.1" customHeight="1">
      <c r="A26" s="1203" t="s">
        <v>641</v>
      </c>
      <c r="B26" s="1204">
        <v>86</v>
      </c>
      <c r="C26" s="1204">
        <v>84</v>
      </c>
      <c r="D26" s="1204">
        <v>81</v>
      </c>
      <c r="E26" s="1212">
        <v>25</v>
      </c>
      <c r="F26" s="1204">
        <v>3</v>
      </c>
      <c r="G26" s="1212">
        <v>7</v>
      </c>
      <c r="H26" s="1204">
        <v>18</v>
      </c>
      <c r="I26" s="1205">
        <v>18</v>
      </c>
      <c r="J26" s="1206"/>
      <c r="K26" s="1206"/>
      <c r="L26" s="1206"/>
      <c r="M26" s="1206"/>
      <c r="N26" s="1206"/>
      <c r="O26" s="1206"/>
      <c r="P26" s="1206"/>
      <c r="Q26" s="1206"/>
      <c r="R26" s="1206"/>
      <c r="S26" s="1206"/>
      <c r="T26" s="1206"/>
      <c r="U26" s="1206"/>
      <c r="V26" s="1173"/>
      <c r="W26" s="1208"/>
      <c r="X26" s="1208"/>
      <c r="Y26" s="1208"/>
      <c r="Z26" s="1207"/>
      <c r="AA26" s="1207"/>
    </row>
    <row r="27" spans="1:27" s="1177" customFormat="1" ht="11.1" customHeight="1">
      <c r="A27" s="1203" t="s">
        <v>642</v>
      </c>
      <c r="B27" s="1204">
        <v>7</v>
      </c>
      <c r="C27" s="1204">
        <v>13</v>
      </c>
      <c r="D27" s="1204">
        <v>38</v>
      </c>
      <c r="E27" s="1204">
        <v>1</v>
      </c>
      <c r="F27" s="1204">
        <v>0</v>
      </c>
      <c r="G27" s="1204">
        <v>5</v>
      </c>
      <c r="H27" s="1204">
        <v>4</v>
      </c>
      <c r="I27" s="1205">
        <v>0</v>
      </c>
      <c r="J27" s="1206"/>
      <c r="K27" s="1206"/>
      <c r="L27" s="1206"/>
      <c r="M27" s="1206" t="s">
        <v>134</v>
      </c>
      <c r="N27" s="1206"/>
      <c r="O27" s="1206"/>
      <c r="P27" s="1206"/>
      <c r="Q27" s="1206"/>
      <c r="R27" s="1206"/>
      <c r="S27" s="1206"/>
      <c r="T27" s="1206"/>
      <c r="U27" s="1206"/>
      <c r="V27" s="1173"/>
      <c r="W27" s="1208"/>
      <c r="X27" s="1208"/>
      <c r="Y27" s="1208"/>
      <c r="Z27" s="1207"/>
      <c r="AA27" s="1207"/>
    </row>
    <row r="28" spans="1:27" s="1177" customFormat="1" ht="11.1" customHeight="1">
      <c r="A28" s="1203" t="s">
        <v>643</v>
      </c>
      <c r="B28" s="1204">
        <v>696</v>
      </c>
      <c r="C28" s="1204">
        <v>1289</v>
      </c>
      <c r="D28" s="1204">
        <v>321</v>
      </c>
      <c r="E28" s="1204">
        <v>501</v>
      </c>
      <c r="F28" s="1204">
        <v>30</v>
      </c>
      <c r="G28" s="1204">
        <v>81</v>
      </c>
      <c r="H28" s="1204">
        <v>385</v>
      </c>
      <c r="I28" s="1205">
        <v>463</v>
      </c>
      <c r="J28" s="1206"/>
      <c r="K28" s="1206"/>
      <c r="L28" s="1206"/>
      <c r="M28" s="1206"/>
      <c r="N28" s="1206"/>
      <c r="O28" s="1206"/>
      <c r="P28" s="1206"/>
      <c r="Q28" s="1206"/>
      <c r="R28" s="1206"/>
      <c r="S28" s="1206"/>
      <c r="T28" s="1206"/>
      <c r="U28" s="1206"/>
      <c r="V28" s="1173"/>
      <c r="W28" s="1208"/>
      <c r="X28" s="1208"/>
      <c r="Y28" s="1208"/>
      <c r="Z28" s="1207"/>
      <c r="AA28" s="1207"/>
    </row>
    <row r="29" spans="1:27" s="1177" customFormat="1" ht="11.1" customHeight="1">
      <c r="A29" s="1213" t="s">
        <v>644</v>
      </c>
      <c r="B29" s="1204">
        <v>113</v>
      </c>
      <c r="C29" s="1204">
        <v>232</v>
      </c>
      <c r="D29" s="1204">
        <v>35</v>
      </c>
      <c r="E29" s="1204">
        <v>15</v>
      </c>
      <c r="F29" s="1204">
        <v>4</v>
      </c>
      <c r="G29" s="1204">
        <v>17</v>
      </c>
      <c r="H29" s="1204">
        <v>90</v>
      </c>
      <c r="I29" s="1214">
        <v>3</v>
      </c>
      <c r="J29" s="1215"/>
      <c r="K29" s="1215"/>
      <c r="L29" s="1206"/>
      <c r="M29" s="1206"/>
      <c r="N29" s="1215"/>
      <c r="O29" s="1215"/>
      <c r="P29" s="1215"/>
      <c r="Q29" s="1215"/>
      <c r="R29" s="1215"/>
      <c r="S29" s="1215"/>
      <c r="T29" s="1215"/>
      <c r="U29" s="1215"/>
      <c r="V29" s="1215"/>
      <c r="W29" s="1215"/>
      <c r="X29" s="1215"/>
      <c r="Y29" s="1215"/>
      <c r="Z29" s="1215"/>
      <c r="AA29" s="1215"/>
    </row>
    <row r="30" spans="1:27" s="1173" customFormat="1" ht="11.65" customHeight="1">
      <c r="A30" s="1216" t="s">
        <v>645</v>
      </c>
      <c r="B30" s="1217">
        <v>4539</v>
      </c>
      <c r="C30" s="1217">
        <v>8618</v>
      </c>
      <c r="D30" s="1217">
        <v>2307</v>
      </c>
      <c r="E30" s="1217">
        <v>1910</v>
      </c>
      <c r="F30" s="1217">
        <v>197</v>
      </c>
      <c r="G30" s="1217">
        <v>638</v>
      </c>
      <c r="H30" s="1217">
        <v>3257</v>
      </c>
      <c r="I30" s="1218">
        <v>1275</v>
      </c>
      <c r="J30" s="1208"/>
      <c r="K30" s="1208" t="s">
        <v>134</v>
      </c>
      <c r="L30" s="1206"/>
      <c r="M30" s="1206"/>
      <c r="N30" s="1208"/>
      <c r="O30" s="1208"/>
      <c r="P30" s="1208"/>
      <c r="Q30" s="1208"/>
      <c r="R30" s="1208"/>
      <c r="S30" s="1208"/>
      <c r="T30" s="1208"/>
      <c r="U30" s="1208"/>
      <c r="W30" s="1208"/>
      <c r="X30" s="1208"/>
      <c r="Y30" s="1208"/>
      <c r="Z30" s="1207"/>
      <c r="AA30" s="1207"/>
    </row>
    <row r="31" spans="1:27" s="1177" customFormat="1" ht="11.1" customHeight="1">
      <c r="A31" s="1219" t="s">
        <v>646</v>
      </c>
      <c r="B31" s="1204">
        <v>4473</v>
      </c>
      <c r="C31" s="1220">
        <v>8453</v>
      </c>
      <c r="D31" s="1220">
        <v>2279</v>
      </c>
      <c r="E31" s="1220">
        <v>1911</v>
      </c>
      <c r="F31" s="1220">
        <v>187</v>
      </c>
      <c r="G31" s="1220">
        <v>624</v>
      </c>
      <c r="H31" s="1220">
        <v>3278</v>
      </c>
      <c r="I31" s="1214">
        <v>1260</v>
      </c>
      <c r="J31" s="1206"/>
      <c r="K31" s="1206"/>
      <c r="L31" s="1206"/>
      <c r="M31" s="1206"/>
      <c r="N31" s="1206"/>
      <c r="O31" s="1207"/>
      <c r="P31" s="1207"/>
      <c r="Q31" s="1207"/>
      <c r="R31" s="1206"/>
      <c r="S31" s="1206"/>
      <c r="T31" s="1207"/>
      <c r="U31" s="1207"/>
      <c r="V31" s="1206"/>
      <c r="W31" s="1206"/>
      <c r="X31" s="1206"/>
      <c r="Y31" s="1207"/>
      <c r="Z31" s="1207"/>
      <c r="AA31" s="1207"/>
    </row>
    <row r="32" spans="1:27" s="1177" customFormat="1" ht="11.1" customHeight="1">
      <c r="A32" s="1221"/>
      <c r="B32" s="2543" t="s">
        <v>612</v>
      </c>
      <c r="C32" s="2543"/>
      <c r="D32" s="2543"/>
      <c r="E32" s="2543"/>
      <c r="F32" s="2543"/>
      <c r="G32" s="2543"/>
      <c r="H32" s="2543"/>
      <c r="I32" s="2544"/>
      <c r="J32" s="1184"/>
      <c r="K32" s="1206"/>
      <c r="L32" s="1206"/>
      <c r="M32" s="1206"/>
      <c r="N32" s="1206"/>
      <c r="O32" s="1207"/>
      <c r="P32" s="1207"/>
      <c r="Q32" s="1207"/>
      <c r="R32" s="1207"/>
      <c r="S32" s="1206"/>
      <c r="T32" s="1207"/>
      <c r="U32" s="1207"/>
      <c r="V32" s="1206"/>
      <c r="W32" s="1206"/>
      <c r="X32" s="1206"/>
      <c r="Y32" s="1207"/>
    </row>
    <row r="33" spans="1:26" s="1177" customFormat="1" ht="11.1" customHeight="1">
      <c r="A33" s="1222" t="s">
        <v>2</v>
      </c>
      <c r="B33" s="1223" t="s">
        <v>647</v>
      </c>
      <c r="C33" s="1223" t="s">
        <v>648</v>
      </c>
      <c r="D33" s="1223" t="s">
        <v>649</v>
      </c>
      <c r="E33" s="1224" t="s">
        <v>650</v>
      </c>
      <c r="F33" s="1223" t="s">
        <v>651</v>
      </c>
      <c r="G33" s="1225" t="s">
        <v>652</v>
      </c>
      <c r="H33" s="1225" t="s">
        <v>247</v>
      </c>
      <c r="I33" s="1226" t="s">
        <v>653</v>
      </c>
      <c r="J33" s="1183" t="s">
        <v>134</v>
      </c>
      <c r="K33" s="1206"/>
      <c r="L33" s="1206"/>
      <c r="M33" s="1206"/>
      <c r="N33" s="1206"/>
      <c r="O33" s="1207"/>
      <c r="P33" s="1207"/>
      <c r="Q33" s="1207"/>
      <c r="R33" s="1207"/>
      <c r="S33" s="1206"/>
      <c r="T33" s="1207"/>
      <c r="U33" s="1207"/>
      <c r="V33" s="1206"/>
      <c r="W33" s="1206"/>
      <c r="X33" s="1206"/>
      <c r="Y33" s="1207"/>
    </row>
    <row r="34" spans="1:26" s="1177" customFormat="1" ht="11.1" customHeight="1">
      <c r="A34" s="1221"/>
      <c r="B34" s="1223" t="s">
        <v>654</v>
      </c>
      <c r="C34" s="1223" t="s">
        <v>655</v>
      </c>
      <c r="D34" s="1223" t="s">
        <v>656</v>
      </c>
      <c r="E34" s="1224" t="s">
        <v>657</v>
      </c>
      <c r="F34" s="1223" t="s">
        <v>658</v>
      </c>
      <c r="G34" s="1225" t="s">
        <v>659</v>
      </c>
      <c r="H34" s="1227"/>
      <c r="I34" s="1226" t="s">
        <v>660</v>
      </c>
      <c r="J34" s="1183" t="s">
        <v>134</v>
      </c>
      <c r="K34" s="1206"/>
      <c r="L34" s="1206"/>
      <c r="M34" s="1206"/>
      <c r="N34" s="1206"/>
      <c r="O34" s="1207"/>
      <c r="P34" s="1207"/>
      <c r="Q34" s="1207"/>
      <c r="R34" s="1207"/>
      <c r="S34" s="1207"/>
      <c r="T34" s="1206"/>
      <c r="U34" s="1206"/>
      <c r="V34" s="1207"/>
      <c r="W34" s="1206"/>
      <c r="X34" s="1206"/>
      <c r="Y34" s="1206"/>
      <c r="Z34" s="1207"/>
    </row>
    <row r="35" spans="1:26" s="1177" customFormat="1" ht="11.1" customHeight="1">
      <c r="A35" s="1213"/>
      <c r="B35" s="1228"/>
      <c r="C35" s="1228"/>
      <c r="D35" s="1229" t="s">
        <v>661</v>
      </c>
      <c r="E35" s="1230"/>
      <c r="F35" s="1229" t="s">
        <v>662</v>
      </c>
      <c r="G35" s="1228"/>
      <c r="H35" s="1228"/>
      <c r="I35" s="1231"/>
      <c r="J35" s="1177" t="s">
        <v>134</v>
      </c>
      <c r="K35" s="1206"/>
      <c r="L35" s="1206"/>
      <c r="M35" s="1206"/>
      <c r="N35" s="1206"/>
      <c r="O35" s="1207"/>
      <c r="P35" s="1207"/>
      <c r="Q35" s="1207"/>
      <c r="R35" s="1207"/>
      <c r="S35" s="1207"/>
      <c r="T35" s="1206"/>
      <c r="U35" s="1206"/>
      <c r="V35" s="1207"/>
      <c r="W35" s="1206"/>
      <c r="X35" s="1206"/>
      <c r="Y35" s="1206"/>
      <c r="Z35" s="1207"/>
    </row>
    <row r="36" spans="1:26" s="1177" customFormat="1" ht="11.65" customHeight="1">
      <c r="A36" s="1197" t="s">
        <v>624</v>
      </c>
      <c r="B36" s="1198">
        <v>5050</v>
      </c>
      <c r="C36" s="1198">
        <v>3039</v>
      </c>
      <c r="D36" s="1198">
        <v>2706</v>
      </c>
      <c r="E36" s="1232">
        <v>5745</v>
      </c>
      <c r="F36" s="1217">
        <v>1511</v>
      </c>
      <c r="G36" s="1217">
        <v>303</v>
      </c>
      <c r="H36" s="1217">
        <v>1542</v>
      </c>
      <c r="I36" s="1218">
        <v>850</v>
      </c>
      <c r="J36" s="1208"/>
      <c r="K36" s="1206"/>
      <c r="L36" s="1206"/>
      <c r="M36" s="1206"/>
      <c r="N36" s="1206"/>
      <c r="O36" s="1207"/>
      <c r="P36" s="1207"/>
      <c r="Q36" s="1207"/>
      <c r="R36" s="1207"/>
      <c r="S36" s="1207"/>
      <c r="T36" s="1206"/>
      <c r="U36" s="1206"/>
      <c r="V36" s="1207"/>
      <c r="W36" s="1206"/>
      <c r="X36" s="1206"/>
      <c r="Y36" s="1206"/>
      <c r="Z36" s="1207"/>
    </row>
    <row r="37" spans="1:26" s="1177" customFormat="1" ht="11.1" customHeight="1">
      <c r="A37" s="1203" t="s">
        <v>625</v>
      </c>
      <c r="B37" s="1204"/>
      <c r="C37" s="1204"/>
      <c r="D37" s="1204"/>
      <c r="E37" s="1233"/>
      <c r="F37" s="1204"/>
      <c r="G37" s="1233"/>
      <c r="H37" s="1233"/>
      <c r="I37" s="1234"/>
      <c r="J37" s="1207"/>
      <c r="K37" s="1206"/>
      <c r="L37" s="1206"/>
      <c r="M37" s="1206"/>
      <c r="N37" s="1206"/>
      <c r="O37" s="1207"/>
      <c r="P37" s="1207"/>
      <c r="Q37" s="1207"/>
      <c r="R37" s="1207"/>
      <c r="S37" s="1207"/>
      <c r="T37" s="1206"/>
      <c r="U37" s="1206"/>
      <c r="V37" s="1207"/>
      <c r="W37" s="1206"/>
      <c r="X37" s="1206"/>
      <c r="Y37" s="1206"/>
      <c r="Z37" s="1207"/>
    </row>
    <row r="38" spans="1:26" s="1177" customFormat="1" ht="11.1" customHeight="1">
      <c r="A38" s="1203" t="s">
        <v>626</v>
      </c>
      <c r="B38" s="1204">
        <v>1602</v>
      </c>
      <c r="C38" s="1204">
        <v>1090</v>
      </c>
      <c r="D38" s="1204">
        <v>911</v>
      </c>
      <c r="E38" s="1233">
        <v>2001</v>
      </c>
      <c r="F38" s="1204">
        <v>564</v>
      </c>
      <c r="G38" s="1204">
        <v>119</v>
      </c>
      <c r="H38" s="1204">
        <v>512</v>
      </c>
      <c r="I38" s="1205">
        <v>329</v>
      </c>
      <c r="J38" s="1206"/>
      <c r="K38" s="1215"/>
      <c r="L38" s="1206"/>
      <c r="M38" s="1206"/>
      <c r="N38" s="1206"/>
      <c r="O38" s="1207"/>
      <c r="P38" s="1207"/>
      <c r="Q38" s="1207"/>
      <c r="R38" s="1207"/>
      <c r="S38" s="1207"/>
      <c r="T38" s="1206"/>
      <c r="U38" s="1206"/>
      <c r="V38" s="1207"/>
      <c r="W38" s="1206"/>
      <c r="X38" s="1206"/>
      <c r="Y38" s="1206"/>
      <c r="Z38" s="1207"/>
    </row>
    <row r="39" spans="1:26" s="1177" customFormat="1" ht="11.1" customHeight="1">
      <c r="A39" s="1203" t="s">
        <v>627</v>
      </c>
      <c r="B39" s="1204">
        <v>1698</v>
      </c>
      <c r="C39" s="1204">
        <v>1255</v>
      </c>
      <c r="D39" s="1204">
        <v>1123</v>
      </c>
      <c r="E39" s="1233">
        <v>2378</v>
      </c>
      <c r="F39" s="1204">
        <v>465</v>
      </c>
      <c r="G39" s="1233">
        <v>126</v>
      </c>
      <c r="H39" s="1233">
        <v>431</v>
      </c>
      <c r="I39" s="1234">
        <v>247</v>
      </c>
      <c r="J39" s="1207"/>
      <c r="K39" s="1235"/>
      <c r="L39" s="1206"/>
      <c r="M39" s="1206"/>
      <c r="N39" s="1206"/>
      <c r="O39" s="1207"/>
      <c r="P39" s="1207"/>
      <c r="Q39" s="1207"/>
      <c r="R39" s="1207"/>
      <c r="S39" s="1207"/>
      <c r="T39" s="1206"/>
      <c r="U39" s="1206"/>
      <c r="V39" s="1207"/>
      <c r="W39" s="1206"/>
      <c r="X39" s="1206"/>
      <c r="Y39" s="1206"/>
      <c r="Z39" s="1207"/>
    </row>
    <row r="40" spans="1:26" s="1177" customFormat="1" ht="11.1" customHeight="1">
      <c r="A40" s="1203" t="s">
        <v>628</v>
      </c>
      <c r="B40" s="1204">
        <v>48</v>
      </c>
      <c r="C40" s="1204">
        <v>25</v>
      </c>
      <c r="D40" s="1204">
        <v>21</v>
      </c>
      <c r="E40" s="1233">
        <v>46</v>
      </c>
      <c r="F40" s="1204">
        <v>3</v>
      </c>
      <c r="G40" s="1233">
        <v>1</v>
      </c>
      <c r="H40" s="1233">
        <v>3</v>
      </c>
      <c r="I40" s="1234">
        <v>0</v>
      </c>
      <c r="J40" s="1207"/>
      <c r="K40" s="1235"/>
      <c r="L40" s="1206"/>
      <c r="M40" s="1206"/>
      <c r="N40" s="1206"/>
      <c r="O40" s="1207"/>
      <c r="P40" s="1207"/>
      <c r="Q40" s="1207"/>
      <c r="R40" s="1207"/>
      <c r="S40" s="1207"/>
      <c r="T40" s="1206"/>
      <c r="U40" s="1206"/>
      <c r="V40" s="1207"/>
      <c r="W40" s="1206"/>
      <c r="X40" s="1206"/>
      <c r="Y40" s="1206"/>
      <c r="Z40" s="1207"/>
    </row>
    <row r="41" spans="1:26" s="1177" customFormat="1" ht="11.1" customHeight="1">
      <c r="A41" s="1203" t="s">
        <v>629</v>
      </c>
      <c r="B41" s="1204">
        <v>99</v>
      </c>
      <c r="C41" s="1204">
        <v>3</v>
      </c>
      <c r="D41" s="1204">
        <v>32</v>
      </c>
      <c r="E41" s="1233">
        <v>35</v>
      </c>
      <c r="F41" s="1204">
        <v>2</v>
      </c>
      <c r="G41" s="1204">
        <v>0</v>
      </c>
      <c r="H41" s="1233">
        <v>3</v>
      </c>
      <c r="I41" s="1234">
        <v>6</v>
      </c>
      <c r="J41" s="1207"/>
      <c r="K41" s="1236"/>
      <c r="L41" s="1206"/>
      <c r="M41" s="1206"/>
      <c r="N41" s="1206"/>
      <c r="O41" s="1207"/>
      <c r="P41" s="1207"/>
      <c r="Q41" s="1207"/>
      <c r="R41" s="1207"/>
      <c r="S41" s="1207"/>
      <c r="T41" s="1206"/>
      <c r="U41" s="1206"/>
      <c r="V41" s="1207"/>
      <c r="W41" s="1206"/>
      <c r="X41" s="1206"/>
      <c r="Y41" s="1206"/>
      <c r="Z41" s="1207"/>
    </row>
    <row r="42" spans="1:26" s="1177" customFormat="1" ht="11.1" customHeight="1">
      <c r="A42" s="1203" t="s">
        <v>630</v>
      </c>
      <c r="B42" s="1204">
        <v>256</v>
      </c>
      <c r="C42" s="1204">
        <v>110</v>
      </c>
      <c r="D42" s="1204">
        <v>125</v>
      </c>
      <c r="E42" s="1233">
        <v>235</v>
      </c>
      <c r="F42" s="1204">
        <v>33</v>
      </c>
      <c r="G42" s="1233">
        <v>5</v>
      </c>
      <c r="H42" s="1233">
        <v>40</v>
      </c>
      <c r="I42" s="1234">
        <v>16</v>
      </c>
      <c r="J42" s="1207"/>
      <c r="K42" s="1235"/>
      <c r="L42" s="1206"/>
      <c r="M42" s="1206"/>
      <c r="N42" s="1206"/>
      <c r="O42" s="1207"/>
      <c r="P42" s="1207"/>
      <c r="Q42" s="1207"/>
      <c r="R42" s="1207"/>
      <c r="S42" s="1207"/>
      <c r="T42" s="1206"/>
      <c r="U42" s="1206"/>
      <c r="V42" s="1207"/>
      <c r="W42" s="1206"/>
      <c r="X42" s="1206"/>
      <c r="Y42" s="1206"/>
      <c r="Z42" s="1207"/>
    </row>
    <row r="43" spans="1:26" s="1177" customFormat="1" ht="11.1" customHeight="1">
      <c r="A43" s="1203" t="s">
        <v>631</v>
      </c>
      <c r="B43" s="1204">
        <v>936</v>
      </c>
      <c r="C43" s="1204">
        <v>250</v>
      </c>
      <c r="D43" s="1204">
        <v>341</v>
      </c>
      <c r="E43" s="1233">
        <v>591</v>
      </c>
      <c r="F43" s="1204">
        <v>174</v>
      </c>
      <c r="G43" s="1233">
        <v>32</v>
      </c>
      <c r="H43" s="1233">
        <v>434</v>
      </c>
      <c r="I43" s="1234">
        <v>166</v>
      </c>
      <c r="J43" s="1207"/>
      <c r="K43" s="1235"/>
      <c r="L43" s="1206"/>
      <c r="M43" s="1206"/>
      <c r="N43" s="1206"/>
      <c r="O43" s="1207"/>
      <c r="P43" s="1207"/>
      <c r="Q43" s="1207"/>
      <c r="R43" s="1207"/>
      <c r="S43" s="1207"/>
      <c r="T43" s="1206"/>
      <c r="U43" s="1206"/>
      <c r="V43" s="1207"/>
      <c r="W43" s="1206"/>
      <c r="X43" s="1206"/>
      <c r="Y43" s="1206"/>
      <c r="Z43" s="1207"/>
    </row>
    <row r="44" spans="1:26" s="1177" customFormat="1" ht="11.1" customHeight="1">
      <c r="A44" s="1203" t="s">
        <v>632</v>
      </c>
      <c r="B44" s="1204">
        <v>152</v>
      </c>
      <c r="C44" s="1204">
        <v>188</v>
      </c>
      <c r="D44" s="1204">
        <v>73</v>
      </c>
      <c r="E44" s="1233">
        <v>261</v>
      </c>
      <c r="F44" s="1204">
        <v>221</v>
      </c>
      <c r="G44" s="1233">
        <v>5</v>
      </c>
      <c r="H44" s="1233">
        <v>51</v>
      </c>
      <c r="I44" s="1234">
        <v>76</v>
      </c>
      <c r="J44" s="1207"/>
      <c r="K44" s="1235"/>
      <c r="L44" s="1206"/>
      <c r="M44" s="1206"/>
      <c r="N44" s="1206"/>
      <c r="O44" s="1207"/>
      <c r="P44" s="1207"/>
      <c r="Q44" s="1207"/>
      <c r="R44" s="1207"/>
      <c r="S44" s="1207"/>
      <c r="T44" s="1206"/>
      <c r="U44" s="1206"/>
      <c r="V44" s="1207"/>
      <c r="W44" s="1206"/>
      <c r="X44" s="1206"/>
      <c r="Y44" s="1206"/>
      <c r="Z44" s="1207"/>
    </row>
    <row r="45" spans="1:26" s="1177" customFormat="1" ht="11.1" customHeight="1">
      <c r="A45" s="1203" t="s">
        <v>633</v>
      </c>
      <c r="B45" s="1204">
        <v>3</v>
      </c>
      <c r="C45" s="1204">
        <v>2</v>
      </c>
      <c r="D45" s="1204">
        <v>0</v>
      </c>
      <c r="E45" s="1233">
        <v>2</v>
      </c>
      <c r="F45" s="1204">
        <v>27</v>
      </c>
      <c r="G45" s="1233">
        <v>1</v>
      </c>
      <c r="H45" s="1233">
        <v>0</v>
      </c>
      <c r="I45" s="1234">
        <v>0</v>
      </c>
      <c r="J45" s="1207"/>
      <c r="K45" s="1235"/>
      <c r="L45" s="1206"/>
      <c r="M45" s="1206"/>
      <c r="N45" s="1206"/>
      <c r="O45" s="1207"/>
      <c r="P45" s="1207"/>
      <c r="Q45" s="1207"/>
      <c r="R45" s="1207"/>
      <c r="S45" s="1207"/>
      <c r="T45" s="1206"/>
      <c r="U45" s="1206"/>
      <c r="V45" s="1207"/>
      <c r="W45" s="1206"/>
      <c r="X45" s="1206"/>
      <c r="Y45" s="1206"/>
      <c r="Z45" s="1207"/>
    </row>
    <row r="46" spans="1:26" s="1177" customFormat="1" ht="11.1" customHeight="1">
      <c r="A46" s="1203" t="s">
        <v>663</v>
      </c>
      <c r="B46" s="1210"/>
      <c r="C46" s="1210"/>
      <c r="D46" s="1210"/>
      <c r="E46" s="1210">
        <v>0</v>
      </c>
      <c r="F46" s="1210"/>
      <c r="G46" s="1210"/>
      <c r="H46" s="1210"/>
      <c r="I46" s="1211"/>
      <c r="J46" s="1207"/>
      <c r="K46" s="1237"/>
      <c r="L46" s="1206"/>
      <c r="M46" s="1206"/>
      <c r="N46" s="1206"/>
      <c r="O46" s="1207"/>
      <c r="P46" s="1207"/>
      <c r="Q46" s="1207"/>
      <c r="R46" s="1207"/>
      <c r="S46" s="1207"/>
      <c r="T46" s="1206"/>
      <c r="U46" s="1206"/>
      <c r="V46" s="1207"/>
      <c r="W46" s="1206"/>
      <c r="X46" s="1206"/>
      <c r="Y46" s="1206"/>
      <c r="Z46" s="1207"/>
    </row>
    <row r="47" spans="1:26" s="1177" customFormat="1" ht="11.1" customHeight="1">
      <c r="A47" s="1203" t="s">
        <v>635</v>
      </c>
      <c r="B47" s="1204">
        <v>138</v>
      </c>
      <c r="C47" s="1204">
        <v>98</v>
      </c>
      <c r="D47" s="1204">
        <v>50</v>
      </c>
      <c r="E47" s="1233">
        <v>148</v>
      </c>
      <c r="F47" s="1204">
        <v>6</v>
      </c>
      <c r="G47" s="1233">
        <v>8</v>
      </c>
      <c r="H47" s="1233">
        <v>53</v>
      </c>
      <c r="I47" s="1234">
        <v>5</v>
      </c>
      <c r="J47" s="1207"/>
      <c r="K47" s="1235"/>
      <c r="L47" s="1206"/>
      <c r="M47" s="1206"/>
      <c r="N47" s="1206"/>
      <c r="O47" s="1207"/>
      <c r="P47" s="1207"/>
      <c r="Q47" s="1207"/>
      <c r="R47" s="1207"/>
      <c r="S47" s="1207"/>
      <c r="T47" s="1206"/>
      <c r="U47" s="1206"/>
      <c r="V47" s="1207"/>
      <c r="W47" s="1206"/>
      <c r="X47" s="1206"/>
      <c r="Y47" s="1206"/>
      <c r="Z47" s="1207"/>
    </row>
    <row r="48" spans="1:26" s="1177" customFormat="1" ht="11.1" customHeight="1">
      <c r="A48" s="1203" t="s">
        <v>636</v>
      </c>
      <c r="B48" s="1204">
        <v>26</v>
      </c>
      <c r="C48" s="1204">
        <v>1</v>
      </c>
      <c r="D48" s="1204">
        <v>23</v>
      </c>
      <c r="E48" s="1233">
        <v>24</v>
      </c>
      <c r="F48" s="1204">
        <v>1</v>
      </c>
      <c r="G48" s="1233">
        <v>0</v>
      </c>
      <c r="H48" s="1233">
        <v>0</v>
      </c>
      <c r="I48" s="1234">
        <v>1</v>
      </c>
      <c r="J48" s="1207"/>
      <c r="K48" s="1235"/>
      <c r="L48" s="1206"/>
      <c r="M48" s="1206"/>
      <c r="N48" s="1206"/>
      <c r="O48" s="1207"/>
      <c r="P48" s="1207"/>
      <c r="Q48" s="1207"/>
      <c r="R48" s="1207"/>
      <c r="S48" s="1207"/>
      <c r="T48" s="1206"/>
      <c r="U48" s="1206"/>
      <c r="V48" s="1207"/>
      <c r="W48" s="1206"/>
      <c r="X48" s="1206"/>
      <c r="Y48" s="1206"/>
      <c r="Z48" s="1207"/>
    </row>
    <row r="49" spans="1:29" s="1177" customFormat="1" ht="11.1" customHeight="1">
      <c r="A49" s="1203" t="s">
        <v>664</v>
      </c>
      <c r="B49" s="1204">
        <v>92</v>
      </c>
      <c r="C49" s="1204">
        <v>17</v>
      </c>
      <c r="D49" s="1204">
        <v>7</v>
      </c>
      <c r="E49" s="1233">
        <v>24</v>
      </c>
      <c r="F49" s="1204">
        <v>15</v>
      </c>
      <c r="G49" s="1233">
        <v>6</v>
      </c>
      <c r="H49" s="1233">
        <v>15</v>
      </c>
      <c r="I49" s="1234">
        <v>4</v>
      </c>
      <c r="J49" s="1207"/>
      <c r="K49" s="1235"/>
      <c r="L49" s="1206"/>
      <c r="M49" s="1206"/>
      <c r="N49" s="1206"/>
      <c r="O49" s="1207"/>
      <c r="P49" s="1207"/>
      <c r="Q49" s="1207"/>
      <c r="R49" s="1207"/>
      <c r="S49" s="1207"/>
      <c r="T49" s="1206"/>
      <c r="U49" s="1206"/>
      <c r="V49" s="1207"/>
      <c r="W49" s="1206"/>
      <c r="X49" s="1206"/>
      <c r="Y49" s="1206"/>
      <c r="Z49" s="1207"/>
    </row>
    <row r="50" spans="1:29" s="1177" customFormat="1" ht="11.1" customHeight="1">
      <c r="A50" s="1197" t="s">
        <v>638</v>
      </c>
      <c r="B50" s="1198">
        <v>1679</v>
      </c>
      <c r="C50" s="1198">
        <v>782</v>
      </c>
      <c r="D50" s="1198">
        <v>654</v>
      </c>
      <c r="E50" s="1198">
        <v>1436</v>
      </c>
      <c r="F50" s="1198">
        <v>179</v>
      </c>
      <c r="G50" s="1198">
        <v>66</v>
      </c>
      <c r="H50" s="1198">
        <v>564</v>
      </c>
      <c r="I50" s="1199">
        <v>328</v>
      </c>
      <c r="J50" s="1208"/>
      <c r="K50" s="1206"/>
      <c r="L50" s="1206"/>
      <c r="M50" s="1206"/>
      <c r="N50" s="1206"/>
      <c r="O50" s="1207"/>
      <c r="P50" s="1207"/>
      <c r="Q50" s="1207"/>
      <c r="R50" s="1207"/>
      <c r="S50" s="1207"/>
      <c r="T50" s="1206"/>
      <c r="U50" s="1206"/>
      <c r="V50" s="1207"/>
      <c r="W50" s="1206"/>
      <c r="X50" s="1206"/>
      <c r="Y50" s="1206"/>
      <c r="Z50" s="1207"/>
    </row>
    <row r="51" spans="1:29" s="1177" customFormat="1" ht="11.1" customHeight="1">
      <c r="A51" s="1203" t="s">
        <v>625</v>
      </c>
      <c r="B51" s="1204"/>
      <c r="C51" s="1204"/>
      <c r="D51" s="1204"/>
      <c r="E51" s="1233"/>
      <c r="F51" s="1204"/>
      <c r="G51" s="1233"/>
      <c r="H51" s="1233"/>
      <c r="I51" s="1234"/>
      <c r="J51" s="1207"/>
      <c r="K51" s="1206"/>
      <c r="L51" s="1206"/>
      <c r="M51" s="1206"/>
      <c r="N51" s="1206"/>
      <c r="O51" s="1207"/>
      <c r="P51" s="1207"/>
      <c r="Q51" s="1207"/>
      <c r="R51" s="1207"/>
      <c r="S51" s="1207"/>
      <c r="T51" s="1206"/>
      <c r="U51" s="1206"/>
      <c r="V51" s="1207"/>
      <c r="W51" s="1206"/>
      <c r="X51" s="1206"/>
      <c r="Y51" s="1206"/>
      <c r="Z51" s="1207"/>
    </row>
    <row r="52" spans="1:29" s="1177" customFormat="1" ht="11.1" customHeight="1">
      <c r="A52" s="1203" t="s">
        <v>639</v>
      </c>
      <c r="B52" s="1204">
        <v>165</v>
      </c>
      <c r="C52" s="1204">
        <v>89</v>
      </c>
      <c r="D52" s="1204">
        <v>84</v>
      </c>
      <c r="E52" s="1233">
        <v>173</v>
      </c>
      <c r="F52" s="1204">
        <v>18</v>
      </c>
      <c r="G52" s="1233">
        <v>3</v>
      </c>
      <c r="H52" s="1233">
        <v>69</v>
      </c>
      <c r="I52" s="1234">
        <v>13</v>
      </c>
      <c r="J52" s="1207"/>
      <c r="K52" s="1235"/>
      <c r="L52" s="1206"/>
      <c r="M52" s="1206"/>
      <c r="N52" s="1206"/>
      <c r="O52" s="1207"/>
      <c r="P52" s="1207"/>
      <c r="Q52" s="1207"/>
      <c r="R52" s="1207"/>
      <c r="S52" s="1207"/>
      <c r="T52" s="1206"/>
      <c r="U52" s="1206"/>
      <c r="V52" s="1207"/>
      <c r="W52" s="1206"/>
      <c r="X52" s="1206"/>
      <c r="Y52" s="1206"/>
      <c r="Z52" s="1207"/>
    </row>
    <row r="53" spans="1:29" s="1177" customFormat="1" ht="11.1" customHeight="1">
      <c r="A53" s="1203" t="s">
        <v>640</v>
      </c>
      <c r="B53" s="1204">
        <v>387</v>
      </c>
      <c r="C53" s="1204">
        <v>89</v>
      </c>
      <c r="D53" s="1204">
        <v>93</v>
      </c>
      <c r="E53" s="1233">
        <v>182</v>
      </c>
      <c r="F53" s="1204">
        <v>12</v>
      </c>
      <c r="G53" s="1233">
        <v>12</v>
      </c>
      <c r="H53" s="1233">
        <v>27</v>
      </c>
      <c r="I53" s="1234">
        <v>2</v>
      </c>
      <c r="J53" s="1207"/>
      <c r="K53" s="1235"/>
      <c r="L53" s="1206"/>
      <c r="M53" s="1206"/>
      <c r="N53" s="1206"/>
      <c r="O53" s="1207"/>
      <c r="P53" s="1207"/>
      <c r="Q53" s="1207"/>
      <c r="R53" s="1207"/>
      <c r="S53" s="1207"/>
      <c r="T53" s="1206"/>
      <c r="U53" s="1206"/>
      <c r="V53" s="1207"/>
      <c r="W53" s="1206"/>
      <c r="X53" s="1206"/>
      <c r="Y53" s="1206"/>
      <c r="Z53" s="1207"/>
    </row>
    <row r="54" spans="1:29" s="1177" customFormat="1" ht="11.1" customHeight="1">
      <c r="A54" s="1203" t="s">
        <v>641</v>
      </c>
      <c r="B54" s="1204">
        <v>112</v>
      </c>
      <c r="C54" s="1204">
        <v>62</v>
      </c>
      <c r="D54" s="1204">
        <v>40</v>
      </c>
      <c r="E54" s="1233">
        <v>102</v>
      </c>
      <c r="F54" s="1204">
        <v>10</v>
      </c>
      <c r="G54" s="1233">
        <v>8</v>
      </c>
      <c r="H54" s="1233">
        <v>22</v>
      </c>
      <c r="I54" s="1234">
        <v>8</v>
      </c>
      <c r="J54" s="1207"/>
      <c r="K54" s="1235"/>
      <c r="L54" s="1206"/>
      <c r="M54" s="1206"/>
      <c r="N54" s="1206"/>
      <c r="O54" s="1207"/>
      <c r="P54" s="1207"/>
      <c r="Q54" s="1207"/>
      <c r="R54" s="1207"/>
      <c r="S54" s="1207"/>
      <c r="T54" s="1206"/>
      <c r="U54" s="1206"/>
      <c r="V54" s="1207"/>
      <c r="W54" s="1206"/>
      <c r="X54" s="1206"/>
      <c r="Y54" s="1206"/>
      <c r="Z54" s="1207"/>
    </row>
    <row r="55" spans="1:29" s="1177" customFormat="1" ht="11.1" customHeight="1">
      <c r="A55" s="1203" t="s">
        <v>642</v>
      </c>
      <c r="B55" s="1204">
        <v>182</v>
      </c>
      <c r="C55" s="1204">
        <v>4</v>
      </c>
      <c r="D55" s="1204">
        <v>1</v>
      </c>
      <c r="E55" s="1233">
        <v>5</v>
      </c>
      <c r="F55" s="1204">
        <v>0</v>
      </c>
      <c r="G55" s="1233">
        <v>0</v>
      </c>
      <c r="H55" s="1233">
        <v>3</v>
      </c>
      <c r="I55" s="1234">
        <v>0</v>
      </c>
      <c r="J55" s="1207"/>
      <c r="K55" s="1235"/>
      <c r="L55" s="1206"/>
      <c r="M55" s="1206"/>
      <c r="N55" s="1206"/>
      <c r="O55" s="1207"/>
      <c r="P55" s="1207"/>
      <c r="Q55" s="1207"/>
      <c r="R55" s="1207"/>
      <c r="S55" s="1207"/>
      <c r="T55" s="1206"/>
      <c r="U55" s="1206"/>
      <c r="V55" s="1207"/>
      <c r="W55" s="1206"/>
      <c r="X55" s="1206"/>
      <c r="Y55" s="1206"/>
      <c r="Z55" s="1207"/>
    </row>
    <row r="56" spans="1:29" s="1177" customFormat="1" ht="11.1" customHeight="1">
      <c r="A56" s="1203" t="s">
        <v>643</v>
      </c>
      <c r="B56" s="1204">
        <v>725</v>
      </c>
      <c r="C56" s="1204">
        <v>499</v>
      </c>
      <c r="D56" s="1204">
        <v>432</v>
      </c>
      <c r="E56" s="1233">
        <v>931</v>
      </c>
      <c r="F56" s="1204">
        <v>120</v>
      </c>
      <c r="G56" s="1233">
        <v>36</v>
      </c>
      <c r="H56" s="1233">
        <v>421</v>
      </c>
      <c r="I56" s="1234">
        <v>297</v>
      </c>
      <c r="J56" s="1207"/>
      <c r="K56" s="1235"/>
      <c r="L56" s="1206"/>
      <c r="M56" s="1206"/>
      <c r="N56" s="1206"/>
      <c r="O56" s="1207"/>
      <c r="P56" s="1207"/>
      <c r="Q56" s="1207"/>
      <c r="R56" s="1207"/>
      <c r="S56" s="1207"/>
      <c r="T56" s="1206"/>
      <c r="U56" s="1206"/>
      <c r="V56" s="1207"/>
      <c r="W56" s="1206"/>
      <c r="X56" s="1206"/>
      <c r="Y56" s="1206"/>
      <c r="Z56" s="1207"/>
    </row>
    <row r="57" spans="1:29" s="1177" customFormat="1" ht="11.1" customHeight="1">
      <c r="A57" s="1203" t="s">
        <v>644</v>
      </c>
      <c r="B57" s="1204">
        <v>108</v>
      </c>
      <c r="C57" s="1204">
        <v>39</v>
      </c>
      <c r="D57" s="1204">
        <v>4</v>
      </c>
      <c r="E57" s="1238">
        <v>43</v>
      </c>
      <c r="F57" s="1204">
        <v>19</v>
      </c>
      <c r="G57" s="1233">
        <v>7</v>
      </c>
      <c r="H57" s="1233">
        <v>22</v>
      </c>
      <c r="I57" s="1234">
        <v>8</v>
      </c>
      <c r="J57" s="1207"/>
      <c r="K57" s="1235"/>
      <c r="L57" s="1206"/>
      <c r="M57" s="1206"/>
      <c r="N57" s="1206"/>
      <c r="O57" s="1207"/>
      <c r="P57" s="1207"/>
      <c r="Q57" s="1207"/>
      <c r="R57" s="1207"/>
      <c r="S57" s="1207"/>
      <c r="T57" s="1206"/>
      <c r="U57" s="1206"/>
      <c r="V57" s="1207"/>
      <c r="W57" s="1206"/>
      <c r="X57" s="1206"/>
      <c r="Y57" s="1206"/>
      <c r="Z57" s="1207"/>
    </row>
    <row r="58" spans="1:29" s="1177" customFormat="1" ht="11.65" customHeight="1">
      <c r="A58" s="1216" t="s">
        <v>645</v>
      </c>
      <c r="B58" s="1217">
        <v>6729</v>
      </c>
      <c r="C58" s="1217">
        <v>3821</v>
      </c>
      <c r="D58" s="1217">
        <v>3360</v>
      </c>
      <c r="E58" s="1232">
        <v>7181</v>
      </c>
      <c r="F58" s="1217">
        <v>1690</v>
      </c>
      <c r="G58" s="1217">
        <v>369</v>
      </c>
      <c r="H58" s="1217">
        <v>2106</v>
      </c>
      <c r="I58" s="1218">
        <v>1178</v>
      </c>
      <c r="J58" s="1208"/>
      <c r="K58" s="1206"/>
      <c r="L58" s="1206"/>
      <c r="M58" s="1206"/>
      <c r="N58" s="1206"/>
      <c r="O58" s="1207"/>
      <c r="P58" s="1207"/>
      <c r="Q58" s="1207"/>
      <c r="R58" s="1207"/>
      <c r="S58" s="1207"/>
      <c r="T58" s="1206"/>
      <c r="U58" s="1206"/>
      <c r="V58" s="1207"/>
      <c r="W58" s="1206"/>
      <c r="X58" s="1206"/>
      <c r="Y58" s="1206"/>
      <c r="Z58" s="1207"/>
    </row>
    <row r="59" spans="1:29" s="1177" customFormat="1" ht="11.1" customHeight="1">
      <c r="A59" s="1219" t="s">
        <v>646</v>
      </c>
      <c r="B59" s="1220">
        <v>6653</v>
      </c>
      <c r="C59" s="1220">
        <v>3722</v>
      </c>
      <c r="D59" s="1220">
        <v>3326</v>
      </c>
      <c r="E59" s="1233">
        <v>7048</v>
      </c>
      <c r="F59" s="1220">
        <v>1670</v>
      </c>
      <c r="G59" s="1238">
        <v>357</v>
      </c>
      <c r="H59" s="1238">
        <v>2053</v>
      </c>
      <c r="I59" s="1239">
        <v>1194</v>
      </c>
      <c r="J59" s="1207"/>
      <c r="K59" s="1206"/>
      <c r="L59" s="1206"/>
      <c r="M59" s="1206"/>
      <c r="N59" s="1206"/>
      <c r="O59" s="1207"/>
      <c r="P59" s="1207"/>
      <c r="Q59" s="1207"/>
      <c r="R59" s="1207"/>
      <c r="S59" s="1207"/>
      <c r="T59" s="1206"/>
      <c r="U59" s="1206"/>
      <c r="V59" s="1207"/>
      <c r="W59" s="1206"/>
      <c r="X59" s="1206"/>
      <c r="Y59" s="1206"/>
      <c r="Z59" s="1207"/>
    </row>
    <row r="60" spans="1:29" ht="11.1" customHeight="1">
      <c r="A60" s="1240"/>
      <c r="B60" s="2535" t="s">
        <v>665</v>
      </c>
      <c r="C60" s="2536"/>
      <c r="D60" s="1241" t="s">
        <v>128</v>
      </c>
      <c r="E60" s="1242"/>
      <c r="F60" s="1241" t="s">
        <v>666</v>
      </c>
      <c r="G60" s="1242"/>
      <c r="H60" s="1243"/>
      <c r="I60" s="1244"/>
      <c r="J60" s="1179" t="s">
        <v>134</v>
      </c>
      <c r="K60" s="1177"/>
      <c r="L60" s="1177"/>
      <c r="M60" s="1177"/>
      <c r="N60" s="1177"/>
      <c r="O60" s="1177"/>
      <c r="P60" s="1177"/>
      <c r="Q60" s="1177"/>
      <c r="R60" s="1177"/>
      <c r="S60" s="1177"/>
      <c r="T60" s="1177"/>
      <c r="U60" s="1177"/>
      <c r="V60" s="1177"/>
      <c r="W60" s="1177"/>
      <c r="X60" s="1177"/>
      <c r="Y60" s="1177"/>
      <c r="Z60" s="1177"/>
      <c r="AA60" s="1177"/>
      <c r="AB60" s="1177"/>
      <c r="AC60" s="1177"/>
    </row>
    <row r="61" spans="1:29" ht="11.1" customHeight="1">
      <c r="A61" s="1245" t="s">
        <v>2</v>
      </c>
      <c r="B61" s="1225" t="s">
        <v>667</v>
      </c>
      <c r="C61" s="1223" t="s">
        <v>668</v>
      </c>
      <c r="D61" s="1225" t="s">
        <v>570</v>
      </c>
      <c r="E61" s="1225" t="s">
        <v>583</v>
      </c>
      <c r="F61" s="1225" t="s">
        <v>669</v>
      </c>
      <c r="G61" s="1225" t="s">
        <v>583</v>
      </c>
      <c r="H61" s="1225" t="s">
        <v>670</v>
      </c>
      <c r="I61" s="1226" t="s">
        <v>583</v>
      </c>
      <c r="J61" s="1183" t="s">
        <v>134</v>
      </c>
      <c r="K61" s="1177"/>
      <c r="L61" s="1177"/>
      <c r="M61" s="1177"/>
      <c r="N61" s="1177"/>
      <c r="O61" s="1177"/>
      <c r="P61" s="1177"/>
      <c r="Q61" s="1177"/>
      <c r="R61" s="1177"/>
      <c r="S61" s="1177"/>
      <c r="T61" s="1177"/>
      <c r="U61" s="1177"/>
      <c r="V61" s="1177"/>
      <c r="W61" s="1177"/>
      <c r="X61" s="1177"/>
      <c r="Y61" s="1177"/>
      <c r="Z61" s="1177"/>
      <c r="AA61" s="1177"/>
      <c r="AB61" s="1177"/>
      <c r="AC61" s="1177"/>
    </row>
    <row r="62" spans="1:29" ht="11.1" customHeight="1">
      <c r="A62" s="1240"/>
      <c r="B62" s="1225" t="s">
        <v>671</v>
      </c>
      <c r="C62" s="1223" t="s">
        <v>672</v>
      </c>
      <c r="D62" s="1227"/>
      <c r="E62" s="1225" t="s">
        <v>673</v>
      </c>
      <c r="F62" s="1225" t="s">
        <v>674</v>
      </c>
      <c r="G62" s="1225" t="s">
        <v>673</v>
      </c>
      <c r="H62" s="1225" t="s">
        <v>675</v>
      </c>
      <c r="I62" s="1226" t="s">
        <v>673</v>
      </c>
      <c r="J62" s="1183" t="s">
        <v>134</v>
      </c>
      <c r="L62" s="1177"/>
      <c r="M62" s="1177"/>
      <c r="N62" s="1177"/>
      <c r="O62" s="1177"/>
      <c r="P62" s="1177"/>
      <c r="Q62" s="1177"/>
      <c r="R62" s="1177"/>
      <c r="S62" s="1177"/>
      <c r="T62" s="1177"/>
      <c r="U62" s="1177"/>
      <c r="V62" s="1177"/>
      <c r="W62" s="1177"/>
      <c r="X62" s="1177"/>
      <c r="Y62" s="1177"/>
      <c r="Z62" s="1177"/>
      <c r="AA62" s="1177"/>
      <c r="AB62" s="1177"/>
      <c r="AC62" s="1177"/>
    </row>
    <row r="63" spans="1:29" ht="11.1" customHeight="1">
      <c r="A63" s="1246"/>
      <c r="B63" s="1247"/>
      <c r="C63" s="1247"/>
      <c r="D63" s="1247"/>
      <c r="E63" s="1248"/>
      <c r="F63" s="1248" t="s">
        <v>676</v>
      </c>
      <c r="G63" s="1247"/>
      <c r="H63" s="1249"/>
      <c r="I63" s="1250"/>
      <c r="J63" s="1177" t="s">
        <v>134</v>
      </c>
      <c r="L63" s="1177"/>
      <c r="M63" s="1177"/>
      <c r="N63" s="1177"/>
      <c r="O63" s="1177"/>
      <c r="P63" s="1177"/>
      <c r="Q63" s="1177"/>
      <c r="R63" s="1177"/>
      <c r="S63" s="1177"/>
      <c r="T63" s="1177"/>
      <c r="U63" s="1177"/>
      <c r="V63" s="1177"/>
      <c r="W63" s="1177"/>
      <c r="X63" s="1177"/>
      <c r="Y63" s="1177"/>
      <c r="Z63" s="1177"/>
      <c r="AA63" s="1177"/>
      <c r="AB63" s="1177"/>
      <c r="AC63" s="1177"/>
    </row>
    <row r="64" spans="1:29" s="1174" customFormat="1" ht="11.65" customHeight="1">
      <c r="A64" s="1197" t="s">
        <v>624</v>
      </c>
      <c r="B64" s="1198">
        <v>1613</v>
      </c>
      <c r="C64" s="1198">
        <v>655</v>
      </c>
      <c r="D64" s="1251">
        <v>33845</v>
      </c>
      <c r="E64" s="1252">
        <v>24001</v>
      </c>
      <c r="F64" s="1251">
        <v>27124</v>
      </c>
      <c r="G64" s="1252">
        <v>19292</v>
      </c>
      <c r="H64" s="1198">
        <v>6721</v>
      </c>
      <c r="I64" s="1199">
        <v>4709</v>
      </c>
      <c r="J64" s="1208"/>
      <c r="L64" s="1253"/>
      <c r="M64" s="1177"/>
      <c r="N64" s="1177"/>
      <c r="O64" s="1177"/>
      <c r="P64" s="1173"/>
      <c r="Q64" s="1173"/>
      <c r="R64" s="1173"/>
      <c r="S64" s="1173"/>
      <c r="T64" s="1173"/>
      <c r="U64" s="1173"/>
      <c r="V64" s="1173"/>
      <c r="W64" s="1173"/>
      <c r="X64" s="1173"/>
      <c r="Y64" s="1173"/>
      <c r="Z64" s="1173"/>
      <c r="AA64" s="1173"/>
      <c r="AB64" s="1173"/>
      <c r="AC64" s="1173"/>
    </row>
    <row r="65" spans="1:29" ht="11.1" customHeight="1">
      <c r="A65" s="1203" t="s">
        <v>625</v>
      </c>
      <c r="B65" s="1233"/>
      <c r="C65" s="1254"/>
      <c r="D65" s="1255"/>
      <c r="E65" s="1256"/>
      <c r="F65" s="1255"/>
      <c r="G65" s="1256"/>
      <c r="H65" s="1233"/>
      <c r="I65" s="1234"/>
      <c r="J65" s="1207"/>
      <c r="L65" s="1177"/>
      <c r="M65" s="1177"/>
      <c r="N65" s="1177"/>
      <c r="O65" s="1173"/>
      <c r="P65" s="1173"/>
      <c r="Q65" s="1177"/>
      <c r="R65" s="1177"/>
      <c r="S65" s="1173"/>
      <c r="T65" s="1173"/>
      <c r="U65" s="1173"/>
      <c r="V65" s="1177"/>
      <c r="W65" s="1177"/>
      <c r="X65" s="1177"/>
      <c r="Y65" s="1177"/>
      <c r="Z65" s="1177"/>
      <c r="AA65" s="1177"/>
      <c r="AB65" s="1177"/>
      <c r="AC65" s="1177"/>
    </row>
    <row r="66" spans="1:29" ht="11.1" customHeight="1">
      <c r="A66" s="1203" t="s">
        <v>626</v>
      </c>
      <c r="B66" s="1204">
        <v>555</v>
      </c>
      <c r="C66" s="1204">
        <v>259</v>
      </c>
      <c r="D66" s="1257">
        <v>11437</v>
      </c>
      <c r="E66" s="1258">
        <v>6608</v>
      </c>
      <c r="F66" s="1257">
        <v>9185</v>
      </c>
      <c r="G66" s="1258">
        <v>5331</v>
      </c>
      <c r="H66" s="1204">
        <v>2252</v>
      </c>
      <c r="I66" s="1205">
        <v>1277</v>
      </c>
      <c r="J66" s="1206"/>
      <c r="L66" s="1215"/>
      <c r="M66" s="1177"/>
      <c r="N66" s="1177"/>
      <c r="O66" s="1259"/>
      <c r="P66" s="1173"/>
      <c r="Q66" s="1177"/>
      <c r="R66" s="1177"/>
      <c r="S66" s="1177"/>
      <c r="T66" s="1177"/>
      <c r="U66" s="1177"/>
      <c r="V66" s="1177"/>
      <c r="W66" s="1177"/>
      <c r="X66" s="1177"/>
      <c r="Y66" s="1177"/>
      <c r="Z66" s="1177"/>
      <c r="AA66" s="1177"/>
      <c r="AB66" s="1177"/>
      <c r="AC66" s="1177"/>
    </row>
    <row r="67" spans="1:29" ht="11.1" customHeight="1">
      <c r="A67" s="1203" t="s">
        <v>627</v>
      </c>
      <c r="B67" s="1233">
        <v>675</v>
      </c>
      <c r="C67" s="1204">
        <v>178</v>
      </c>
      <c r="D67" s="1257">
        <v>11429</v>
      </c>
      <c r="E67" s="1258">
        <v>9404</v>
      </c>
      <c r="F67" s="1257">
        <v>9608</v>
      </c>
      <c r="G67" s="1258">
        <v>7896</v>
      </c>
      <c r="H67" s="1204">
        <v>1821</v>
      </c>
      <c r="I67" s="1205">
        <v>1508</v>
      </c>
      <c r="J67" s="1207"/>
      <c r="L67" s="1215"/>
      <c r="M67" s="1177"/>
      <c r="N67" s="1177"/>
      <c r="O67" s="1259"/>
      <c r="P67" s="1177"/>
      <c r="Q67" s="1177"/>
      <c r="R67" s="1177"/>
      <c r="S67" s="1177"/>
      <c r="T67" s="1177"/>
      <c r="U67" s="1177"/>
      <c r="V67" s="1177"/>
      <c r="W67" s="1177"/>
      <c r="X67" s="1177"/>
      <c r="Y67" s="1177"/>
      <c r="Z67" s="1177"/>
      <c r="AA67" s="1177"/>
      <c r="AB67" s="1177"/>
      <c r="AC67" s="1177"/>
    </row>
    <row r="68" spans="1:29" ht="11.1" customHeight="1">
      <c r="A68" s="1203" t="s">
        <v>628</v>
      </c>
      <c r="B68" s="1233">
        <v>9</v>
      </c>
      <c r="C68" s="1204">
        <v>0</v>
      </c>
      <c r="D68" s="1257">
        <v>257</v>
      </c>
      <c r="E68" s="1258">
        <v>161</v>
      </c>
      <c r="F68" s="1257">
        <v>220</v>
      </c>
      <c r="G68" s="1258">
        <v>136</v>
      </c>
      <c r="H68" s="1204">
        <v>37</v>
      </c>
      <c r="I68" s="1205">
        <v>25</v>
      </c>
      <c r="J68" s="1207"/>
      <c r="L68" s="1215"/>
      <c r="M68" s="1177"/>
      <c r="N68" s="1177"/>
      <c r="O68" s="1259"/>
      <c r="P68" s="1177"/>
      <c r="Q68" s="1177"/>
      <c r="R68" s="1177"/>
      <c r="S68" s="1177"/>
      <c r="T68" s="1177"/>
      <c r="U68" s="1177"/>
      <c r="V68" s="1177"/>
      <c r="W68" s="1177"/>
      <c r="X68" s="1177"/>
      <c r="Y68" s="1177"/>
      <c r="Z68" s="1177"/>
      <c r="AA68" s="1177"/>
      <c r="AB68" s="1177"/>
      <c r="AC68" s="1177"/>
    </row>
    <row r="69" spans="1:29" ht="11.1" customHeight="1">
      <c r="A69" s="1203" t="s">
        <v>629</v>
      </c>
      <c r="B69" s="1260">
        <v>9</v>
      </c>
      <c r="C69" s="1261">
        <v>3</v>
      </c>
      <c r="D69" s="1260">
        <v>186</v>
      </c>
      <c r="E69" s="1262">
        <v>124</v>
      </c>
      <c r="F69" s="1260">
        <v>156</v>
      </c>
      <c r="G69" s="1262">
        <v>107</v>
      </c>
      <c r="H69" s="1260">
        <v>30</v>
      </c>
      <c r="I69" s="1205">
        <v>17</v>
      </c>
      <c r="J69" s="1207"/>
      <c r="L69" s="1215"/>
      <c r="M69" s="1177"/>
      <c r="N69" s="1177"/>
      <c r="O69" s="1259"/>
      <c r="P69" s="1177"/>
      <c r="Q69" s="1177"/>
      <c r="R69" s="1177"/>
      <c r="S69" s="1177"/>
      <c r="T69" s="1177"/>
      <c r="U69" s="1177"/>
      <c r="V69" s="1177"/>
      <c r="W69" s="1177"/>
      <c r="X69" s="1177"/>
      <c r="Y69" s="1177"/>
      <c r="Z69" s="1177"/>
      <c r="AA69" s="1177"/>
      <c r="AB69" s="1177"/>
      <c r="AC69" s="1177"/>
    </row>
    <row r="70" spans="1:29" ht="11.1" customHeight="1">
      <c r="A70" s="1203" t="s">
        <v>630</v>
      </c>
      <c r="B70" s="1233">
        <v>52</v>
      </c>
      <c r="C70" s="1204">
        <v>12</v>
      </c>
      <c r="D70" s="1257">
        <v>1476</v>
      </c>
      <c r="E70" s="1258">
        <v>886</v>
      </c>
      <c r="F70" s="1257">
        <v>1282</v>
      </c>
      <c r="G70" s="1258">
        <v>801</v>
      </c>
      <c r="H70" s="1204">
        <v>194</v>
      </c>
      <c r="I70" s="1205">
        <v>85</v>
      </c>
      <c r="J70" s="1207"/>
      <c r="L70" s="1215"/>
      <c r="M70" s="1177"/>
      <c r="N70" s="1177"/>
      <c r="O70" s="1259"/>
      <c r="P70" s="1177"/>
      <c r="Q70" s="1177"/>
      <c r="R70" s="1177"/>
      <c r="S70" s="1177"/>
      <c r="T70" s="1177"/>
      <c r="U70" s="1177"/>
      <c r="V70" s="1177"/>
      <c r="W70" s="1177"/>
      <c r="X70" s="1177"/>
      <c r="Y70" s="1177"/>
      <c r="Z70" s="1177"/>
      <c r="AA70" s="1177"/>
      <c r="AB70" s="1177"/>
      <c r="AC70" s="1177"/>
    </row>
    <row r="71" spans="1:29" ht="11.1" customHeight="1">
      <c r="A71" s="1203" t="s">
        <v>631</v>
      </c>
      <c r="B71" s="1233">
        <v>158</v>
      </c>
      <c r="C71" s="1204">
        <v>174</v>
      </c>
      <c r="D71" s="1257">
        <v>5738</v>
      </c>
      <c r="E71" s="1258">
        <v>4409</v>
      </c>
      <c r="F71" s="1257">
        <v>4094</v>
      </c>
      <c r="G71" s="1258">
        <v>3137</v>
      </c>
      <c r="H71" s="1204">
        <v>1644</v>
      </c>
      <c r="I71" s="1205">
        <v>1272</v>
      </c>
      <c r="J71" s="1207"/>
      <c r="L71" s="1215"/>
      <c r="M71" s="1177"/>
      <c r="N71" s="1177"/>
      <c r="O71" s="1259"/>
      <c r="P71" s="1177"/>
      <c r="Q71" s="1177"/>
      <c r="R71" s="1177"/>
      <c r="S71" s="1177"/>
      <c r="T71" s="1177"/>
      <c r="U71" s="1177"/>
      <c r="V71" s="1177"/>
      <c r="W71" s="1177"/>
      <c r="X71" s="1177"/>
      <c r="Y71" s="1177"/>
      <c r="Z71" s="1177"/>
      <c r="AA71" s="1177"/>
      <c r="AB71" s="1177"/>
      <c r="AC71" s="1177"/>
    </row>
    <row r="72" spans="1:29" ht="11.1" customHeight="1">
      <c r="A72" s="1203" t="s">
        <v>632</v>
      </c>
      <c r="B72" s="1233">
        <v>69</v>
      </c>
      <c r="C72" s="1204">
        <v>20</v>
      </c>
      <c r="D72" s="1257">
        <v>1660</v>
      </c>
      <c r="E72" s="1258">
        <v>1156</v>
      </c>
      <c r="F72" s="1257">
        <v>1324</v>
      </c>
      <c r="G72" s="1258">
        <v>941</v>
      </c>
      <c r="H72" s="1204">
        <v>336</v>
      </c>
      <c r="I72" s="1205">
        <v>215</v>
      </c>
      <c r="J72" s="1207"/>
      <c r="L72" s="1215"/>
      <c r="M72" s="1177"/>
      <c r="N72" s="1177"/>
      <c r="O72" s="1259"/>
      <c r="P72" s="1177"/>
      <c r="Q72" s="1177"/>
      <c r="R72" s="1177"/>
      <c r="S72" s="1177"/>
      <c r="T72" s="1177"/>
      <c r="U72" s="1177"/>
      <c r="V72" s="1177"/>
      <c r="W72" s="1177"/>
      <c r="X72" s="1177"/>
      <c r="Y72" s="1177"/>
      <c r="Z72" s="1177"/>
      <c r="AA72" s="1177"/>
      <c r="AB72" s="1177"/>
      <c r="AC72" s="1177"/>
    </row>
    <row r="73" spans="1:29" ht="11.1" customHeight="1">
      <c r="A73" s="1203" t="s">
        <v>633</v>
      </c>
      <c r="B73" s="1233">
        <v>26</v>
      </c>
      <c r="C73" s="1204">
        <v>0</v>
      </c>
      <c r="D73" s="1257">
        <v>101</v>
      </c>
      <c r="E73" s="1258">
        <v>72</v>
      </c>
      <c r="F73" s="1257">
        <v>87</v>
      </c>
      <c r="G73" s="1258">
        <v>60</v>
      </c>
      <c r="H73" s="1204">
        <v>14</v>
      </c>
      <c r="I73" s="1205">
        <v>12</v>
      </c>
      <c r="J73" s="1207"/>
      <c r="L73" s="1215"/>
      <c r="M73" s="1177"/>
      <c r="N73" s="1177"/>
      <c r="O73" s="1259"/>
      <c r="P73" s="1177"/>
      <c r="Q73" s="1177"/>
      <c r="R73" s="1177"/>
      <c r="S73" s="1177"/>
      <c r="T73" s="1177"/>
      <c r="U73" s="1177"/>
      <c r="V73" s="1177"/>
      <c r="W73" s="1177"/>
      <c r="X73" s="1177"/>
      <c r="Y73" s="1177"/>
      <c r="Z73" s="1177"/>
      <c r="AA73" s="1177"/>
      <c r="AB73" s="1177"/>
      <c r="AC73" s="1177"/>
    </row>
    <row r="74" spans="1:29" ht="11.1" customHeight="1">
      <c r="A74" s="1203" t="s">
        <v>663</v>
      </c>
      <c r="B74" s="1210"/>
      <c r="C74" s="1210"/>
      <c r="D74" s="1210">
        <v>0</v>
      </c>
      <c r="E74" s="1210"/>
      <c r="F74" s="1210">
        <v>0</v>
      </c>
      <c r="G74" s="1210">
        <v>0</v>
      </c>
      <c r="H74" s="1210">
        <v>0</v>
      </c>
      <c r="I74" s="1211">
        <v>0</v>
      </c>
      <c r="J74" s="1207"/>
      <c r="L74" s="1215"/>
      <c r="M74" s="1177"/>
      <c r="N74" s="1177"/>
      <c r="O74" s="1259"/>
      <c r="P74" s="1177"/>
      <c r="Q74" s="1177"/>
      <c r="R74" s="1177"/>
      <c r="S74" s="1177"/>
      <c r="T74" s="1177"/>
      <c r="U74" s="1177"/>
      <c r="V74" s="1177"/>
      <c r="W74" s="1177"/>
      <c r="X74" s="1177"/>
      <c r="Y74" s="1177"/>
      <c r="Z74" s="1177"/>
      <c r="AA74" s="1177"/>
      <c r="AB74" s="1177"/>
      <c r="AC74" s="1177"/>
    </row>
    <row r="75" spans="1:29" ht="11.1" customHeight="1">
      <c r="A75" s="1203" t="s">
        <v>635</v>
      </c>
      <c r="B75" s="1233">
        <v>29</v>
      </c>
      <c r="C75" s="1204">
        <v>6</v>
      </c>
      <c r="D75" s="1257">
        <v>1076</v>
      </c>
      <c r="E75" s="1258">
        <v>805</v>
      </c>
      <c r="F75" s="1257">
        <v>788</v>
      </c>
      <c r="G75" s="1258">
        <v>588</v>
      </c>
      <c r="H75" s="1204">
        <v>288</v>
      </c>
      <c r="I75" s="1205">
        <v>217</v>
      </c>
      <c r="J75" s="1207"/>
      <c r="L75" s="1215"/>
      <c r="M75" s="1177"/>
      <c r="N75" s="1177"/>
      <c r="O75" s="1259"/>
      <c r="P75" s="1177"/>
      <c r="Q75" s="1177"/>
      <c r="R75" s="1177"/>
      <c r="S75" s="1177"/>
      <c r="T75" s="1177"/>
      <c r="U75" s="1177"/>
      <c r="V75" s="1177"/>
      <c r="W75" s="1177"/>
      <c r="X75" s="1177"/>
      <c r="Y75" s="1177"/>
      <c r="Z75" s="1177"/>
      <c r="AA75" s="1177"/>
      <c r="AB75" s="1177"/>
      <c r="AC75" s="1177"/>
    </row>
    <row r="76" spans="1:29" s="1174" customFormat="1" ht="11.1" customHeight="1">
      <c r="A76" s="1203" t="s">
        <v>636</v>
      </c>
      <c r="B76" s="1233">
        <v>5</v>
      </c>
      <c r="C76" s="1204">
        <v>0</v>
      </c>
      <c r="D76" s="1257">
        <v>59</v>
      </c>
      <c r="E76" s="1258">
        <v>53</v>
      </c>
      <c r="F76" s="1257">
        <v>56</v>
      </c>
      <c r="G76" s="1258">
        <v>51</v>
      </c>
      <c r="H76" s="1204">
        <v>3</v>
      </c>
      <c r="I76" s="1205">
        <v>2</v>
      </c>
      <c r="J76" s="1207"/>
      <c r="L76" s="1215"/>
      <c r="M76" s="1177"/>
      <c r="N76" s="1173"/>
      <c r="O76" s="1259"/>
      <c r="P76" s="1177"/>
      <c r="Q76" s="1173"/>
      <c r="R76" s="1173"/>
      <c r="S76" s="1177"/>
      <c r="T76" s="1177"/>
      <c r="U76" s="1177"/>
      <c r="V76" s="1173"/>
      <c r="W76" s="1173"/>
      <c r="X76" s="1173"/>
      <c r="Y76" s="1173"/>
      <c r="Z76" s="1173"/>
      <c r="AA76" s="1173"/>
      <c r="AB76" s="1173"/>
      <c r="AC76" s="1173"/>
    </row>
    <row r="77" spans="1:29" s="1174" customFormat="1" ht="11.1" customHeight="1">
      <c r="A77" s="1203" t="s">
        <v>664</v>
      </c>
      <c r="B77" s="1233">
        <v>26</v>
      </c>
      <c r="C77" s="1204">
        <v>3</v>
      </c>
      <c r="D77" s="1257">
        <v>426</v>
      </c>
      <c r="E77" s="1258">
        <v>323</v>
      </c>
      <c r="F77" s="1257">
        <v>324</v>
      </c>
      <c r="G77" s="1258">
        <v>244</v>
      </c>
      <c r="H77" s="1204">
        <v>102</v>
      </c>
      <c r="I77" s="1205">
        <v>79</v>
      </c>
      <c r="J77" s="1207"/>
      <c r="L77" s="1215"/>
      <c r="M77" s="1177"/>
      <c r="N77" s="1173"/>
      <c r="O77" s="1259"/>
      <c r="P77" s="1177"/>
      <c r="Q77" s="1173"/>
      <c r="R77" s="1173"/>
      <c r="S77" s="1177"/>
      <c r="T77" s="1177"/>
      <c r="U77" s="1177"/>
      <c r="V77" s="1173"/>
      <c r="W77" s="1173"/>
      <c r="X77" s="1173"/>
      <c r="Y77" s="1173"/>
      <c r="Z77" s="1173"/>
      <c r="AA77" s="1173"/>
      <c r="AB77" s="1173"/>
      <c r="AC77" s="1173"/>
    </row>
    <row r="78" spans="1:29" ht="11.1" customHeight="1">
      <c r="A78" s="1197" t="s">
        <v>638</v>
      </c>
      <c r="B78" s="1198">
        <v>557</v>
      </c>
      <c r="C78" s="1198">
        <v>344</v>
      </c>
      <c r="D78" s="1263">
        <v>11318</v>
      </c>
      <c r="E78" s="1264">
        <v>5692</v>
      </c>
      <c r="F78" s="1263">
        <v>8264</v>
      </c>
      <c r="G78" s="1264">
        <v>4382</v>
      </c>
      <c r="H78" s="1198">
        <v>3054</v>
      </c>
      <c r="I78" s="1199">
        <v>1310</v>
      </c>
      <c r="J78" s="1208"/>
      <c r="L78" s="1215"/>
      <c r="M78" s="1177"/>
      <c r="N78" s="1177"/>
      <c r="O78" s="1265"/>
      <c r="P78" s="1177"/>
      <c r="Q78" s="1177"/>
      <c r="R78" s="1177"/>
      <c r="S78" s="1177"/>
      <c r="T78" s="1177"/>
      <c r="U78" s="1177"/>
      <c r="V78" s="1177"/>
      <c r="W78" s="1177"/>
      <c r="X78" s="1177"/>
      <c r="Y78" s="1177"/>
      <c r="Z78" s="1177"/>
      <c r="AA78" s="1177"/>
      <c r="AB78" s="1177"/>
      <c r="AC78" s="1177"/>
    </row>
    <row r="79" spans="1:29" ht="11.1" customHeight="1">
      <c r="A79" s="1203" t="s">
        <v>625</v>
      </c>
      <c r="B79" s="1233"/>
      <c r="C79" s="1204"/>
      <c r="D79" s="1257"/>
      <c r="E79" s="1256"/>
      <c r="F79" s="1257"/>
      <c r="G79" s="1258"/>
      <c r="H79" s="1204"/>
      <c r="I79" s="1205"/>
      <c r="J79" s="1207"/>
      <c r="L79" s="1215"/>
      <c r="M79" s="1177"/>
      <c r="N79" s="1177"/>
      <c r="O79" s="1259"/>
      <c r="P79" s="1173"/>
      <c r="Q79" s="1177"/>
      <c r="R79" s="1177"/>
      <c r="S79" s="1177"/>
      <c r="T79" s="1177"/>
      <c r="U79" s="1177"/>
      <c r="V79" s="1177"/>
      <c r="W79" s="1177"/>
      <c r="X79" s="1177"/>
      <c r="Y79" s="1177"/>
      <c r="Z79" s="1177"/>
      <c r="AA79" s="1177"/>
      <c r="AB79" s="1177"/>
      <c r="AC79" s="1177"/>
    </row>
    <row r="80" spans="1:29" ht="11.1" customHeight="1">
      <c r="A80" s="1203" t="s">
        <v>639</v>
      </c>
      <c r="B80" s="1233">
        <v>77</v>
      </c>
      <c r="C80" s="1204">
        <v>11</v>
      </c>
      <c r="D80" s="1257">
        <v>1159</v>
      </c>
      <c r="E80" s="1258">
        <v>891</v>
      </c>
      <c r="F80" s="1257">
        <v>902</v>
      </c>
      <c r="G80" s="1258">
        <v>691</v>
      </c>
      <c r="H80" s="1204">
        <v>257</v>
      </c>
      <c r="I80" s="1205">
        <v>200</v>
      </c>
      <c r="J80" s="1207"/>
      <c r="L80" s="1215"/>
      <c r="M80" s="1177"/>
      <c r="N80" s="1177"/>
      <c r="O80" s="1259"/>
      <c r="P80" s="1177"/>
      <c r="Q80" s="1177"/>
      <c r="R80" s="1177"/>
      <c r="S80" s="1177"/>
      <c r="T80" s="1177"/>
      <c r="U80" s="1177"/>
      <c r="V80" s="1177"/>
      <c r="W80" s="1177"/>
      <c r="X80" s="1177"/>
      <c r="Y80" s="1177"/>
      <c r="Z80" s="1177"/>
      <c r="AA80" s="1177"/>
      <c r="AB80" s="1177"/>
      <c r="AC80" s="1177"/>
    </row>
    <row r="81" spans="1:256" ht="11.1" customHeight="1">
      <c r="A81" s="1203" t="s">
        <v>640</v>
      </c>
      <c r="B81" s="1233">
        <v>75</v>
      </c>
      <c r="C81" s="1204">
        <v>1</v>
      </c>
      <c r="D81" s="1257">
        <v>1568</v>
      </c>
      <c r="E81" s="1258">
        <v>1286</v>
      </c>
      <c r="F81" s="1257">
        <v>1385</v>
      </c>
      <c r="G81" s="1258">
        <v>1148</v>
      </c>
      <c r="H81" s="1204">
        <v>183</v>
      </c>
      <c r="I81" s="1205">
        <v>138</v>
      </c>
      <c r="J81" s="1207"/>
      <c r="L81" s="1215"/>
      <c r="M81" s="1177"/>
      <c r="N81" s="1177"/>
      <c r="O81" s="1259"/>
      <c r="P81" s="1177"/>
      <c r="Q81" s="1177"/>
      <c r="R81" s="1177"/>
      <c r="S81" s="1177"/>
      <c r="T81" s="1177"/>
      <c r="U81" s="1177"/>
      <c r="V81" s="1177"/>
      <c r="W81" s="1177"/>
      <c r="X81" s="1177"/>
      <c r="Y81" s="1177"/>
      <c r="Z81" s="1177"/>
      <c r="AA81" s="1177"/>
      <c r="AB81" s="1177"/>
      <c r="AC81" s="1177"/>
    </row>
    <row r="82" spans="1:256" ht="11.1" customHeight="1">
      <c r="A82" s="1203" t="s">
        <v>641</v>
      </c>
      <c r="B82" s="1233">
        <v>19</v>
      </c>
      <c r="C82" s="1204">
        <v>9</v>
      </c>
      <c r="D82" s="1257">
        <v>612</v>
      </c>
      <c r="E82" s="1258">
        <v>489</v>
      </c>
      <c r="F82" s="1257">
        <v>449</v>
      </c>
      <c r="G82" s="1258">
        <v>355</v>
      </c>
      <c r="H82" s="1204">
        <v>163</v>
      </c>
      <c r="I82" s="1205">
        <v>134</v>
      </c>
      <c r="J82" s="1207"/>
      <c r="L82" s="1215"/>
      <c r="M82" s="1177"/>
      <c r="N82" s="1177"/>
      <c r="O82" s="1259"/>
      <c r="P82" s="1177"/>
      <c r="Q82" s="1177"/>
      <c r="R82" s="1177"/>
      <c r="S82" s="1177"/>
      <c r="T82" s="1177"/>
      <c r="U82" s="1177"/>
      <c r="V82" s="1177"/>
      <c r="W82" s="1177"/>
      <c r="X82" s="1177"/>
      <c r="Y82" s="1177"/>
      <c r="Z82" s="1177"/>
      <c r="AA82" s="1177"/>
      <c r="AB82" s="1177"/>
      <c r="AC82" s="1177"/>
    </row>
    <row r="83" spans="1:256" ht="11.1" customHeight="1">
      <c r="A83" s="1203" t="s">
        <v>642</v>
      </c>
      <c r="B83" s="1233">
        <v>8</v>
      </c>
      <c r="C83" s="1204">
        <v>0</v>
      </c>
      <c r="D83" s="1257">
        <v>266</v>
      </c>
      <c r="E83" s="1258">
        <v>220</v>
      </c>
      <c r="F83" s="1257">
        <v>224</v>
      </c>
      <c r="G83" s="1258">
        <v>185</v>
      </c>
      <c r="H83" s="1204">
        <v>42</v>
      </c>
      <c r="I83" s="1205">
        <v>35</v>
      </c>
      <c r="J83" s="1207"/>
      <c r="L83" s="1215"/>
      <c r="M83" s="1177"/>
      <c r="N83" s="1177"/>
      <c r="O83" s="1259"/>
      <c r="P83" s="1177"/>
      <c r="Q83" s="1177"/>
      <c r="R83" s="1177"/>
      <c r="S83" s="1177"/>
      <c r="T83" s="1177"/>
      <c r="U83" s="1177"/>
      <c r="V83" s="1177"/>
      <c r="W83" s="1177"/>
      <c r="X83" s="1177"/>
      <c r="Y83" s="1177"/>
      <c r="Z83" s="1177"/>
      <c r="AA83" s="1177"/>
      <c r="AB83" s="1177"/>
      <c r="AC83" s="1177"/>
    </row>
    <row r="84" spans="1:256" s="1266" customFormat="1" ht="11.65" customHeight="1">
      <c r="A84" s="1203" t="s">
        <v>643</v>
      </c>
      <c r="B84" s="1233">
        <v>344</v>
      </c>
      <c r="C84" s="1204">
        <v>302</v>
      </c>
      <c r="D84" s="1257">
        <v>6942</v>
      </c>
      <c r="E84" s="1258">
        <v>2043</v>
      </c>
      <c r="F84" s="1257">
        <v>4637</v>
      </c>
      <c r="G84" s="1258">
        <v>1343</v>
      </c>
      <c r="H84" s="1204">
        <v>2305</v>
      </c>
      <c r="I84" s="1205">
        <v>700</v>
      </c>
      <c r="J84" s="1207"/>
      <c r="K84" s="1173"/>
      <c r="L84" s="1215"/>
      <c r="M84" s="1177"/>
      <c r="N84" s="1173"/>
      <c r="O84" s="1259"/>
      <c r="P84" s="1177"/>
      <c r="Q84" s="1173"/>
      <c r="R84" s="1173"/>
      <c r="S84" s="1177"/>
      <c r="T84" s="1177"/>
      <c r="U84" s="1177"/>
      <c r="V84" s="1173"/>
      <c r="W84" s="1173"/>
      <c r="X84" s="1173"/>
      <c r="Y84" s="1173"/>
      <c r="Z84" s="1173"/>
      <c r="AA84" s="1173"/>
      <c r="AB84" s="1173"/>
      <c r="AC84" s="1173"/>
      <c r="AD84" s="1173"/>
      <c r="AE84" s="1173"/>
      <c r="AF84" s="1173"/>
      <c r="AG84" s="1173"/>
      <c r="AH84" s="1173"/>
      <c r="AI84" s="1173"/>
      <c r="AJ84" s="1173"/>
      <c r="AK84" s="1173"/>
      <c r="AL84" s="1173"/>
      <c r="AM84" s="1173"/>
      <c r="AN84" s="1173"/>
      <c r="AO84" s="1173"/>
      <c r="AP84" s="1173"/>
      <c r="AQ84" s="1173"/>
      <c r="AR84" s="1173"/>
      <c r="AS84" s="1173"/>
      <c r="AT84" s="1173"/>
      <c r="AU84" s="1173"/>
      <c r="AV84" s="1173"/>
      <c r="AW84" s="1173"/>
      <c r="AX84" s="1173"/>
      <c r="AY84" s="1173"/>
      <c r="AZ84" s="1173"/>
      <c r="BA84" s="1173"/>
      <c r="BB84" s="1173"/>
      <c r="BC84" s="1173"/>
      <c r="BD84" s="1173"/>
      <c r="BE84" s="1173"/>
      <c r="BF84" s="1173"/>
      <c r="BG84" s="1173"/>
      <c r="BH84" s="1173"/>
      <c r="BI84" s="1173"/>
      <c r="BJ84" s="1173"/>
      <c r="BK84" s="1173"/>
      <c r="BL84" s="1173"/>
      <c r="BM84" s="1173"/>
      <c r="BN84" s="1173"/>
      <c r="BO84" s="1173"/>
      <c r="BP84" s="1173"/>
      <c r="BQ84" s="1173"/>
      <c r="BR84" s="1173"/>
      <c r="BS84" s="1173"/>
      <c r="BT84" s="1173"/>
      <c r="BU84" s="1173"/>
      <c r="BV84" s="1173"/>
      <c r="BW84" s="1173"/>
      <c r="BX84" s="1173"/>
      <c r="BY84" s="1173"/>
      <c r="BZ84" s="1173"/>
      <c r="CA84" s="1173"/>
      <c r="CB84" s="1173"/>
      <c r="CC84" s="1173"/>
      <c r="CD84" s="1173"/>
      <c r="CE84" s="1173"/>
      <c r="CF84" s="1173"/>
      <c r="CG84" s="1173"/>
      <c r="CH84" s="1173"/>
      <c r="CI84" s="1173"/>
      <c r="CJ84" s="1173"/>
      <c r="CK84" s="1173"/>
      <c r="CL84" s="1173"/>
      <c r="CM84" s="1173"/>
      <c r="CN84" s="1173"/>
      <c r="CO84" s="1173"/>
      <c r="CP84" s="1173"/>
      <c r="CQ84" s="1173"/>
      <c r="CR84" s="1173"/>
      <c r="CS84" s="1173"/>
      <c r="CT84" s="1173"/>
      <c r="CU84" s="1173"/>
      <c r="CV84" s="1173"/>
      <c r="CW84" s="1173"/>
      <c r="CX84" s="1173"/>
      <c r="CY84" s="1173"/>
      <c r="CZ84" s="1173"/>
      <c r="DA84" s="1173"/>
      <c r="DB84" s="1173"/>
      <c r="DC84" s="1173"/>
      <c r="DD84" s="1173"/>
      <c r="DE84" s="1173"/>
      <c r="DF84" s="1173"/>
      <c r="DG84" s="1173"/>
      <c r="DH84" s="1173"/>
      <c r="DI84" s="1173"/>
      <c r="DJ84" s="1173"/>
      <c r="DK84" s="1173"/>
      <c r="DL84" s="1173"/>
      <c r="DM84" s="1173"/>
      <c r="DN84" s="1173"/>
      <c r="DO84" s="1173"/>
      <c r="DP84" s="1173"/>
      <c r="DQ84" s="1173"/>
      <c r="DR84" s="1173"/>
      <c r="DS84" s="1173"/>
      <c r="DT84" s="1173"/>
      <c r="DU84" s="1173"/>
      <c r="DV84" s="1173"/>
      <c r="DW84" s="1173"/>
      <c r="DX84" s="1173"/>
      <c r="DY84" s="1173"/>
      <c r="DZ84" s="1173"/>
      <c r="EA84" s="1173"/>
      <c r="EB84" s="1173"/>
      <c r="EC84" s="1173"/>
      <c r="ED84" s="1173"/>
      <c r="EE84" s="1173"/>
      <c r="EF84" s="1173"/>
      <c r="EG84" s="1173"/>
      <c r="EH84" s="1173"/>
      <c r="EI84" s="1173"/>
      <c r="EJ84" s="1173"/>
      <c r="EK84" s="1173"/>
      <c r="EL84" s="1173"/>
      <c r="EM84" s="1173"/>
      <c r="EN84" s="1173"/>
      <c r="EO84" s="1173"/>
      <c r="EP84" s="1173"/>
      <c r="EQ84" s="1173"/>
      <c r="ER84" s="1173"/>
      <c r="ES84" s="1173"/>
      <c r="ET84" s="1173"/>
      <c r="EU84" s="1173"/>
      <c r="EV84" s="1173"/>
      <c r="EW84" s="1173"/>
      <c r="EX84" s="1173"/>
      <c r="EY84" s="1173"/>
      <c r="EZ84" s="1173"/>
      <c r="FA84" s="1173"/>
      <c r="FB84" s="1173"/>
      <c r="FC84" s="1173"/>
      <c r="FD84" s="1173"/>
      <c r="FE84" s="1173"/>
      <c r="FF84" s="1173"/>
      <c r="FG84" s="1173"/>
      <c r="FH84" s="1173"/>
      <c r="FI84" s="1173"/>
      <c r="FJ84" s="1173"/>
      <c r="FK84" s="1173"/>
      <c r="FL84" s="1173"/>
      <c r="FM84" s="1173"/>
      <c r="FN84" s="1173"/>
      <c r="FO84" s="1173"/>
      <c r="FP84" s="1173"/>
      <c r="FQ84" s="1173"/>
      <c r="FR84" s="1173"/>
      <c r="FS84" s="1173"/>
      <c r="FT84" s="1173"/>
      <c r="FU84" s="1173"/>
      <c r="FV84" s="1173"/>
      <c r="FW84" s="1173"/>
      <c r="FX84" s="1173"/>
      <c r="FY84" s="1173"/>
      <c r="FZ84" s="1173"/>
      <c r="GA84" s="1173"/>
      <c r="GB84" s="1173"/>
      <c r="GC84" s="1173"/>
      <c r="GD84" s="1173"/>
      <c r="GE84" s="1173"/>
      <c r="GF84" s="1173"/>
      <c r="GG84" s="1173"/>
      <c r="GH84" s="1173"/>
      <c r="GI84" s="1173"/>
      <c r="GJ84" s="1173"/>
      <c r="GK84" s="1173"/>
      <c r="GL84" s="1173"/>
      <c r="GM84" s="1173"/>
      <c r="GN84" s="1173"/>
      <c r="GO84" s="1173"/>
      <c r="GP84" s="1173"/>
      <c r="GQ84" s="1173"/>
      <c r="GR84" s="1173"/>
      <c r="GS84" s="1173"/>
      <c r="GT84" s="1173"/>
      <c r="GU84" s="1173"/>
      <c r="GV84" s="1173"/>
      <c r="GW84" s="1173"/>
      <c r="GX84" s="1173"/>
      <c r="GY84" s="1173"/>
      <c r="GZ84" s="1173"/>
      <c r="HA84" s="1173"/>
      <c r="HB84" s="1173"/>
      <c r="HC84" s="1173"/>
      <c r="HD84" s="1173"/>
      <c r="HE84" s="1173"/>
      <c r="HF84" s="1173"/>
      <c r="HG84" s="1173"/>
      <c r="HH84" s="1173"/>
      <c r="HI84" s="1173"/>
      <c r="HJ84" s="1173"/>
      <c r="HK84" s="1173"/>
      <c r="HL84" s="1173"/>
      <c r="HM84" s="1173"/>
      <c r="HN84" s="1173"/>
      <c r="HO84" s="1173"/>
      <c r="HP84" s="1173"/>
      <c r="HQ84" s="1173"/>
      <c r="HR84" s="1173"/>
      <c r="HS84" s="1173"/>
      <c r="HT84" s="1173"/>
      <c r="HU84" s="1173"/>
      <c r="HV84" s="1173"/>
      <c r="HW84" s="1173"/>
      <c r="HX84" s="1173"/>
      <c r="HY84" s="1173"/>
      <c r="HZ84" s="1173"/>
      <c r="IA84" s="1173"/>
      <c r="IB84" s="1173"/>
      <c r="IC84" s="1173"/>
      <c r="ID84" s="1173"/>
      <c r="IE84" s="1173"/>
      <c r="IF84" s="1173"/>
      <c r="IG84" s="1173"/>
      <c r="IH84" s="1173"/>
      <c r="II84" s="1173"/>
      <c r="IJ84" s="1173"/>
      <c r="IK84" s="1173"/>
      <c r="IL84" s="1173"/>
      <c r="IM84" s="1173"/>
      <c r="IN84" s="1173"/>
      <c r="IO84" s="1173"/>
      <c r="IP84" s="1173"/>
      <c r="IQ84" s="1173"/>
      <c r="IR84" s="1173"/>
      <c r="IS84" s="1173"/>
      <c r="IT84" s="1173"/>
      <c r="IU84" s="1173"/>
      <c r="IV84" s="1173"/>
    </row>
    <row r="85" spans="1:256" s="1173" customFormat="1" ht="11.65" customHeight="1">
      <c r="A85" s="1203" t="s">
        <v>644</v>
      </c>
      <c r="B85" s="1233">
        <v>34</v>
      </c>
      <c r="C85" s="1204">
        <v>21</v>
      </c>
      <c r="D85" s="1267">
        <v>771</v>
      </c>
      <c r="E85" s="1258">
        <v>763</v>
      </c>
      <c r="F85" s="1204">
        <v>667</v>
      </c>
      <c r="G85" s="1268">
        <v>660</v>
      </c>
      <c r="H85" s="1204">
        <v>104</v>
      </c>
      <c r="I85" s="1214">
        <v>103</v>
      </c>
      <c r="J85" s="1207"/>
      <c r="L85" s="1215"/>
      <c r="M85" s="1177"/>
      <c r="O85" s="1259"/>
      <c r="P85" s="1177"/>
      <c r="S85" s="1177"/>
      <c r="T85" s="1177"/>
      <c r="U85" s="1177"/>
    </row>
    <row r="86" spans="1:256" s="1177" customFormat="1">
      <c r="A86" s="1216" t="s">
        <v>645</v>
      </c>
      <c r="B86" s="1217">
        <v>2170</v>
      </c>
      <c r="C86" s="1217">
        <v>999</v>
      </c>
      <c r="D86" s="1269">
        <v>45163</v>
      </c>
      <c r="E86" s="1270">
        <v>29693</v>
      </c>
      <c r="F86" s="1269">
        <v>35388</v>
      </c>
      <c r="G86" s="1270">
        <v>23674</v>
      </c>
      <c r="H86" s="1269">
        <v>9775</v>
      </c>
      <c r="I86" s="1218">
        <v>6019</v>
      </c>
      <c r="J86" s="1208"/>
      <c r="L86" s="1253"/>
      <c r="O86" s="1265"/>
    </row>
    <row r="87" spans="1:256">
      <c r="A87" s="1271" t="s">
        <v>646</v>
      </c>
      <c r="B87" s="1238">
        <v>2177</v>
      </c>
      <c r="C87" s="1220">
        <v>1001</v>
      </c>
      <c r="D87" s="1267">
        <v>44618</v>
      </c>
      <c r="E87" s="1272">
        <v>28901</v>
      </c>
      <c r="F87" s="1267">
        <v>34920</v>
      </c>
      <c r="G87" s="1268">
        <v>23114</v>
      </c>
      <c r="H87" s="1267">
        <v>9698</v>
      </c>
      <c r="I87" s="1239">
        <v>5787</v>
      </c>
      <c r="J87" s="1207"/>
      <c r="L87" s="1215"/>
      <c r="M87" s="1177"/>
      <c r="N87" s="1177"/>
      <c r="O87" s="1259"/>
      <c r="P87" s="1177"/>
      <c r="Q87" s="1177"/>
      <c r="R87" s="1177"/>
      <c r="S87" s="1173"/>
      <c r="T87" s="1173"/>
      <c r="U87" s="1173"/>
      <c r="V87" s="1177"/>
      <c r="W87" s="1177"/>
      <c r="X87" s="1177"/>
      <c r="Y87" s="1177"/>
      <c r="Z87" s="1177"/>
      <c r="AA87" s="1177"/>
      <c r="AB87" s="1177"/>
      <c r="AC87" s="1177"/>
    </row>
    <row r="88" spans="1:256">
      <c r="A88" s="1273" t="s">
        <v>677</v>
      </c>
      <c r="C88" s="1274"/>
      <c r="I88" s="1275" t="s">
        <v>678</v>
      </c>
      <c r="J88" s="1276"/>
      <c r="Q88" s="1277"/>
    </row>
    <row r="89" spans="1:256">
      <c r="J89" s="1177"/>
    </row>
    <row r="90" spans="1:256" ht="15">
      <c r="A90" s="2522" t="s">
        <v>1019</v>
      </c>
      <c r="I90" s="1278"/>
      <c r="J90" s="1177"/>
    </row>
    <row r="91" spans="1:256">
      <c r="B91" s="1178" t="s">
        <v>134</v>
      </c>
      <c r="D91" s="1178" t="s">
        <v>134</v>
      </c>
      <c r="J91" s="1177"/>
    </row>
    <row r="92" spans="1:256">
      <c r="J92" s="1177" t="s">
        <v>134</v>
      </c>
    </row>
    <row r="93" spans="1:256">
      <c r="J93" s="1177"/>
    </row>
    <row r="94" spans="1:256">
      <c r="J94" s="1177"/>
    </row>
    <row r="95" spans="1:256">
      <c r="J95" s="1177"/>
    </row>
    <row r="96" spans="1:256">
      <c r="J96" s="1177"/>
    </row>
    <row r="97" spans="2:10">
      <c r="J97" s="1177"/>
    </row>
    <row r="98" spans="2:10">
      <c r="J98" s="1177"/>
    </row>
    <row r="99" spans="2:10">
      <c r="J99" s="1177"/>
    </row>
    <row r="100" spans="2:10">
      <c r="J100" s="1177"/>
    </row>
    <row r="101" spans="2:10">
      <c r="J101" s="1177"/>
    </row>
    <row r="102" spans="2:10">
      <c r="J102" s="1177"/>
    </row>
    <row r="103" spans="2:10">
      <c r="J103" s="1177"/>
    </row>
    <row r="104" spans="2:10">
      <c r="J104" s="1177"/>
    </row>
    <row r="109" spans="2:10">
      <c r="B109" s="1179"/>
      <c r="C109" s="1177"/>
      <c r="D109" s="1179"/>
      <c r="E109" s="1179"/>
      <c r="F109" s="1179"/>
      <c r="G109" s="1177"/>
    </row>
    <row r="110" spans="2:10">
      <c r="B110" s="1183"/>
      <c r="C110" s="1183"/>
      <c r="D110" s="1183"/>
      <c r="E110" s="1183"/>
      <c r="F110" s="1183"/>
      <c r="G110" s="1177"/>
    </row>
    <row r="111" spans="2:10">
      <c r="B111" s="1179"/>
      <c r="C111" s="1183"/>
      <c r="D111" s="1177"/>
      <c r="E111" s="1183"/>
      <c r="F111" s="1183"/>
      <c r="G111" s="1177"/>
    </row>
    <row r="112" spans="2:10">
      <c r="B112" s="1179"/>
      <c r="C112" s="1183"/>
      <c r="D112" s="1177"/>
      <c r="E112" s="1177"/>
      <c r="F112" s="1177"/>
      <c r="G112" s="1177"/>
    </row>
    <row r="113" spans="2:7">
      <c r="B113" s="1279"/>
      <c r="C113" s="1177"/>
      <c r="D113" s="1265"/>
      <c r="E113" s="1265"/>
      <c r="F113" s="1265"/>
      <c r="G113" s="1177"/>
    </row>
    <row r="114" spans="2:7">
      <c r="B114" s="1280"/>
      <c r="C114" s="1265"/>
      <c r="D114" s="1259"/>
      <c r="E114" s="1259"/>
      <c r="F114" s="1259"/>
      <c r="G114" s="1177"/>
    </row>
    <row r="115" spans="2:7">
      <c r="B115" s="1280"/>
      <c r="C115" s="1259"/>
      <c r="D115" s="1206"/>
      <c r="E115" s="1206"/>
      <c r="F115" s="1206"/>
      <c r="G115" s="1177"/>
    </row>
    <row r="116" spans="2:7">
      <c r="B116" s="1280"/>
      <c r="C116" s="1206"/>
      <c r="D116" s="1206"/>
      <c r="E116" s="1206"/>
      <c r="F116" s="1206"/>
      <c r="G116" s="1177"/>
    </row>
    <row r="117" spans="2:7">
      <c r="B117" s="1280"/>
      <c r="C117" s="1206"/>
      <c r="D117" s="1206"/>
      <c r="E117" s="1206"/>
      <c r="F117" s="1206"/>
      <c r="G117" s="1177"/>
    </row>
    <row r="118" spans="2:7">
      <c r="B118" s="1280"/>
      <c r="C118" s="1206"/>
      <c r="D118" s="1206"/>
      <c r="E118" s="1206"/>
      <c r="F118" s="1206"/>
      <c r="G118" s="1177"/>
    </row>
    <row r="119" spans="2:7">
      <c r="B119" s="1280"/>
      <c r="C119" s="1206"/>
      <c r="D119" s="1206"/>
      <c r="E119" s="1206"/>
      <c r="F119" s="1206"/>
      <c r="G119" s="1177"/>
    </row>
    <row r="120" spans="2:7">
      <c r="B120" s="1280"/>
      <c r="C120" s="1206"/>
      <c r="D120" s="1206"/>
      <c r="E120" s="1206"/>
      <c r="F120" s="1206"/>
      <c r="G120" s="1177"/>
    </row>
    <row r="121" spans="2:7">
      <c r="B121" s="1280"/>
      <c r="C121" s="1206"/>
      <c r="D121" s="1206"/>
      <c r="E121" s="1206"/>
      <c r="F121" s="1206"/>
      <c r="G121" s="1177"/>
    </row>
    <row r="122" spans="2:7">
      <c r="B122" s="1280"/>
      <c r="C122" s="1206"/>
      <c r="D122" s="1206"/>
      <c r="E122" s="1206"/>
      <c r="F122" s="1206"/>
      <c r="G122" s="1177"/>
    </row>
    <row r="123" spans="2:7">
      <c r="B123" s="1280"/>
      <c r="C123" s="1206"/>
      <c r="D123" s="1206"/>
      <c r="E123" s="1206"/>
      <c r="F123" s="1206"/>
      <c r="G123" s="1177"/>
    </row>
    <row r="124" spans="2:7">
      <c r="B124" s="1280"/>
      <c r="C124" s="1206"/>
      <c r="D124" s="1206"/>
      <c r="E124" s="1206"/>
      <c r="F124" s="1206"/>
      <c r="G124" s="1177"/>
    </row>
    <row r="125" spans="2:7">
      <c r="B125" s="1279"/>
      <c r="C125" s="1206"/>
      <c r="D125" s="1208"/>
      <c r="E125" s="1208"/>
      <c r="F125" s="1208"/>
      <c r="G125" s="1177"/>
    </row>
    <row r="126" spans="2:7">
      <c r="B126" s="1280"/>
      <c r="C126" s="1208"/>
      <c r="D126" s="1206"/>
      <c r="E126" s="1206"/>
      <c r="F126" s="1206"/>
      <c r="G126" s="1177"/>
    </row>
    <row r="127" spans="2:7">
      <c r="B127" s="1280"/>
      <c r="C127" s="1206"/>
      <c r="D127" s="1206"/>
      <c r="E127" s="1206"/>
      <c r="F127" s="1206"/>
      <c r="G127" s="1177"/>
    </row>
    <row r="128" spans="2:7">
      <c r="B128" s="1280"/>
      <c r="C128" s="1206"/>
      <c r="D128" s="1206"/>
      <c r="E128" s="1206"/>
      <c r="F128" s="1206"/>
      <c r="G128" s="1177"/>
    </row>
    <row r="129" spans="2:7">
      <c r="B129" s="1280"/>
      <c r="C129" s="1206"/>
      <c r="D129" s="1206"/>
      <c r="E129" s="1206"/>
      <c r="F129" s="1206"/>
      <c r="G129" s="1177"/>
    </row>
    <row r="130" spans="2:7">
      <c r="B130" s="1280"/>
      <c r="C130" s="1206"/>
      <c r="D130" s="1206"/>
      <c r="E130" s="1206"/>
      <c r="F130" s="1206"/>
      <c r="G130" s="1177"/>
    </row>
    <row r="131" spans="2:7">
      <c r="B131" s="1280"/>
      <c r="C131" s="1206"/>
      <c r="D131" s="1206"/>
      <c r="E131" s="1206"/>
      <c r="F131" s="1206"/>
      <c r="G131" s="1177"/>
    </row>
    <row r="132" spans="2:7">
      <c r="B132" s="1279"/>
      <c r="C132" s="1206"/>
      <c r="D132" s="1208"/>
      <c r="E132" s="1208"/>
      <c r="F132" s="1208"/>
      <c r="G132" s="1177"/>
    </row>
    <row r="133" spans="2:7">
      <c r="B133" s="1280"/>
      <c r="C133" s="1208"/>
      <c r="D133" s="1281"/>
      <c r="E133" s="1281"/>
      <c r="F133" s="1281"/>
      <c r="G133" s="1177"/>
    </row>
    <row r="134" spans="2:7">
      <c r="B134" s="1177"/>
      <c r="C134" s="1281"/>
      <c r="D134" s="1177"/>
      <c r="E134" s="1177"/>
      <c r="F134" s="1177"/>
      <c r="G134" s="1177"/>
    </row>
    <row r="135" spans="2:7">
      <c r="B135" s="1177"/>
      <c r="C135" s="1177"/>
      <c r="D135" s="1177"/>
      <c r="E135" s="1177"/>
      <c r="F135" s="1177"/>
      <c r="G135" s="1177"/>
    </row>
    <row r="136" spans="2:7">
      <c r="B136" s="1177"/>
      <c r="C136" s="1177"/>
      <c r="D136" s="1177"/>
      <c r="E136" s="1177"/>
      <c r="F136" s="1177"/>
      <c r="G136" s="1177"/>
    </row>
  </sheetData>
  <mergeCells count="7">
    <mergeCell ref="B60:C60"/>
    <mergeCell ref="A1:I1"/>
    <mergeCell ref="A2:I2"/>
    <mergeCell ref="L2:V2"/>
    <mergeCell ref="A3:I3"/>
    <mergeCell ref="B4:I4"/>
    <mergeCell ref="B32:I32"/>
  </mergeCells>
  <hyperlinks>
    <hyperlink ref="A90" location="Inhaltsverzeichnis!A1" display="Zurück zum Inhaltsverzeichnis"/>
  </hyperlinks>
  <printOptions horizontalCentered="1"/>
  <pageMargins left="0.39370078740157483" right="0.39370078740157483" top="0.51181102362204722" bottom="0.39370078740157483" header="0.27559055118110237" footer="0.51181102362204722"/>
  <pageSetup paperSize="9" scale="79" orientation="portrait" r:id="rId1"/>
  <headerFooter alignWithMargins="0">
    <oddHeader>&amp;R&amp;F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00854A"/>
  </sheetPr>
  <dimension ref="B1:P69"/>
  <sheetViews>
    <sheetView zoomScale="130" zoomScaleNormal="130" workbookViewId="0"/>
  </sheetViews>
  <sheetFormatPr baseColWidth="10" defaultColWidth="11.42578125" defaultRowHeight="12.75"/>
  <cols>
    <col min="1" max="1" width="2" style="1284" customWidth="1"/>
    <col min="2" max="2" width="0.5703125" style="1284" customWidth="1"/>
    <col min="3" max="3" width="12.85546875" style="1284" customWidth="1"/>
    <col min="4" max="4" width="8.85546875" style="1284" customWidth="1"/>
    <col min="5" max="5" width="0.42578125" style="1284" customWidth="1"/>
    <col min="6" max="7" width="9.140625" style="1284" customWidth="1"/>
    <col min="8" max="9" width="8.85546875" style="1284" customWidth="1"/>
    <col min="10" max="11" width="9" style="1284" customWidth="1"/>
    <col min="12" max="12" width="9.85546875" style="1284" customWidth="1"/>
    <col min="13" max="16384" width="11.42578125" style="1284"/>
  </cols>
  <sheetData>
    <row r="1" spans="2:14" ht="15.75" customHeight="1">
      <c r="B1" s="1282"/>
      <c r="C1" s="1283" t="s">
        <v>679</v>
      </c>
      <c r="D1" s="1282"/>
      <c r="E1" s="1282"/>
      <c r="F1" s="1282"/>
      <c r="G1" s="1282"/>
      <c r="H1" s="1282"/>
      <c r="I1" s="1282"/>
      <c r="J1" s="1282"/>
      <c r="K1" s="1282"/>
      <c r="L1" s="1282"/>
    </row>
    <row r="2" spans="2:14" ht="15.75" customHeight="1">
      <c r="B2" s="1285"/>
      <c r="C2" s="1285" t="s">
        <v>680</v>
      </c>
      <c r="D2" s="1285"/>
      <c r="E2" s="1285"/>
      <c r="F2" s="1285"/>
      <c r="G2" s="1285"/>
      <c r="H2" s="1285"/>
      <c r="I2" s="1285"/>
      <c r="J2" s="1285"/>
      <c r="K2" s="1285"/>
      <c r="L2" s="1285"/>
    </row>
    <row r="3" spans="2:14" ht="3" customHeight="1">
      <c r="B3" s="1286"/>
      <c r="C3" s="1286"/>
      <c r="D3" s="1286"/>
      <c r="E3" s="1286"/>
      <c r="F3" s="1286"/>
      <c r="G3" s="1286"/>
      <c r="H3" s="1286"/>
      <c r="I3" s="1286"/>
      <c r="J3" s="1286"/>
      <c r="K3" s="1286"/>
      <c r="L3" s="1286"/>
    </row>
    <row r="4" spans="2:14" ht="12.75" customHeight="1">
      <c r="B4" s="1285"/>
      <c r="C4" s="1285" t="s">
        <v>681</v>
      </c>
      <c r="D4" s="1287"/>
      <c r="E4" s="1287"/>
      <c r="F4" s="1287"/>
      <c r="G4" s="1287"/>
      <c r="H4" s="1287"/>
      <c r="I4" s="1287"/>
      <c r="J4" s="1287"/>
      <c r="K4" s="1287"/>
      <c r="L4" s="1287"/>
    </row>
    <row r="5" spans="2:14" ht="3" customHeight="1">
      <c r="B5" s="1286"/>
      <c r="C5" s="1286"/>
      <c r="D5" s="1286"/>
      <c r="E5" s="1286"/>
      <c r="F5" s="1286"/>
      <c r="G5" s="1286"/>
      <c r="H5" s="1286"/>
      <c r="I5" s="1286"/>
      <c r="J5" s="1286"/>
      <c r="K5" s="1286"/>
      <c r="L5" s="1286"/>
    </row>
    <row r="6" spans="2:14" s="1293" customFormat="1" ht="16.5" customHeight="1">
      <c r="B6" s="1288"/>
      <c r="C6" s="1289" t="s">
        <v>682</v>
      </c>
      <c r="D6" s="1289"/>
      <c r="E6" s="1290"/>
      <c r="F6" s="1291" t="s">
        <v>683</v>
      </c>
      <c r="G6" s="1291" t="s">
        <v>684</v>
      </c>
      <c r="H6" s="1291" t="s">
        <v>685</v>
      </c>
      <c r="I6" s="1291" t="s">
        <v>686</v>
      </c>
      <c r="J6" s="1291" t="s">
        <v>687</v>
      </c>
      <c r="K6" s="1291" t="s">
        <v>688</v>
      </c>
      <c r="L6" s="1292" t="s">
        <v>689</v>
      </c>
      <c r="N6" s="1294"/>
    </row>
    <row r="7" spans="2:14" ht="3" customHeight="1">
      <c r="B7" s="1295"/>
      <c r="C7" s="1296"/>
      <c r="D7" s="1297"/>
      <c r="E7" s="1298"/>
      <c r="F7" s="1299"/>
      <c r="G7" s="1299"/>
      <c r="H7" s="1299"/>
      <c r="I7" s="1299"/>
      <c r="J7" s="1299"/>
      <c r="K7" s="1299"/>
      <c r="L7" s="1300"/>
    </row>
    <row r="8" spans="2:14" ht="8.1" customHeight="1">
      <c r="B8" s="1295"/>
      <c r="C8" s="1296" t="s">
        <v>690</v>
      </c>
      <c r="D8" s="1297"/>
      <c r="E8" s="1298"/>
      <c r="F8" s="1301">
        <v>212</v>
      </c>
      <c r="G8" s="1301">
        <v>489.5</v>
      </c>
      <c r="H8" s="1301">
        <v>157.9</v>
      </c>
      <c r="I8" s="1301">
        <v>143.4</v>
      </c>
      <c r="J8" s="1301">
        <v>295.7</v>
      </c>
      <c r="K8" s="1301">
        <v>365.5</v>
      </c>
      <c r="L8" s="1302">
        <v>246.4</v>
      </c>
    </row>
    <row r="9" spans="2:14" ht="8.1" customHeight="1">
      <c r="B9" s="1295"/>
      <c r="C9" s="1296" t="s">
        <v>691</v>
      </c>
      <c r="D9" s="1297"/>
      <c r="E9" s="1298"/>
      <c r="F9" s="1301">
        <v>3.2</v>
      </c>
      <c r="G9" s="1301">
        <v>3.7</v>
      </c>
      <c r="H9" s="1301">
        <v>1.7</v>
      </c>
      <c r="I9" s="1301">
        <v>2.2999999999999998</v>
      </c>
      <c r="J9" s="1301">
        <v>1.9</v>
      </c>
      <c r="K9" s="1301">
        <v>3.3</v>
      </c>
      <c r="L9" s="1302">
        <v>2.5</v>
      </c>
    </row>
    <row r="10" spans="2:14" ht="8.1" customHeight="1">
      <c r="B10" s="1295"/>
      <c r="C10" s="1296" t="s">
        <v>692</v>
      </c>
      <c r="D10" s="1297"/>
      <c r="E10" s="1298"/>
      <c r="F10" s="1301">
        <v>2.2000000000000002</v>
      </c>
      <c r="G10" s="1301">
        <v>4.9000000000000004</v>
      </c>
      <c r="H10" s="1301">
        <v>0.8</v>
      </c>
      <c r="I10" s="1301">
        <v>1.6</v>
      </c>
      <c r="J10" s="1301" t="s">
        <v>607</v>
      </c>
      <c r="K10" s="1301" t="s">
        <v>86</v>
      </c>
      <c r="L10" s="1302" t="s">
        <v>86</v>
      </c>
    </row>
    <row r="11" spans="2:14" ht="8.1" customHeight="1">
      <c r="B11" s="1295"/>
      <c r="C11" s="1296" t="s">
        <v>693</v>
      </c>
      <c r="D11" s="1297" t="s">
        <v>657</v>
      </c>
      <c r="E11" s="1298"/>
      <c r="F11" s="1301">
        <v>217.3</v>
      </c>
      <c r="G11" s="1301">
        <v>498.1</v>
      </c>
      <c r="H11" s="1301">
        <v>160.4</v>
      </c>
      <c r="I11" s="1301">
        <v>147.30000000000001</v>
      </c>
      <c r="J11" s="1301">
        <v>297.60000000000002</v>
      </c>
      <c r="K11" s="1301">
        <v>368.7</v>
      </c>
      <c r="L11" s="1302">
        <v>248.9</v>
      </c>
      <c r="M11" s="1303"/>
      <c r="N11" s="1303"/>
    </row>
    <row r="12" spans="2:14" ht="9" customHeight="1">
      <c r="B12" s="1295"/>
      <c r="C12" s="1296" t="s">
        <v>694</v>
      </c>
      <c r="D12" s="1297"/>
      <c r="E12" s="1298"/>
      <c r="F12" s="1301">
        <v>11</v>
      </c>
      <c r="G12" s="1301">
        <v>36.9</v>
      </c>
      <c r="H12" s="1301">
        <v>144.4</v>
      </c>
      <c r="I12" s="1301">
        <v>15.9</v>
      </c>
      <c r="J12" s="1301">
        <v>61.7</v>
      </c>
      <c r="K12" s="1301">
        <v>156.4</v>
      </c>
      <c r="L12" s="1302">
        <v>44.5</v>
      </c>
    </row>
    <row r="13" spans="2:14" ht="3" customHeight="1">
      <c r="B13" s="1304"/>
      <c r="C13" s="1305"/>
      <c r="D13" s="1306"/>
      <c r="E13" s="1307"/>
      <c r="F13" s="1308"/>
      <c r="G13" s="1308"/>
      <c r="H13" s="1308"/>
      <c r="I13" s="1308"/>
      <c r="J13" s="1308"/>
      <c r="K13" s="1308"/>
      <c r="L13" s="1309"/>
    </row>
    <row r="14" spans="2:14" ht="3" customHeight="1">
      <c r="B14" s="1295"/>
      <c r="C14" s="1296"/>
      <c r="D14" s="1297"/>
      <c r="E14" s="1298"/>
      <c r="F14" s="1301"/>
      <c r="G14" s="1301"/>
      <c r="H14" s="1301"/>
      <c r="I14" s="1301"/>
      <c r="J14" s="1301"/>
      <c r="K14" s="1301"/>
      <c r="L14" s="1302"/>
    </row>
    <row r="15" spans="2:14" ht="9" customHeight="1">
      <c r="B15" s="1295"/>
      <c r="C15" s="1296" t="s">
        <v>695</v>
      </c>
      <c r="D15" s="1297"/>
      <c r="E15" s="1298"/>
      <c r="F15" s="1301">
        <v>83.6</v>
      </c>
      <c r="G15" s="1301">
        <v>212</v>
      </c>
      <c r="H15" s="1301">
        <v>105.3</v>
      </c>
      <c r="I15" s="1301">
        <v>64.7</v>
      </c>
      <c r="J15" s="1301">
        <v>140.30000000000001</v>
      </c>
      <c r="K15" s="1301">
        <v>151.5</v>
      </c>
      <c r="L15" s="1302">
        <v>142.6</v>
      </c>
    </row>
    <row r="16" spans="2:14" ht="9" customHeight="1">
      <c r="B16" s="1295"/>
      <c r="C16" s="1296" t="s">
        <v>696</v>
      </c>
      <c r="D16" s="1297"/>
      <c r="E16" s="1298"/>
      <c r="F16" s="1301">
        <v>60.9</v>
      </c>
      <c r="G16" s="1301">
        <v>90.3</v>
      </c>
      <c r="H16" s="1301">
        <v>3.5</v>
      </c>
      <c r="I16" s="1301">
        <v>15.9</v>
      </c>
      <c r="J16" s="1301">
        <v>4.8</v>
      </c>
      <c r="K16" s="1301">
        <v>33.200000000000003</v>
      </c>
      <c r="L16" s="1302">
        <v>6.4</v>
      </c>
    </row>
    <row r="17" spans="2:16" ht="9" customHeight="1">
      <c r="B17" s="1295"/>
      <c r="C17" s="1296" t="s">
        <v>697</v>
      </c>
      <c r="D17" s="1297" t="s">
        <v>657</v>
      </c>
      <c r="E17" s="1298"/>
      <c r="F17" s="1301">
        <v>144.5</v>
      </c>
      <c r="G17" s="1301">
        <v>302.3</v>
      </c>
      <c r="H17" s="1301">
        <v>108.8</v>
      </c>
      <c r="I17" s="1301">
        <v>80.599999999999994</v>
      </c>
      <c r="J17" s="1301">
        <v>145.1</v>
      </c>
      <c r="K17" s="1301">
        <v>184.7</v>
      </c>
      <c r="L17" s="1302">
        <v>149</v>
      </c>
      <c r="P17" s="1310"/>
    </row>
    <row r="18" spans="2:16" ht="9" customHeight="1">
      <c r="B18" s="1295"/>
      <c r="C18" s="1296" t="s">
        <v>698</v>
      </c>
      <c r="D18" s="1297"/>
      <c r="E18" s="1298"/>
      <c r="F18" s="1301">
        <v>18.7</v>
      </c>
      <c r="G18" s="1301">
        <v>23.7</v>
      </c>
      <c r="H18" s="1301">
        <v>14.8</v>
      </c>
      <c r="I18" s="1301">
        <v>8.6</v>
      </c>
      <c r="J18" s="1301">
        <v>10.7</v>
      </c>
      <c r="K18" s="1301">
        <v>10.5</v>
      </c>
      <c r="L18" s="1302">
        <v>6.7</v>
      </c>
      <c r="O18" s="1310"/>
      <c r="P18" s="1310"/>
    </row>
    <row r="19" spans="2:16" ht="8.1" customHeight="1">
      <c r="B19" s="1295"/>
      <c r="C19" s="1296" t="s">
        <v>699</v>
      </c>
      <c r="D19" s="1297"/>
      <c r="E19" s="1298"/>
      <c r="F19" s="1301">
        <v>1</v>
      </c>
      <c r="G19" s="1301">
        <v>1.4</v>
      </c>
      <c r="H19" s="1301" t="s">
        <v>607</v>
      </c>
      <c r="I19" s="1301">
        <v>1.6</v>
      </c>
      <c r="J19" s="1301" t="s">
        <v>607</v>
      </c>
      <c r="K19" s="1301" t="s">
        <v>607</v>
      </c>
      <c r="L19" s="1302" t="s">
        <v>607</v>
      </c>
      <c r="P19" s="1310"/>
    </row>
    <row r="20" spans="2:16" ht="8.1" customHeight="1">
      <c r="B20" s="1295"/>
      <c r="C20" s="1296" t="s">
        <v>586</v>
      </c>
      <c r="D20" s="1297"/>
      <c r="E20" s="1298"/>
      <c r="F20" s="1301">
        <v>19.100000000000001</v>
      </c>
      <c r="G20" s="1301">
        <v>61.6</v>
      </c>
      <c r="H20" s="1301">
        <v>29.4</v>
      </c>
      <c r="I20" s="1301">
        <v>19.3</v>
      </c>
      <c r="J20" s="1301">
        <v>13.9</v>
      </c>
      <c r="K20" s="1301">
        <v>47.3</v>
      </c>
      <c r="L20" s="1302">
        <v>55.3</v>
      </c>
      <c r="P20" s="1310"/>
    </row>
    <row r="21" spans="2:16" ht="3" customHeight="1">
      <c r="B21" s="1295"/>
      <c r="C21" s="1296"/>
      <c r="D21" s="1297"/>
      <c r="E21" s="1298"/>
      <c r="F21" s="1301"/>
      <c r="G21" s="1301"/>
      <c r="H21" s="1301"/>
      <c r="I21" s="1301"/>
      <c r="J21" s="1301"/>
      <c r="K21" s="1301"/>
      <c r="L21" s="1302"/>
      <c r="P21" s="1310"/>
    </row>
    <row r="22" spans="2:16" ht="3" customHeight="1">
      <c r="B22" s="1311"/>
      <c r="C22" s="1312"/>
      <c r="D22" s="1313"/>
      <c r="E22" s="1314"/>
      <c r="F22" s="1315"/>
      <c r="G22" s="1315"/>
      <c r="H22" s="1315"/>
      <c r="I22" s="1315"/>
      <c r="J22" s="1315"/>
      <c r="K22" s="1315"/>
      <c r="L22" s="1316"/>
      <c r="P22" s="1310"/>
    </row>
    <row r="23" spans="2:16" ht="9" customHeight="1">
      <c r="B23" s="1295"/>
      <c r="C23" s="1296" t="s">
        <v>700</v>
      </c>
      <c r="D23" s="1297" t="s">
        <v>657</v>
      </c>
      <c r="E23" s="1298"/>
      <c r="F23" s="1301"/>
      <c r="G23" s="1301"/>
      <c r="H23" s="1301"/>
      <c r="I23" s="1301"/>
      <c r="J23" s="1301"/>
      <c r="K23" s="1301"/>
      <c r="L23" s="1302"/>
      <c r="M23" s="1303"/>
      <c r="N23" s="1303"/>
      <c r="O23" s="1303"/>
      <c r="P23" s="1310"/>
    </row>
    <row r="24" spans="2:16" ht="9" customHeight="1">
      <c r="B24" s="1295"/>
      <c r="C24" s="1296" t="s">
        <v>701</v>
      </c>
      <c r="D24" s="1297"/>
      <c r="E24" s="1298"/>
      <c r="F24" s="1301">
        <v>411.7</v>
      </c>
      <c r="G24" s="1301">
        <v>923.9</v>
      </c>
      <c r="H24" s="1301">
        <v>458.1</v>
      </c>
      <c r="I24" s="1301">
        <v>273.2</v>
      </c>
      <c r="J24" s="1301">
        <v>529.20000000000005</v>
      </c>
      <c r="K24" s="1301">
        <v>768</v>
      </c>
      <c r="L24" s="1302">
        <v>504.6</v>
      </c>
      <c r="P24" s="1310"/>
    </row>
    <row r="25" spans="2:16" ht="3" customHeight="1">
      <c r="B25" s="1304"/>
      <c r="C25" s="1305"/>
      <c r="D25" s="1306"/>
      <c r="E25" s="1307"/>
      <c r="F25" s="1308"/>
      <c r="G25" s="1308"/>
      <c r="H25" s="1308"/>
      <c r="I25" s="1308"/>
      <c r="J25" s="1308"/>
      <c r="K25" s="1308"/>
      <c r="L25" s="1309"/>
      <c r="O25" s="1297"/>
      <c r="P25" s="1310"/>
    </row>
    <row r="26" spans="2:16" ht="3" customHeight="1">
      <c r="B26" s="1295"/>
      <c r="C26" s="1296"/>
      <c r="D26" s="1297"/>
      <c r="E26" s="1298"/>
      <c r="F26" s="1301"/>
      <c r="G26" s="1301"/>
      <c r="H26" s="1301"/>
      <c r="I26" s="1301"/>
      <c r="J26" s="1301"/>
      <c r="K26" s="1301"/>
      <c r="L26" s="1302"/>
      <c r="P26" s="1310"/>
    </row>
    <row r="27" spans="2:16" ht="8.25" customHeight="1">
      <c r="B27" s="1295"/>
      <c r="C27" s="1296" t="s">
        <v>702</v>
      </c>
      <c r="D27" s="1297"/>
      <c r="E27" s="1298"/>
      <c r="F27" s="1301">
        <v>54.9</v>
      </c>
      <c r="G27" s="1301">
        <v>114.1</v>
      </c>
      <c r="H27" s="1301">
        <v>22.2</v>
      </c>
      <c r="I27" s="1301">
        <v>11.5</v>
      </c>
      <c r="J27" s="1301">
        <v>11.4</v>
      </c>
      <c r="K27" s="1301">
        <v>108.9</v>
      </c>
      <c r="L27" s="1302">
        <v>73.7</v>
      </c>
    </row>
    <row r="28" spans="2:16" ht="3" customHeight="1">
      <c r="B28" s="1304"/>
      <c r="C28" s="1305"/>
      <c r="D28" s="1306"/>
      <c r="E28" s="1307"/>
      <c r="F28" s="1308"/>
      <c r="G28" s="1308"/>
      <c r="H28" s="1308"/>
      <c r="I28" s="1308"/>
      <c r="J28" s="1308"/>
      <c r="K28" s="1308"/>
      <c r="L28" s="1309"/>
    </row>
    <row r="29" spans="2:16" ht="3" customHeight="1">
      <c r="B29" s="1295"/>
      <c r="C29" s="1296"/>
      <c r="D29" s="1297"/>
      <c r="E29" s="1298"/>
      <c r="F29" s="1301"/>
      <c r="G29" s="1301"/>
      <c r="H29" s="1301"/>
      <c r="I29" s="1301"/>
      <c r="J29" s="1301"/>
      <c r="K29" s="1301"/>
      <c r="L29" s="1302"/>
    </row>
    <row r="30" spans="2:16" ht="9" customHeight="1">
      <c r="B30" s="1295"/>
      <c r="C30" s="1296" t="s">
        <v>703</v>
      </c>
      <c r="D30" s="1297" t="s">
        <v>704</v>
      </c>
      <c r="E30" s="1298"/>
      <c r="F30" s="1301"/>
      <c r="G30" s="1301"/>
      <c r="H30" s="1301"/>
      <c r="I30" s="1301"/>
      <c r="J30" s="1301"/>
      <c r="K30" s="1301"/>
      <c r="L30" s="1302"/>
    </row>
    <row r="31" spans="2:16" ht="9" customHeight="1">
      <c r="B31" s="1295"/>
      <c r="C31" s="1296" t="s">
        <v>705</v>
      </c>
      <c r="D31" s="1297"/>
      <c r="E31" s="1298"/>
      <c r="F31" s="1301">
        <v>466.6</v>
      </c>
      <c r="G31" s="1301">
        <v>1038.0999999999999</v>
      </c>
      <c r="H31" s="1301">
        <v>480.2</v>
      </c>
      <c r="I31" s="1301">
        <v>284.7</v>
      </c>
      <c r="J31" s="1301">
        <v>540.70000000000005</v>
      </c>
      <c r="K31" s="1301">
        <v>876.9</v>
      </c>
      <c r="L31" s="1302">
        <v>578.29999999999995</v>
      </c>
    </row>
    <row r="32" spans="2:16" ht="3" customHeight="1">
      <c r="B32" s="1304"/>
      <c r="C32" s="1305"/>
      <c r="D32" s="1306"/>
      <c r="E32" s="1307"/>
      <c r="F32" s="1317"/>
      <c r="G32" s="1317"/>
      <c r="H32" s="1317"/>
      <c r="I32" s="1317"/>
      <c r="J32" s="1317"/>
      <c r="K32" s="1317"/>
      <c r="L32" s="1318"/>
    </row>
    <row r="33" spans="2:16" ht="3" customHeight="1">
      <c r="B33" s="1295"/>
      <c r="C33" s="1296"/>
      <c r="D33" s="1297"/>
      <c r="E33" s="1298"/>
      <c r="F33" s="1319"/>
      <c r="G33" s="1319"/>
      <c r="H33" s="1319"/>
      <c r="I33" s="1319"/>
      <c r="J33" s="1319"/>
      <c r="K33" s="1319"/>
      <c r="L33" s="1320"/>
    </row>
    <row r="34" spans="2:16" ht="8.1" customHeight="1">
      <c r="B34" s="1295"/>
      <c r="C34" s="1296" t="s">
        <v>706</v>
      </c>
      <c r="D34" s="1297" t="s">
        <v>570</v>
      </c>
      <c r="E34" s="1298"/>
      <c r="F34" s="1301">
        <v>5.7</v>
      </c>
      <c r="G34" s="1301">
        <v>38.6</v>
      </c>
      <c r="H34" s="1301">
        <v>10.199999999999999</v>
      </c>
      <c r="I34" s="1301">
        <v>3.8</v>
      </c>
      <c r="J34" s="1301">
        <v>12.4</v>
      </c>
      <c r="K34" s="1301">
        <v>120.5</v>
      </c>
      <c r="L34" s="1302">
        <v>41.7</v>
      </c>
    </row>
    <row r="35" spans="2:16" ht="3" customHeight="1">
      <c r="B35" s="1295"/>
      <c r="C35" s="1296"/>
      <c r="D35" s="1297"/>
      <c r="E35" s="1298"/>
      <c r="F35" s="403"/>
      <c r="G35" s="403"/>
      <c r="H35" s="403"/>
      <c r="I35" s="403"/>
      <c r="J35" s="403"/>
      <c r="K35" s="403"/>
      <c r="L35" s="443"/>
    </row>
    <row r="36" spans="2:16" s="1293" customFormat="1" ht="15.75" customHeight="1">
      <c r="B36" s="1321" t="s">
        <v>682</v>
      </c>
      <c r="C36" s="1322"/>
      <c r="D36" s="1322"/>
      <c r="E36" s="1323"/>
      <c r="F36" s="1324" t="s">
        <v>707</v>
      </c>
      <c r="G36" s="1324" t="s">
        <v>708</v>
      </c>
      <c r="H36" s="1324" t="s">
        <v>709</v>
      </c>
      <c r="I36" s="1324" t="s">
        <v>710</v>
      </c>
      <c r="J36" s="1324" t="s">
        <v>711</v>
      </c>
      <c r="K36" s="1324" t="s">
        <v>712</v>
      </c>
      <c r="L36" s="1325" t="s">
        <v>713</v>
      </c>
      <c r="M36" s="1294"/>
      <c r="N36" s="1294"/>
      <c r="O36" s="1294"/>
      <c r="P36" s="1326"/>
    </row>
    <row r="37" spans="2:16" ht="2.25" customHeight="1">
      <c r="B37" s="1295"/>
      <c r="C37" s="1296"/>
      <c r="D37" s="1297"/>
      <c r="E37" s="1298"/>
      <c r="F37" s="1327"/>
      <c r="G37" s="1327"/>
      <c r="H37" s="1327"/>
      <c r="I37" s="1327"/>
      <c r="J37" s="1327"/>
      <c r="K37" s="1328"/>
      <c r="L37" s="1329"/>
    </row>
    <row r="38" spans="2:16" ht="7.5" customHeight="1">
      <c r="B38" s="1295"/>
      <c r="C38" s="1296" t="s">
        <v>690</v>
      </c>
      <c r="D38" s="1297"/>
      <c r="E38" s="1298"/>
      <c r="F38" s="1301">
        <v>99.4</v>
      </c>
      <c r="G38" s="1301">
        <v>7.7</v>
      </c>
      <c r="H38" s="1301">
        <v>183.1</v>
      </c>
      <c r="I38" s="1301">
        <v>285.7</v>
      </c>
      <c r="J38" s="1301">
        <v>149.9</v>
      </c>
      <c r="K38" s="1330">
        <v>188.2</v>
      </c>
      <c r="L38" s="1302">
        <v>2826</v>
      </c>
    </row>
    <row r="39" spans="2:16" ht="7.5" customHeight="1">
      <c r="B39" s="1295"/>
      <c r="C39" s="1296" t="s">
        <v>691</v>
      </c>
      <c r="D39" s="1297"/>
      <c r="E39" s="1298"/>
      <c r="F39" s="1301">
        <v>1.2</v>
      </c>
      <c r="G39" s="1301">
        <v>0.2</v>
      </c>
      <c r="H39" s="1301">
        <v>1.8</v>
      </c>
      <c r="I39" s="1301">
        <v>2.2000000000000002</v>
      </c>
      <c r="J39" s="1301">
        <v>4.5</v>
      </c>
      <c r="K39" s="1330">
        <v>2</v>
      </c>
      <c r="L39" s="1302">
        <v>30.4</v>
      </c>
      <c r="M39" s="204"/>
    </row>
    <row r="40" spans="2:16" ht="7.5" customHeight="1">
      <c r="B40" s="1295"/>
      <c r="C40" s="1296" t="s">
        <v>692</v>
      </c>
      <c r="D40" s="1297"/>
      <c r="E40" s="1298"/>
      <c r="F40" s="1301">
        <v>3.8</v>
      </c>
      <c r="G40" s="1301">
        <v>0.1</v>
      </c>
      <c r="H40" s="1301">
        <v>2.5</v>
      </c>
      <c r="I40" s="1301">
        <v>13</v>
      </c>
      <c r="J40" s="1301" t="s">
        <v>607</v>
      </c>
      <c r="K40" s="1330">
        <v>12.4</v>
      </c>
      <c r="L40" s="1302">
        <v>41.4</v>
      </c>
    </row>
    <row r="41" spans="2:16" ht="7.5" customHeight="1">
      <c r="B41" s="1295"/>
      <c r="C41" s="1296" t="s">
        <v>693</v>
      </c>
      <c r="D41" s="1297" t="s">
        <v>657</v>
      </c>
      <c r="E41" s="1298"/>
      <c r="F41" s="1301">
        <v>104.4</v>
      </c>
      <c r="G41" s="1301">
        <v>8</v>
      </c>
      <c r="H41" s="1301">
        <v>187.4</v>
      </c>
      <c r="I41" s="1301">
        <v>300.89999999999998</v>
      </c>
      <c r="J41" s="1301">
        <v>154.4</v>
      </c>
      <c r="K41" s="1330">
        <v>202.7</v>
      </c>
      <c r="L41" s="1302">
        <v>2897.8</v>
      </c>
    </row>
    <row r="42" spans="2:16" ht="8.25" customHeight="1">
      <c r="B42" s="1295"/>
      <c r="C42" s="1296" t="s">
        <v>694</v>
      </c>
      <c r="D42" s="1297"/>
      <c r="E42" s="1298"/>
      <c r="F42" s="1301">
        <v>9.8000000000000007</v>
      </c>
      <c r="G42" s="1301">
        <v>2.4</v>
      </c>
      <c r="H42" s="1301">
        <v>33.4</v>
      </c>
      <c r="I42" s="1301">
        <v>63.8</v>
      </c>
      <c r="J42" s="1301">
        <v>35</v>
      </c>
      <c r="K42" s="1330">
        <v>9.6</v>
      </c>
      <c r="L42" s="1302">
        <v>625.4</v>
      </c>
    </row>
    <row r="43" spans="2:16" ht="3" customHeight="1">
      <c r="B43" s="1304"/>
      <c r="C43" s="1305"/>
      <c r="D43" s="1306"/>
      <c r="E43" s="1307"/>
      <c r="F43" s="1308"/>
      <c r="G43" s="1308"/>
      <c r="H43" s="1308"/>
      <c r="I43" s="1308"/>
      <c r="J43" s="1308"/>
      <c r="K43" s="1331"/>
      <c r="L43" s="1302"/>
    </row>
    <row r="44" spans="2:16" ht="3" customHeight="1">
      <c r="B44" s="1295"/>
      <c r="C44" s="1296"/>
      <c r="D44" s="1297"/>
      <c r="E44" s="1298"/>
      <c r="F44" s="1301"/>
      <c r="G44" s="1301"/>
      <c r="H44" s="1301"/>
      <c r="I44" s="1301"/>
      <c r="J44" s="1301"/>
      <c r="K44" s="1330"/>
      <c r="L44" s="1302"/>
    </row>
    <row r="45" spans="2:16" ht="8.25" customHeight="1">
      <c r="B45" s="1295"/>
      <c r="C45" s="1296" t="s">
        <v>695</v>
      </c>
      <c r="D45" s="1297"/>
      <c r="E45" s="1298"/>
      <c r="F45" s="1301">
        <v>43.7</v>
      </c>
      <c r="G45" s="1301">
        <v>2.8</v>
      </c>
      <c r="H45" s="1301">
        <v>93.5</v>
      </c>
      <c r="I45" s="1301">
        <v>103.5</v>
      </c>
      <c r="J45" s="1301">
        <v>71.400000000000006</v>
      </c>
      <c r="K45" s="1330">
        <v>74.8</v>
      </c>
      <c r="L45" s="1302">
        <v>1290.5999999999999</v>
      </c>
    </row>
    <row r="46" spans="2:16" ht="9" customHeight="1">
      <c r="B46" s="1295"/>
      <c r="C46" s="1296" t="s">
        <v>696</v>
      </c>
      <c r="D46" s="1297"/>
      <c r="E46" s="1298"/>
      <c r="F46" s="1301">
        <v>31.1</v>
      </c>
      <c r="G46" s="1301">
        <v>1.5</v>
      </c>
      <c r="H46" s="1301">
        <v>22.4</v>
      </c>
      <c r="I46" s="1301">
        <v>9.9</v>
      </c>
      <c r="J46" s="1301">
        <v>8.1</v>
      </c>
      <c r="K46" s="1330">
        <v>33.5</v>
      </c>
      <c r="L46" s="1302">
        <v>321.60000000000002</v>
      </c>
    </row>
    <row r="47" spans="2:16" ht="8.25" customHeight="1">
      <c r="B47" s="1295"/>
      <c r="C47" s="1296" t="s">
        <v>714</v>
      </c>
      <c r="D47" s="1297" t="s">
        <v>715</v>
      </c>
      <c r="E47" s="1298"/>
      <c r="F47" s="1301">
        <v>74.8</v>
      </c>
      <c r="G47" s="1301">
        <v>4.3</v>
      </c>
      <c r="H47" s="1301">
        <v>115.9</v>
      </c>
      <c r="I47" s="1301">
        <v>113.4</v>
      </c>
      <c r="J47" s="1301">
        <v>79.5</v>
      </c>
      <c r="K47" s="1330">
        <v>108.3</v>
      </c>
      <c r="L47" s="1302">
        <v>1612.2</v>
      </c>
    </row>
    <row r="48" spans="2:16" ht="8.25" customHeight="1">
      <c r="B48" s="1295"/>
      <c r="C48" s="1296" t="s">
        <v>698</v>
      </c>
      <c r="D48" s="1297"/>
      <c r="E48" s="1298"/>
      <c r="F48" s="1301">
        <v>4.2</v>
      </c>
      <c r="G48" s="1301">
        <v>1.5</v>
      </c>
      <c r="H48" s="1301">
        <v>12.1</v>
      </c>
      <c r="I48" s="1301">
        <v>6</v>
      </c>
      <c r="J48" s="1301">
        <v>15.8</v>
      </c>
      <c r="K48" s="1330">
        <v>6</v>
      </c>
      <c r="L48" s="1302">
        <v>139.5</v>
      </c>
    </row>
    <row r="49" spans="2:14" ht="7.5" customHeight="1">
      <c r="B49" s="1295"/>
      <c r="C49" s="1296" t="s">
        <v>699</v>
      </c>
      <c r="D49" s="1297"/>
      <c r="E49" s="1298"/>
      <c r="F49" s="1301">
        <v>0.6</v>
      </c>
      <c r="G49" s="1301">
        <v>0.2</v>
      </c>
      <c r="H49" s="1301">
        <v>0.2</v>
      </c>
      <c r="I49" s="1301">
        <v>0.1</v>
      </c>
      <c r="J49" s="1301">
        <v>0.8</v>
      </c>
      <c r="K49" s="1330">
        <v>0.1</v>
      </c>
      <c r="L49" s="1302">
        <v>7</v>
      </c>
    </row>
    <row r="50" spans="2:14" ht="7.5" customHeight="1">
      <c r="B50" s="1295"/>
      <c r="C50" s="1296" t="s">
        <v>586</v>
      </c>
      <c r="D50" s="1297"/>
      <c r="E50" s="1298"/>
      <c r="F50" s="1301">
        <v>16.100000000000001</v>
      </c>
      <c r="G50" s="1301">
        <v>2</v>
      </c>
      <c r="H50" s="1301">
        <v>14.9</v>
      </c>
      <c r="I50" s="1301">
        <v>14.1</v>
      </c>
      <c r="J50" s="1301">
        <v>8.6</v>
      </c>
      <c r="K50" s="1330">
        <v>9.6999999999999993</v>
      </c>
      <c r="L50" s="1302">
        <v>311.5</v>
      </c>
    </row>
    <row r="51" spans="2:14" ht="3" customHeight="1">
      <c r="B51" s="1304"/>
      <c r="C51" s="1305"/>
      <c r="D51" s="1306"/>
      <c r="E51" s="1307"/>
      <c r="F51" s="1308"/>
      <c r="G51" s="1308"/>
      <c r="H51" s="1308"/>
      <c r="I51" s="1308"/>
      <c r="J51" s="1308"/>
      <c r="K51" s="1331"/>
      <c r="L51" s="1302"/>
    </row>
    <row r="52" spans="2:14" ht="3" customHeight="1">
      <c r="B52" s="1295"/>
      <c r="C52" s="1296"/>
      <c r="D52" s="1297"/>
      <c r="E52" s="1298"/>
      <c r="F52" s="1301"/>
      <c r="G52" s="1301"/>
      <c r="H52" s="1301"/>
      <c r="I52" s="1301"/>
      <c r="J52" s="1301"/>
      <c r="K52" s="1330"/>
      <c r="L52" s="1302"/>
    </row>
    <row r="53" spans="2:14" ht="7.5" customHeight="1">
      <c r="B53" s="1295"/>
      <c r="C53" s="1296" t="s">
        <v>700</v>
      </c>
      <c r="D53" s="1297" t="s">
        <v>657</v>
      </c>
      <c r="E53" s="1298"/>
      <c r="F53" s="1301"/>
      <c r="G53" s="1301"/>
      <c r="H53" s="1301"/>
      <c r="I53" s="1301"/>
      <c r="J53" s="1301"/>
      <c r="K53" s="1330"/>
      <c r="L53" s="1302"/>
    </row>
    <row r="54" spans="2:14" ht="9.75" customHeight="1">
      <c r="B54" s="1295"/>
      <c r="C54" s="1296" t="s">
        <v>701</v>
      </c>
      <c r="D54" s="1297"/>
      <c r="E54" s="1298"/>
      <c r="F54" s="1301">
        <v>209.8</v>
      </c>
      <c r="G54" s="1301">
        <v>18.5</v>
      </c>
      <c r="H54" s="1301">
        <v>363.9</v>
      </c>
      <c r="I54" s="1301">
        <v>498.4</v>
      </c>
      <c r="J54" s="1301">
        <v>294</v>
      </c>
      <c r="K54" s="1330">
        <v>336.4</v>
      </c>
      <c r="L54" s="1302">
        <v>5593.5</v>
      </c>
      <c r="M54" s="1303"/>
      <c r="N54" s="1303"/>
    </row>
    <row r="55" spans="2:14" ht="3" customHeight="1">
      <c r="B55" s="1304"/>
      <c r="C55" s="1305"/>
      <c r="D55" s="1306"/>
      <c r="E55" s="1307"/>
      <c r="F55" s="1308"/>
      <c r="G55" s="1308"/>
      <c r="H55" s="1308"/>
      <c r="I55" s="1308"/>
      <c r="J55" s="1308"/>
      <c r="K55" s="1331"/>
      <c r="L55" s="1302"/>
    </row>
    <row r="56" spans="2:14" ht="3" customHeight="1">
      <c r="B56" s="1295"/>
      <c r="C56" s="1296"/>
      <c r="D56" s="1297"/>
      <c r="E56" s="1298"/>
      <c r="F56" s="1301"/>
      <c r="G56" s="1301"/>
      <c r="H56" s="1301"/>
      <c r="I56" s="1301"/>
      <c r="J56" s="1301"/>
      <c r="K56" s="1330"/>
      <c r="L56" s="1302"/>
    </row>
    <row r="57" spans="2:14" ht="7.5" customHeight="1">
      <c r="B57" s="1295"/>
      <c r="C57" s="1296" t="s">
        <v>702</v>
      </c>
      <c r="D57" s="1297"/>
      <c r="E57" s="1298"/>
      <c r="F57" s="1301">
        <v>9.6</v>
      </c>
      <c r="G57" s="1301">
        <v>0.2</v>
      </c>
      <c r="H57" s="1301">
        <v>15.6</v>
      </c>
      <c r="I57" s="1301">
        <v>36.700000000000003</v>
      </c>
      <c r="J57" s="1301">
        <v>1.6</v>
      </c>
      <c r="K57" s="1330">
        <v>5.9</v>
      </c>
      <c r="L57" s="1302">
        <v>466.4</v>
      </c>
    </row>
    <row r="58" spans="2:14" ht="3" customHeight="1">
      <c r="B58" s="1304"/>
      <c r="C58" s="1305"/>
      <c r="D58" s="1306"/>
      <c r="E58" s="1307"/>
      <c r="F58" s="1308"/>
      <c r="G58" s="1308"/>
      <c r="H58" s="1308"/>
      <c r="I58" s="1308"/>
      <c r="J58" s="1332"/>
      <c r="K58" s="1331"/>
      <c r="L58" s="1302"/>
    </row>
    <row r="59" spans="2:14" ht="3" customHeight="1">
      <c r="B59" s="1295"/>
      <c r="C59" s="1296"/>
      <c r="D59" s="1297"/>
      <c r="E59" s="1298"/>
      <c r="F59" s="1301"/>
      <c r="G59" s="1301"/>
      <c r="H59" s="1301"/>
      <c r="I59" s="1301"/>
      <c r="J59" s="1333"/>
      <c r="K59" s="1330"/>
      <c r="L59" s="1302"/>
    </row>
    <row r="60" spans="2:14" ht="8.25" customHeight="1">
      <c r="B60" s="1295"/>
      <c r="C60" s="1296" t="s">
        <v>703</v>
      </c>
      <c r="D60" s="1297" t="s">
        <v>704</v>
      </c>
      <c r="E60" s="1298"/>
      <c r="F60" s="1301"/>
      <c r="G60" s="1301"/>
      <c r="H60" s="1301"/>
      <c r="I60" s="1301"/>
      <c r="J60" s="1301"/>
      <c r="K60" s="1330"/>
      <c r="L60" s="1302"/>
    </row>
    <row r="61" spans="2:14" ht="10.35" customHeight="1">
      <c r="B61" s="1295"/>
      <c r="C61" s="1296" t="s">
        <v>705</v>
      </c>
      <c r="D61" s="1297"/>
      <c r="E61" s="1298"/>
      <c r="F61" s="1301">
        <v>219.4</v>
      </c>
      <c r="G61" s="1301">
        <v>18.600000000000001</v>
      </c>
      <c r="H61" s="1301">
        <v>379.5</v>
      </c>
      <c r="I61" s="1301">
        <v>535.1</v>
      </c>
      <c r="J61" s="1301">
        <v>295.7</v>
      </c>
      <c r="K61" s="1330">
        <v>342.3</v>
      </c>
      <c r="L61" s="1302">
        <v>6059.9</v>
      </c>
    </row>
    <row r="62" spans="2:14" ht="3" customHeight="1">
      <c r="B62" s="1304"/>
      <c r="C62" s="1305"/>
      <c r="D62" s="1306"/>
      <c r="E62" s="1307"/>
      <c r="F62" s="1308"/>
      <c r="G62" s="1308"/>
      <c r="H62" s="1308"/>
      <c r="I62" s="1308"/>
      <c r="J62" s="1308"/>
      <c r="K62" s="1331"/>
      <c r="L62" s="1302"/>
    </row>
    <row r="63" spans="2:14" ht="3" customHeight="1">
      <c r="B63" s="1295"/>
      <c r="C63" s="1296"/>
      <c r="D63" s="1297"/>
      <c r="E63" s="1298"/>
      <c r="F63" s="1301"/>
      <c r="G63" s="1301"/>
      <c r="H63" s="1301"/>
      <c r="I63" s="1301"/>
      <c r="J63" s="1301"/>
      <c r="K63" s="1330"/>
      <c r="L63" s="1302"/>
    </row>
    <row r="64" spans="2:14" ht="8.25" customHeight="1">
      <c r="B64" s="1295"/>
      <c r="C64" s="1296" t="s">
        <v>706</v>
      </c>
      <c r="D64" s="1297" t="s">
        <v>570</v>
      </c>
      <c r="E64" s="1298"/>
      <c r="F64" s="1301">
        <v>6.6</v>
      </c>
      <c r="G64" s="1301">
        <v>0.2</v>
      </c>
      <c r="H64" s="1301">
        <v>5.3</v>
      </c>
      <c r="I64" s="1301">
        <v>12.4</v>
      </c>
      <c r="J64" s="1301">
        <v>6</v>
      </c>
      <c r="K64" s="1330">
        <v>1.3</v>
      </c>
      <c r="L64" s="1302">
        <v>264.7</v>
      </c>
    </row>
    <row r="65" spans="2:12" ht="3" customHeight="1">
      <c r="B65" s="1334"/>
      <c r="C65" s="1335"/>
      <c r="D65" s="1336"/>
      <c r="E65" s="1337"/>
      <c r="F65" s="1338"/>
      <c r="G65" s="1338"/>
      <c r="H65" s="1338"/>
      <c r="I65" s="1338"/>
      <c r="J65" s="1338"/>
      <c r="K65" s="1339"/>
      <c r="L65" s="1340"/>
    </row>
    <row r="66" spans="2:12" ht="3" customHeight="1">
      <c r="B66" s="1296"/>
      <c r="C66" s="1296"/>
      <c r="D66" s="1297"/>
      <c r="E66" s="1296"/>
      <c r="F66" s="403"/>
      <c r="G66" s="403"/>
      <c r="H66" s="1296"/>
      <c r="I66" s="1296"/>
      <c r="J66" s="1296"/>
      <c r="K66" s="1296"/>
      <c r="L66" s="1296"/>
    </row>
    <row r="67" spans="2:12">
      <c r="B67" s="1286" t="s">
        <v>242</v>
      </c>
      <c r="C67" s="1286"/>
      <c r="D67" s="1286"/>
      <c r="E67" s="1286"/>
      <c r="F67" s="205"/>
      <c r="G67" s="205"/>
      <c r="H67" s="1286"/>
      <c r="I67" s="1286"/>
      <c r="J67" s="1286"/>
      <c r="K67" s="1286"/>
      <c r="L67" s="1286"/>
    </row>
    <row r="68" spans="2:12" ht="15">
      <c r="C68" s="2519" t="s">
        <v>1019</v>
      </c>
      <c r="F68" s="1341"/>
      <c r="G68" s="204"/>
      <c r="H68" s="1303"/>
    </row>
    <row r="69" spans="2:12">
      <c r="F69" s="204"/>
      <c r="G69" s="204"/>
      <c r="H69" s="1342"/>
    </row>
  </sheetData>
  <hyperlinks>
    <hyperlink ref="C68" location="Inhaltsverzeichnis!A1" display="Zurück zur Inhaltsübersicht"/>
  </hyperlinks>
  <pageMargins left="0.59055118110236227" right="0.59055118110236227" top="0.39370078740157483" bottom="0.19685039370078741" header="0.19685039370078741" footer="0.19685039370078741"/>
  <pageSetup paperSize="9" orientation="portrait" r:id="rId1"/>
  <headerFooter alignWithMargins="0">
    <oddFooter>&amp;L&amp;D/&amp;T&amp;R&amp;A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00854A"/>
  </sheetPr>
  <dimension ref="B1:P75"/>
  <sheetViews>
    <sheetView zoomScale="130" zoomScaleNormal="130" workbookViewId="0"/>
  </sheetViews>
  <sheetFormatPr baseColWidth="10" defaultRowHeight="12.75"/>
  <cols>
    <col min="1" max="2" width="0.5703125" style="1344" customWidth="1"/>
    <col min="3" max="3" width="15.28515625" style="1344" customWidth="1"/>
    <col min="4" max="4" width="7.140625" style="1344" customWidth="1"/>
    <col min="5" max="5" width="1.42578125" style="1344" customWidth="1"/>
    <col min="6" max="6" width="9.85546875" style="1344" customWidth="1"/>
    <col min="7" max="8" width="9" style="1344" customWidth="1"/>
    <col min="9" max="9" width="9.140625" style="1344" customWidth="1"/>
    <col min="10" max="10" width="8.85546875" style="1344" customWidth="1"/>
    <col min="11" max="11" width="8.5703125" style="1344" customWidth="1"/>
    <col min="12" max="12" width="10" style="1344" customWidth="1"/>
    <col min="13" max="16384" width="11.42578125" style="1344"/>
  </cols>
  <sheetData>
    <row r="1" spans="2:12" ht="15.75" customHeight="1">
      <c r="B1" s="1282"/>
      <c r="C1" s="1343" t="s">
        <v>716</v>
      </c>
      <c r="D1" s="1282"/>
      <c r="E1" s="1282"/>
      <c r="F1" s="1282"/>
      <c r="G1" s="1282"/>
      <c r="H1" s="1282"/>
      <c r="I1" s="1282"/>
      <c r="J1" s="1282"/>
      <c r="K1" s="1282"/>
      <c r="L1" s="1282"/>
    </row>
    <row r="2" spans="2:12" ht="15.75" customHeight="1">
      <c r="B2" s="1285"/>
      <c r="C2" s="1285" t="s">
        <v>680</v>
      </c>
      <c r="D2" s="1285"/>
      <c r="E2" s="1285"/>
      <c r="F2" s="1285"/>
      <c r="G2" s="1285"/>
      <c r="H2" s="1285"/>
      <c r="I2" s="1285"/>
      <c r="J2" s="1285"/>
      <c r="K2" s="1285"/>
      <c r="L2" s="1285"/>
    </row>
    <row r="3" spans="2:12" ht="3" customHeight="1">
      <c r="B3" s="1286"/>
      <c r="C3" s="1286"/>
      <c r="D3" s="1286"/>
      <c r="E3" s="1286"/>
      <c r="F3" s="1286"/>
      <c r="G3" s="1286"/>
      <c r="H3" s="1286"/>
      <c r="I3" s="1286"/>
      <c r="J3" s="1286"/>
      <c r="K3" s="1286"/>
      <c r="L3" s="1286"/>
    </row>
    <row r="4" spans="2:12" ht="12.75" customHeight="1">
      <c r="B4" s="1285"/>
      <c r="C4" s="1285" t="s">
        <v>717</v>
      </c>
      <c r="D4" s="1285"/>
      <c r="E4" s="1285"/>
      <c r="F4" s="1285"/>
      <c r="G4" s="1285"/>
      <c r="H4" s="1285"/>
      <c r="I4" s="1285"/>
      <c r="J4" s="1285"/>
      <c r="K4" s="1285"/>
      <c r="L4" s="1285"/>
    </row>
    <row r="5" spans="2:12" ht="3" customHeight="1">
      <c r="B5" s="1286"/>
      <c r="C5" s="1286"/>
      <c r="D5" s="1286"/>
      <c r="E5" s="1286"/>
      <c r="F5" s="1286"/>
      <c r="G5" s="1286"/>
      <c r="H5" s="1286"/>
      <c r="I5" s="1286"/>
      <c r="J5" s="1286"/>
      <c r="K5" s="1286"/>
      <c r="L5" s="1286"/>
    </row>
    <row r="6" spans="2:12" s="1293" customFormat="1" ht="16.5" customHeight="1">
      <c r="B6" s="1288"/>
      <c r="C6" s="1289" t="s">
        <v>682</v>
      </c>
      <c r="D6" s="1289"/>
      <c r="E6" s="1290"/>
      <c r="F6" s="1291" t="s">
        <v>718</v>
      </c>
      <c r="G6" s="1291" t="s">
        <v>684</v>
      </c>
      <c r="H6" s="1291" t="s">
        <v>685</v>
      </c>
      <c r="I6" s="1291" t="s">
        <v>686</v>
      </c>
      <c r="J6" s="1291" t="s">
        <v>687</v>
      </c>
      <c r="K6" s="1291" t="s">
        <v>719</v>
      </c>
      <c r="L6" s="1292" t="s">
        <v>689</v>
      </c>
    </row>
    <row r="7" spans="2:12" ht="3" customHeight="1">
      <c r="B7" s="1295"/>
      <c r="C7" s="1296"/>
      <c r="D7" s="1297"/>
      <c r="E7" s="1298"/>
      <c r="F7" s="1299"/>
      <c r="G7" s="1299"/>
      <c r="H7" s="1299"/>
      <c r="I7" s="1299"/>
      <c r="J7" s="1299"/>
      <c r="K7" s="1299"/>
      <c r="L7" s="1300"/>
    </row>
    <row r="8" spans="2:12" ht="8.1" customHeight="1">
      <c r="B8" s="1295"/>
      <c r="C8" s="1296" t="s">
        <v>690</v>
      </c>
      <c r="D8" s="1297"/>
      <c r="E8" s="1298"/>
      <c r="F8" s="1301">
        <v>73.400000000000006</v>
      </c>
      <c r="G8" s="1301">
        <v>72.5</v>
      </c>
      <c r="H8" s="1301">
        <v>62.9</v>
      </c>
      <c r="I8" s="1301">
        <v>70.7</v>
      </c>
      <c r="J8" s="1301">
        <v>74</v>
      </c>
      <c r="K8" s="1301">
        <v>78.900000000000006</v>
      </c>
      <c r="L8" s="1302">
        <v>82.2</v>
      </c>
    </row>
    <row r="9" spans="2:12" ht="8.1" customHeight="1">
      <c r="B9" s="1295"/>
      <c r="C9" s="1296" t="s">
        <v>691</v>
      </c>
      <c r="D9" s="1297"/>
      <c r="E9" s="1298"/>
      <c r="F9" s="1301">
        <v>55.8</v>
      </c>
      <c r="G9" s="1301">
        <v>42.8</v>
      </c>
      <c r="H9" s="1301">
        <v>17.899999999999999</v>
      </c>
      <c r="I9" s="1301">
        <v>39.9</v>
      </c>
      <c r="J9" s="1301">
        <v>32.799999999999997</v>
      </c>
      <c r="K9" s="1301">
        <v>36.700000000000003</v>
      </c>
      <c r="L9" s="1302">
        <v>42.4</v>
      </c>
    </row>
    <row r="10" spans="2:12" ht="8.1" customHeight="1">
      <c r="B10" s="1295"/>
      <c r="C10" s="1296" t="s">
        <v>692</v>
      </c>
      <c r="D10" s="1297"/>
      <c r="E10" s="1298"/>
      <c r="F10" s="1301" t="s">
        <v>607</v>
      </c>
      <c r="G10" s="1301">
        <v>52.8</v>
      </c>
      <c r="H10" s="1345">
        <v>31.8</v>
      </c>
      <c r="I10" s="1301" t="s">
        <v>607</v>
      </c>
      <c r="J10" s="1346" t="s">
        <v>607</v>
      </c>
      <c r="K10" s="1346" t="s">
        <v>86</v>
      </c>
      <c r="L10" s="1347" t="s">
        <v>86</v>
      </c>
    </row>
    <row r="11" spans="2:12" ht="8.1" customHeight="1">
      <c r="B11" s="1295"/>
      <c r="C11" s="1296" t="s">
        <v>693</v>
      </c>
      <c r="D11" s="1297" t="s">
        <v>657</v>
      </c>
      <c r="E11" s="1298"/>
      <c r="F11" s="1301">
        <v>73</v>
      </c>
      <c r="G11" s="1301">
        <v>72.099999999999994</v>
      </c>
      <c r="H11" s="1301">
        <v>62.3</v>
      </c>
      <c r="I11" s="1301">
        <v>70</v>
      </c>
      <c r="J11" s="1301">
        <v>73.7</v>
      </c>
      <c r="K11" s="1301">
        <v>78.599999999999994</v>
      </c>
      <c r="L11" s="1302">
        <v>81.8</v>
      </c>
    </row>
    <row r="12" spans="2:12" ht="9" customHeight="1">
      <c r="B12" s="1295"/>
      <c r="C12" s="1296" t="s">
        <v>720</v>
      </c>
      <c r="D12" s="1296"/>
      <c r="E12" s="1298"/>
      <c r="F12" s="1301">
        <v>51.2</v>
      </c>
      <c r="G12" s="1301">
        <v>46.8</v>
      </c>
      <c r="H12" s="1301">
        <v>39.5</v>
      </c>
      <c r="I12" s="1301">
        <v>57.9</v>
      </c>
      <c r="J12" s="1301">
        <v>48</v>
      </c>
      <c r="K12" s="1301">
        <v>57.3</v>
      </c>
      <c r="L12" s="1302">
        <v>63.9</v>
      </c>
    </row>
    <row r="13" spans="2:12" ht="3" customHeight="1">
      <c r="B13" s="1304"/>
      <c r="C13" s="1305"/>
      <c r="D13" s="1306"/>
      <c r="E13" s="1307"/>
      <c r="F13" s="1348"/>
      <c r="G13" s="1348"/>
      <c r="H13" s="1348"/>
      <c r="I13" s="1348"/>
      <c r="J13" s="1348"/>
      <c r="K13" s="1348"/>
      <c r="L13" s="1349"/>
    </row>
    <row r="14" spans="2:12" ht="3" customHeight="1">
      <c r="B14" s="1295"/>
      <c r="C14" s="1296"/>
      <c r="D14" s="1297"/>
      <c r="E14" s="1298"/>
      <c r="F14" s="1350"/>
      <c r="G14" s="1350"/>
      <c r="H14" s="1350"/>
      <c r="I14" s="1350"/>
      <c r="J14" s="1350"/>
      <c r="K14" s="1350"/>
      <c r="L14" s="1351"/>
    </row>
    <row r="15" spans="2:12" ht="9" customHeight="1">
      <c r="B15" s="1295"/>
      <c r="C15" s="1296" t="s">
        <v>695</v>
      </c>
      <c r="D15" s="1297"/>
      <c r="E15" s="1298"/>
      <c r="F15" s="1301">
        <v>68.900000000000006</v>
      </c>
      <c r="G15" s="1301">
        <v>70.7</v>
      </c>
      <c r="H15" s="1301">
        <v>61.9</v>
      </c>
      <c r="I15" s="1301">
        <v>63</v>
      </c>
      <c r="J15" s="1301">
        <v>78.8</v>
      </c>
      <c r="K15" s="1301">
        <v>74</v>
      </c>
      <c r="L15" s="1302">
        <v>82</v>
      </c>
    </row>
    <row r="16" spans="2:12" ht="9" customHeight="1">
      <c r="B16" s="1295"/>
      <c r="C16" s="1296" t="s">
        <v>696</v>
      </c>
      <c r="D16" s="1297"/>
      <c r="E16" s="1298"/>
      <c r="F16" s="1301">
        <v>48.9</v>
      </c>
      <c r="G16" s="1301">
        <v>41.8</v>
      </c>
      <c r="H16" s="1301">
        <v>20.2</v>
      </c>
      <c r="I16" s="1301">
        <v>39</v>
      </c>
      <c r="J16" s="1301">
        <v>27.8</v>
      </c>
      <c r="K16" s="1301">
        <v>40.4</v>
      </c>
      <c r="L16" s="1302">
        <v>36.799999999999997</v>
      </c>
    </row>
    <row r="17" spans="2:15" ht="8.1" customHeight="1">
      <c r="B17" s="1295"/>
      <c r="C17" s="1296" t="s">
        <v>714</v>
      </c>
      <c r="D17" s="1297" t="s">
        <v>657</v>
      </c>
      <c r="E17" s="1298"/>
      <c r="F17" s="1301">
        <v>60.4</v>
      </c>
      <c r="G17" s="1301">
        <v>62.1</v>
      </c>
      <c r="H17" s="1301">
        <v>60.6</v>
      </c>
      <c r="I17" s="1301">
        <v>58.2</v>
      </c>
      <c r="J17" s="1301">
        <v>77.099999999999994</v>
      </c>
      <c r="K17" s="1301">
        <v>67.900000000000006</v>
      </c>
      <c r="L17" s="1302">
        <v>80.099999999999994</v>
      </c>
      <c r="M17" s="1352"/>
    </row>
    <row r="18" spans="2:15" ht="8.1" customHeight="1">
      <c r="B18" s="1295"/>
      <c r="C18" s="1296" t="s">
        <v>698</v>
      </c>
      <c r="D18" s="1297"/>
      <c r="E18" s="1298"/>
      <c r="F18" s="1301">
        <v>36.4</v>
      </c>
      <c r="G18" s="1301">
        <v>29.9</v>
      </c>
      <c r="H18" s="1301">
        <v>16</v>
      </c>
      <c r="I18" s="1301">
        <v>34.5</v>
      </c>
      <c r="J18" s="1301">
        <v>26.6</v>
      </c>
      <c r="K18" s="1301">
        <v>36.6</v>
      </c>
      <c r="L18" s="1302">
        <v>38.799999999999997</v>
      </c>
    </row>
    <row r="19" spans="2:15" ht="9" customHeight="1">
      <c r="B19" s="1295"/>
      <c r="C19" s="1296" t="s">
        <v>699</v>
      </c>
      <c r="D19" s="1297"/>
      <c r="E19" s="1298"/>
      <c r="F19" s="1301" t="s">
        <v>607</v>
      </c>
      <c r="G19" s="1301">
        <v>29.7</v>
      </c>
      <c r="H19" s="1301" t="s">
        <v>607</v>
      </c>
      <c r="I19" s="1301" t="s">
        <v>607</v>
      </c>
      <c r="J19" s="1301" t="s">
        <v>607</v>
      </c>
      <c r="K19" s="1301" t="s">
        <v>607</v>
      </c>
      <c r="L19" s="1302">
        <v>27.9</v>
      </c>
    </row>
    <row r="20" spans="2:15" ht="8.1" customHeight="1">
      <c r="B20" s="1295"/>
      <c r="C20" s="1296" t="s">
        <v>586</v>
      </c>
      <c r="D20" s="1297"/>
      <c r="E20" s="1298"/>
      <c r="F20" s="1301">
        <v>68.400000000000006</v>
      </c>
      <c r="G20" s="1301">
        <v>58.8</v>
      </c>
      <c r="H20" s="1301">
        <v>41.3</v>
      </c>
      <c r="I20" s="1301">
        <v>61.9</v>
      </c>
      <c r="J20" s="1301">
        <v>51.4</v>
      </c>
      <c r="K20" s="1301">
        <v>59.3</v>
      </c>
      <c r="L20" s="1302">
        <v>67.5</v>
      </c>
    </row>
    <row r="21" spans="2:15" ht="3" customHeight="1">
      <c r="B21" s="1304"/>
      <c r="C21" s="1305"/>
      <c r="D21" s="1306"/>
      <c r="E21" s="1307"/>
      <c r="F21" s="1348"/>
      <c r="G21" s="1348"/>
      <c r="H21" s="1348"/>
      <c r="I21" s="1348"/>
      <c r="J21" s="1348"/>
      <c r="K21" s="1348"/>
      <c r="L21" s="1349"/>
    </row>
    <row r="22" spans="2:15" ht="3" customHeight="1">
      <c r="B22" s="1295"/>
      <c r="C22" s="1296"/>
      <c r="D22" s="1297"/>
      <c r="E22" s="1298"/>
      <c r="F22" s="1350"/>
      <c r="G22" s="1350"/>
      <c r="H22" s="1350"/>
      <c r="I22" s="1350"/>
      <c r="J22" s="1350"/>
      <c r="K22" s="1350"/>
      <c r="L22" s="1351"/>
    </row>
    <row r="23" spans="2:15" ht="8.1" customHeight="1">
      <c r="B23" s="1295"/>
      <c r="C23" s="1296" t="s">
        <v>703</v>
      </c>
      <c r="D23" s="1297" t="s">
        <v>657</v>
      </c>
      <c r="E23" s="1298"/>
      <c r="L23" s="1353"/>
    </row>
    <row r="24" spans="2:15" ht="9.75" customHeight="1">
      <c r="B24" s="1295"/>
      <c r="C24" s="1296" t="s">
        <v>721</v>
      </c>
      <c r="D24" s="1297"/>
      <c r="E24" s="1298"/>
      <c r="F24" s="1350">
        <v>66</v>
      </c>
      <c r="G24" s="1350">
        <v>65.8</v>
      </c>
      <c r="H24" s="1350">
        <v>51.8</v>
      </c>
      <c r="I24" s="1350">
        <v>63.9</v>
      </c>
      <c r="J24" s="1350">
        <v>70.099999999999994</v>
      </c>
      <c r="K24" s="1350">
        <v>69.900000000000006</v>
      </c>
      <c r="L24" s="1351">
        <v>77.5</v>
      </c>
      <c r="M24" s="1352"/>
      <c r="N24" s="1352"/>
      <c r="O24" s="1352"/>
    </row>
    <row r="25" spans="2:15" ht="3" customHeight="1">
      <c r="B25" s="1304"/>
      <c r="C25" s="1305"/>
      <c r="D25" s="1306"/>
      <c r="E25" s="1307"/>
      <c r="F25" s="1348"/>
      <c r="G25" s="1348"/>
      <c r="H25" s="1348"/>
      <c r="I25" s="1348"/>
      <c r="J25" s="1348"/>
      <c r="K25" s="1348"/>
      <c r="L25" s="1349"/>
    </row>
    <row r="26" spans="2:15" ht="3" customHeight="1">
      <c r="B26" s="1295"/>
      <c r="C26" s="1296"/>
      <c r="D26" s="1297"/>
      <c r="E26" s="1298"/>
      <c r="F26" s="1350"/>
      <c r="G26" s="1350"/>
      <c r="H26" s="1350"/>
      <c r="I26" s="1350"/>
      <c r="J26" s="1350"/>
      <c r="K26" s="1350"/>
      <c r="L26" s="1351"/>
    </row>
    <row r="27" spans="2:15" ht="8.1" customHeight="1">
      <c r="B27" s="1295"/>
      <c r="C27" s="1296" t="s">
        <v>702</v>
      </c>
      <c r="D27" s="1297"/>
      <c r="E27" s="1298"/>
      <c r="F27" s="1301">
        <v>96.5</v>
      </c>
      <c r="G27" s="1301">
        <v>94.7</v>
      </c>
      <c r="H27" s="1301">
        <v>72</v>
      </c>
      <c r="I27" s="1301">
        <v>89.1</v>
      </c>
      <c r="J27" s="1301">
        <v>75.8</v>
      </c>
      <c r="K27" s="1301">
        <v>104.1</v>
      </c>
      <c r="L27" s="1302">
        <v>108.8</v>
      </c>
    </row>
    <row r="28" spans="2:15" ht="3" customHeight="1">
      <c r="B28" s="1304"/>
      <c r="C28" s="1305"/>
      <c r="D28" s="1306"/>
      <c r="E28" s="1307"/>
      <c r="F28" s="1348"/>
      <c r="G28" s="1348"/>
      <c r="H28" s="1348"/>
      <c r="I28" s="1348"/>
      <c r="J28" s="1348"/>
      <c r="K28" s="1348"/>
      <c r="L28" s="1349"/>
    </row>
    <row r="29" spans="2:15" ht="3" customHeight="1">
      <c r="B29" s="1295"/>
      <c r="C29" s="1296"/>
      <c r="D29" s="1297"/>
      <c r="E29" s="1298"/>
      <c r="F29" s="1350"/>
      <c r="G29" s="1350"/>
      <c r="H29" s="1350"/>
      <c r="I29" s="1350"/>
      <c r="J29" s="1350"/>
      <c r="K29" s="1350"/>
      <c r="L29" s="1351"/>
    </row>
    <row r="30" spans="2:15" ht="9" customHeight="1">
      <c r="B30" s="1295"/>
      <c r="C30" s="1296" t="s">
        <v>703</v>
      </c>
      <c r="D30" s="1297" t="s">
        <v>570</v>
      </c>
      <c r="E30" s="1298"/>
      <c r="F30" s="1350"/>
      <c r="G30" s="1350"/>
      <c r="H30" s="1350"/>
      <c r="I30" s="1350"/>
      <c r="J30" s="1350"/>
      <c r="K30" s="1350"/>
      <c r="L30" s="1351"/>
    </row>
    <row r="31" spans="2:15" ht="9.75" customHeight="1">
      <c r="B31" s="1295"/>
      <c r="C31" s="1296" t="s">
        <v>722</v>
      </c>
      <c r="D31" s="1297"/>
      <c r="E31" s="1298"/>
      <c r="F31" s="1301">
        <v>69.599999999999994</v>
      </c>
      <c r="G31" s="1301">
        <v>69</v>
      </c>
      <c r="H31" s="1301">
        <v>52.8</v>
      </c>
      <c r="I31" s="1301">
        <v>64.900000000000006</v>
      </c>
      <c r="J31" s="1301">
        <v>70.2</v>
      </c>
      <c r="K31" s="1301">
        <v>74.099999999999994</v>
      </c>
      <c r="L31" s="1354">
        <v>81.5</v>
      </c>
    </row>
    <row r="32" spans="2:15" ht="3" customHeight="1">
      <c r="B32" s="1304"/>
      <c r="C32" s="1305"/>
      <c r="D32" s="1306"/>
      <c r="E32" s="1307"/>
      <c r="F32" s="1348"/>
      <c r="G32" s="1348"/>
      <c r="H32" s="1348"/>
      <c r="I32" s="1348"/>
      <c r="J32" s="1348"/>
      <c r="K32" s="1348"/>
      <c r="L32" s="1349"/>
    </row>
    <row r="33" spans="2:16" ht="3" customHeight="1">
      <c r="B33" s="1295"/>
      <c r="C33" s="1355"/>
      <c r="D33" s="1297"/>
      <c r="E33" s="1298"/>
      <c r="F33" s="1356"/>
      <c r="G33" s="1356"/>
      <c r="H33" s="1356"/>
      <c r="I33" s="1356"/>
      <c r="J33" s="1356"/>
      <c r="K33" s="1356"/>
      <c r="L33" s="1357"/>
    </row>
    <row r="34" spans="2:16" ht="9" customHeight="1">
      <c r="B34" s="1295"/>
      <c r="C34" s="1296" t="s">
        <v>706</v>
      </c>
      <c r="D34" s="1297" t="s">
        <v>570</v>
      </c>
      <c r="E34" s="1298"/>
      <c r="F34" s="1301">
        <v>300.60000000000002</v>
      </c>
      <c r="G34" s="1301">
        <v>385.1</v>
      </c>
      <c r="H34" s="1301">
        <v>341.2</v>
      </c>
      <c r="I34" s="1301">
        <v>292.8</v>
      </c>
      <c r="J34" s="1301">
        <v>426.5</v>
      </c>
      <c r="K34" s="1301">
        <v>458</v>
      </c>
      <c r="L34" s="1302">
        <v>529.79999999999995</v>
      </c>
    </row>
    <row r="35" spans="2:16" ht="3" customHeight="1">
      <c r="B35" s="1295"/>
      <c r="C35" s="1296"/>
      <c r="D35" s="1297"/>
      <c r="E35" s="1298"/>
      <c r="F35" s="1299"/>
      <c r="G35" s="1299"/>
      <c r="H35" s="1299"/>
      <c r="I35" s="1299"/>
      <c r="J35" s="1299"/>
      <c r="K35" s="1299"/>
      <c r="L35" s="1300"/>
    </row>
    <row r="36" spans="2:16" s="1293" customFormat="1" ht="15.75" customHeight="1">
      <c r="B36" s="1321" t="s">
        <v>682</v>
      </c>
      <c r="C36" s="1322"/>
      <c r="D36" s="1322"/>
      <c r="E36" s="1358"/>
      <c r="F36" s="1359" t="s">
        <v>707</v>
      </c>
      <c r="G36" s="1359" t="s">
        <v>708</v>
      </c>
      <c r="H36" s="1359" t="s">
        <v>709</v>
      </c>
      <c r="I36" s="1359" t="s">
        <v>710</v>
      </c>
      <c r="J36" s="1359" t="s">
        <v>723</v>
      </c>
      <c r="K36" s="1359" t="s">
        <v>712</v>
      </c>
      <c r="L36" s="1360" t="s">
        <v>713</v>
      </c>
      <c r="M36" s="1294"/>
      <c r="N36" s="1294"/>
      <c r="O36" s="1294"/>
      <c r="P36" s="1294"/>
    </row>
    <row r="37" spans="2:16" ht="3" customHeight="1">
      <c r="B37" s="1295"/>
      <c r="C37" s="1296"/>
      <c r="D37" s="1297"/>
      <c r="E37" s="1298"/>
      <c r="F37" s="1361"/>
      <c r="G37" s="1299"/>
      <c r="H37" s="1299"/>
      <c r="I37" s="1299"/>
      <c r="J37" s="1299"/>
      <c r="K37" s="1299"/>
      <c r="L37" s="1362"/>
    </row>
    <row r="38" spans="2:16" ht="7.5" customHeight="1">
      <c r="B38" s="1295"/>
      <c r="C38" s="1296" t="s">
        <v>690</v>
      </c>
      <c r="D38" s="1297"/>
      <c r="E38" s="1298"/>
      <c r="F38" s="1301">
        <v>70.900000000000006</v>
      </c>
      <c r="G38" s="1301">
        <v>58.5</v>
      </c>
      <c r="H38" s="1301">
        <v>78.3</v>
      </c>
      <c r="I38" s="1301">
        <v>72.8</v>
      </c>
      <c r="J38" s="1301">
        <v>83.2</v>
      </c>
      <c r="K38" s="1301">
        <v>76.2</v>
      </c>
      <c r="L38" s="1363">
        <v>74.900000000000006</v>
      </c>
    </row>
    <row r="39" spans="2:16" ht="7.5" customHeight="1">
      <c r="B39" s="1295"/>
      <c r="C39" s="1296" t="s">
        <v>691</v>
      </c>
      <c r="D39" s="1297"/>
      <c r="E39" s="1298"/>
      <c r="F39" s="1301">
        <v>47.4</v>
      </c>
      <c r="G39" s="1301" t="s">
        <v>607</v>
      </c>
      <c r="H39" s="1301">
        <v>45.1</v>
      </c>
      <c r="I39" s="1301">
        <v>44.1</v>
      </c>
      <c r="J39" s="1301">
        <v>49.2</v>
      </c>
      <c r="K39" s="1301">
        <v>46.1</v>
      </c>
      <c r="L39" s="1363">
        <v>42.8</v>
      </c>
    </row>
    <row r="40" spans="2:16" ht="7.5" customHeight="1">
      <c r="B40" s="1295"/>
      <c r="C40" s="1296" t="s">
        <v>692</v>
      </c>
      <c r="D40" s="1297"/>
      <c r="E40" s="1298"/>
      <c r="F40" s="1301">
        <v>56.3</v>
      </c>
      <c r="G40" s="1301" t="s">
        <v>607</v>
      </c>
      <c r="H40" s="1301">
        <v>56.7</v>
      </c>
      <c r="I40" s="1301">
        <v>52.8</v>
      </c>
      <c r="J40" s="1301" t="s">
        <v>607</v>
      </c>
      <c r="K40" s="1301">
        <v>67.099999999999994</v>
      </c>
      <c r="L40" s="1363">
        <v>57.5</v>
      </c>
    </row>
    <row r="41" spans="2:16" ht="7.5" customHeight="1">
      <c r="B41" s="1295"/>
      <c r="C41" s="1296" t="s">
        <v>693</v>
      </c>
      <c r="D41" s="1297" t="s">
        <v>657</v>
      </c>
      <c r="E41" s="1298"/>
      <c r="F41" s="1301">
        <v>70.099999999999994</v>
      </c>
      <c r="G41" s="1301">
        <v>58</v>
      </c>
      <c r="H41" s="1364">
        <v>77.599999999999994</v>
      </c>
      <c r="I41" s="1301">
        <v>71.7</v>
      </c>
      <c r="J41" s="1301">
        <v>82.2</v>
      </c>
      <c r="K41" s="1301">
        <v>75.3</v>
      </c>
      <c r="L41" s="1363">
        <v>74.3</v>
      </c>
    </row>
    <row r="42" spans="2:16" ht="8.25" customHeight="1">
      <c r="B42" s="1295"/>
      <c r="C42" s="1296" t="s">
        <v>720</v>
      </c>
      <c r="D42" s="1297"/>
      <c r="E42" s="1298"/>
      <c r="F42" s="1301">
        <v>57.9</v>
      </c>
      <c r="G42" s="1301">
        <v>45.9</v>
      </c>
      <c r="H42" s="1301">
        <v>53.9</v>
      </c>
      <c r="I42" s="1301">
        <v>36.799999999999997</v>
      </c>
      <c r="J42" s="1301">
        <v>59.8</v>
      </c>
      <c r="K42" s="1301">
        <v>65.2</v>
      </c>
      <c r="L42" s="1363">
        <v>50</v>
      </c>
    </row>
    <row r="43" spans="2:16" ht="3" customHeight="1">
      <c r="B43" s="1304"/>
      <c r="C43" s="1305"/>
      <c r="D43" s="1306"/>
      <c r="E43" s="1307"/>
      <c r="F43" s="1365"/>
      <c r="G43" s="1348"/>
      <c r="H43" s="1348"/>
      <c r="I43" s="1348"/>
      <c r="J43" s="1348"/>
      <c r="K43" s="1348"/>
      <c r="L43" s="1366"/>
    </row>
    <row r="44" spans="2:16" ht="3" customHeight="1">
      <c r="B44" s="1295"/>
      <c r="C44" s="1296"/>
      <c r="D44" s="1297"/>
      <c r="E44" s="1298"/>
      <c r="F44" s="1367"/>
      <c r="G44" s="1350"/>
      <c r="H44" s="1350"/>
      <c r="I44" s="1350"/>
      <c r="J44" s="1350"/>
      <c r="K44" s="1350"/>
      <c r="L44" s="1368"/>
    </row>
    <row r="45" spans="2:16" ht="8.25" customHeight="1">
      <c r="B45" s="1295"/>
      <c r="C45" s="1296" t="s">
        <v>695</v>
      </c>
      <c r="D45" s="1297"/>
      <c r="E45" s="1298"/>
      <c r="F45" s="1301">
        <v>71.5</v>
      </c>
      <c r="G45" s="1301">
        <v>58.1</v>
      </c>
      <c r="H45" s="1301">
        <v>81.099999999999994</v>
      </c>
      <c r="I45" s="1301">
        <v>76.599999999999994</v>
      </c>
      <c r="J45" s="1301">
        <v>80.5</v>
      </c>
      <c r="K45" s="1301">
        <v>79</v>
      </c>
      <c r="L45" s="1363">
        <v>74.3</v>
      </c>
    </row>
    <row r="46" spans="2:16" ht="8.25" customHeight="1">
      <c r="B46" s="1295"/>
      <c r="C46" s="1296" t="s">
        <v>696</v>
      </c>
      <c r="D46" s="1297"/>
      <c r="E46" s="1298"/>
      <c r="F46" s="1301">
        <v>48</v>
      </c>
      <c r="G46" s="1301">
        <v>37.4</v>
      </c>
      <c r="H46" s="1301">
        <v>45.7</v>
      </c>
      <c r="I46" s="1301">
        <v>48.6</v>
      </c>
      <c r="J46" s="1301">
        <v>32.4</v>
      </c>
      <c r="K46" s="1301">
        <v>50.4</v>
      </c>
      <c r="L46" s="1363">
        <v>44.1</v>
      </c>
    </row>
    <row r="47" spans="2:16" ht="7.5" customHeight="1">
      <c r="B47" s="1295"/>
      <c r="C47" s="1296" t="s">
        <v>714</v>
      </c>
      <c r="D47" s="1297" t="s">
        <v>657</v>
      </c>
      <c r="E47" s="1298"/>
      <c r="F47" s="1301">
        <v>61.7</v>
      </c>
      <c r="G47" s="1301">
        <v>50.9</v>
      </c>
      <c r="H47" s="1301">
        <v>74.3</v>
      </c>
      <c r="I47" s="1301">
        <v>74.2</v>
      </c>
      <c r="J47" s="1301">
        <v>75.599999999999994</v>
      </c>
      <c r="K47" s="1301">
        <v>70.2</v>
      </c>
      <c r="L47" s="1363">
        <v>68.2</v>
      </c>
    </row>
    <row r="48" spans="2:16" ht="7.5" customHeight="1">
      <c r="B48" s="1295"/>
      <c r="C48" s="1296" t="s">
        <v>698</v>
      </c>
      <c r="D48" s="1297"/>
      <c r="E48" s="1298"/>
      <c r="F48" s="1301">
        <v>33.299999999999997</v>
      </c>
      <c r="G48" s="1301">
        <v>31.4</v>
      </c>
      <c r="H48" s="1301">
        <v>37.799999999999997</v>
      </c>
      <c r="I48" s="1301" t="s">
        <v>607</v>
      </c>
      <c r="J48" s="1301">
        <v>42.8</v>
      </c>
      <c r="K48" s="1301">
        <v>32.700000000000003</v>
      </c>
      <c r="L48" s="1363">
        <v>32.4</v>
      </c>
    </row>
    <row r="49" spans="2:16" ht="8.25" customHeight="1">
      <c r="B49" s="1295"/>
      <c r="C49" s="1296" t="s">
        <v>699</v>
      </c>
      <c r="D49" s="1297"/>
      <c r="E49" s="1298"/>
      <c r="F49" s="1301" t="s">
        <v>607</v>
      </c>
      <c r="G49" s="1301" t="s">
        <v>607</v>
      </c>
      <c r="H49" s="1301" t="s">
        <v>607</v>
      </c>
      <c r="I49" s="1301" t="s">
        <v>607</v>
      </c>
      <c r="J49" s="1301" t="s">
        <v>607</v>
      </c>
      <c r="K49" s="1301">
        <v>16.8</v>
      </c>
      <c r="L49" s="1363">
        <v>27.7</v>
      </c>
    </row>
    <row r="50" spans="2:16" ht="7.5" customHeight="1">
      <c r="B50" s="1295"/>
      <c r="C50" s="1296" t="s">
        <v>586</v>
      </c>
      <c r="D50" s="1297"/>
      <c r="E50" s="1298"/>
      <c r="F50" s="1301">
        <v>62.3</v>
      </c>
      <c r="G50" s="1301">
        <v>50.8</v>
      </c>
      <c r="H50" s="1301">
        <v>55.9</v>
      </c>
      <c r="I50" s="1301">
        <v>42.7</v>
      </c>
      <c r="J50" s="1301">
        <v>67</v>
      </c>
      <c r="K50" s="1301">
        <v>62.7</v>
      </c>
      <c r="L50" s="1363">
        <v>58.8</v>
      </c>
    </row>
    <row r="51" spans="2:16" ht="3" customHeight="1">
      <c r="B51" s="1304"/>
      <c r="C51" s="1305"/>
      <c r="D51" s="1306"/>
      <c r="E51" s="1307"/>
      <c r="F51" s="1365"/>
      <c r="G51" s="1348"/>
      <c r="H51" s="1348"/>
      <c r="I51" s="1348"/>
      <c r="J51" s="1348"/>
      <c r="K51" s="1348"/>
      <c r="L51" s="1366"/>
    </row>
    <row r="52" spans="2:16" ht="3" customHeight="1">
      <c r="B52" s="1295"/>
      <c r="C52" s="1296"/>
      <c r="D52" s="1297"/>
      <c r="E52" s="1298"/>
      <c r="F52" s="1367"/>
      <c r="G52" s="1350"/>
      <c r="H52" s="1350"/>
      <c r="I52" s="1350"/>
      <c r="J52" s="1350"/>
      <c r="K52" s="1350"/>
      <c r="L52" s="1368"/>
    </row>
    <row r="53" spans="2:16" ht="7.5" customHeight="1">
      <c r="B53" s="1295"/>
      <c r="C53" s="1296" t="s">
        <v>703</v>
      </c>
      <c r="D53" s="1297" t="s">
        <v>657</v>
      </c>
      <c r="E53" s="1298"/>
      <c r="L53" s="1353"/>
    </row>
    <row r="54" spans="2:16" ht="9" customHeight="1">
      <c r="B54" s="1295"/>
      <c r="C54" s="1296" t="s">
        <v>721</v>
      </c>
      <c r="D54" s="1297"/>
      <c r="E54" s="1298"/>
      <c r="F54" s="1367">
        <v>65.099999999999994</v>
      </c>
      <c r="G54" s="1350">
        <v>51.7</v>
      </c>
      <c r="H54" s="1350">
        <v>72.2</v>
      </c>
      <c r="I54" s="1350">
        <v>66.400000000000006</v>
      </c>
      <c r="J54" s="1350">
        <v>75.099999999999994</v>
      </c>
      <c r="K54" s="1350">
        <v>72.2</v>
      </c>
      <c r="L54" s="1369">
        <v>67.900000000000006</v>
      </c>
    </row>
    <row r="55" spans="2:16" ht="3" customHeight="1">
      <c r="B55" s="1304"/>
      <c r="C55" s="1305"/>
      <c r="D55" s="1306"/>
      <c r="E55" s="1307"/>
      <c r="F55" s="1365"/>
      <c r="G55" s="1348"/>
      <c r="H55" s="1348"/>
      <c r="I55" s="1348"/>
      <c r="J55" s="1348"/>
      <c r="K55" s="1348"/>
      <c r="L55" s="1366"/>
    </row>
    <row r="56" spans="2:16" ht="3" customHeight="1">
      <c r="B56" s="1295"/>
      <c r="C56" s="1296"/>
      <c r="D56" s="1297"/>
      <c r="E56" s="1298"/>
      <c r="F56" s="1367"/>
      <c r="G56" s="1350"/>
      <c r="H56" s="1350"/>
      <c r="I56" s="1350"/>
      <c r="J56" s="1350"/>
      <c r="K56" s="1350"/>
      <c r="L56" s="1368"/>
    </row>
    <row r="57" spans="2:16" ht="7.5" customHeight="1">
      <c r="B57" s="1295"/>
      <c r="C57" s="1296" t="s">
        <v>702</v>
      </c>
      <c r="D57" s="1297"/>
      <c r="E57" s="1298"/>
      <c r="F57" s="1301">
        <v>82</v>
      </c>
      <c r="G57" s="1301" t="s">
        <v>607</v>
      </c>
      <c r="H57" s="1301">
        <v>86</v>
      </c>
      <c r="I57" s="1301">
        <v>87</v>
      </c>
      <c r="J57" s="1301">
        <v>105.7</v>
      </c>
      <c r="K57" s="1301">
        <v>89.6</v>
      </c>
      <c r="L57" s="1363">
        <v>96.5</v>
      </c>
    </row>
    <row r="58" spans="2:16" ht="3" customHeight="1">
      <c r="B58" s="1304"/>
      <c r="C58" s="1305"/>
      <c r="D58" s="1306"/>
      <c r="E58" s="1307"/>
      <c r="F58" s="1365"/>
      <c r="G58" s="1348"/>
      <c r="H58" s="1348"/>
      <c r="I58" s="1348"/>
      <c r="J58" s="1348"/>
      <c r="K58" s="1348"/>
      <c r="L58" s="1366"/>
    </row>
    <row r="59" spans="2:16" ht="3" customHeight="1">
      <c r="B59" s="1295"/>
      <c r="C59" s="1296"/>
      <c r="D59" s="1297"/>
      <c r="E59" s="1298"/>
      <c r="F59" s="1367"/>
      <c r="G59" s="1350"/>
      <c r="H59" s="1350"/>
      <c r="I59" s="1350"/>
      <c r="J59" s="1350"/>
      <c r="K59" s="1350"/>
      <c r="L59" s="1368"/>
    </row>
    <row r="60" spans="2:16" ht="7.5" customHeight="1">
      <c r="B60" s="1295"/>
      <c r="C60" s="1296" t="s">
        <v>703</v>
      </c>
      <c r="D60" s="1297" t="s">
        <v>570</v>
      </c>
      <c r="E60" s="1298"/>
      <c r="F60" s="1367"/>
      <c r="G60" s="1350"/>
      <c r="H60" s="1350"/>
      <c r="I60" s="1350"/>
      <c r="J60" s="1350"/>
      <c r="K60" s="1350"/>
      <c r="L60" s="1369"/>
      <c r="P60" s="1344" t="s">
        <v>134</v>
      </c>
    </row>
    <row r="61" spans="2:16" ht="9.75" customHeight="1">
      <c r="B61" s="1295"/>
      <c r="C61" s="1296" t="s">
        <v>722</v>
      </c>
      <c r="D61" s="1297"/>
      <c r="E61" s="1298"/>
      <c r="F61" s="1301">
        <v>65.8</v>
      </c>
      <c r="G61" s="1301">
        <v>51.9</v>
      </c>
      <c r="H61" s="1301">
        <v>72.7</v>
      </c>
      <c r="I61" s="1301">
        <v>67.8</v>
      </c>
      <c r="J61" s="1301">
        <v>75.2</v>
      </c>
      <c r="K61" s="1301">
        <v>72.5</v>
      </c>
      <c r="L61" s="1363">
        <v>70.099999999999994</v>
      </c>
    </row>
    <row r="62" spans="2:16" ht="3" customHeight="1">
      <c r="B62" s="1304"/>
      <c r="C62" s="1305"/>
      <c r="D62" s="1306"/>
      <c r="E62" s="1307"/>
      <c r="F62" s="1365"/>
      <c r="G62" s="1348"/>
      <c r="H62" s="1348"/>
      <c r="I62" s="1348"/>
      <c r="J62" s="1348"/>
      <c r="K62" s="1348"/>
      <c r="L62" s="1366"/>
    </row>
    <row r="63" spans="2:16" ht="3" customHeight="1">
      <c r="B63" s="1295"/>
      <c r="C63" s="1355"/>
      <c r="D63" s="1297"/>
      <c r="E63" s="1298"/>
      <c r="F63" s="1370"/>
      <c r="G63" s="1371"/>
      <c r="H63" s="1371"/>
      <c r="I63" s="1371"/>
      <c r="J63" s="1371"/>
      <c r="K63" s="1371"/>
      <c r="L63" s="1372"/>
    </row>
    <row r="64" spans="2:16" ht="7.5" customHeight="1">
      <c r="B64" s="1295"/>
      <c r="C64" s="1296" t="s">
        <v>706</v>
      </c>
      <c r="D64" s="1297" t="s">
        <v>570</v>
      </c>
      <c r="E64" s="1298"/>
      <c r="F64" s="1301">
        <v>350.5</v>
      </c>
      <c r="G64" s="1301">
        <v>168.7</v>
      </c>
      <c r="H64" s="1301">
        <v>392.5</v>
      </c>
      <c r="I64" s="1301">
        <v>418.9</v>
      </c>
      <c r="J64" s="1301">
        <v>364.9</v>
      </c>
      <c r="K64" s="1301">
        <v>377.5</v>
      </c>
      <c r="L64" s="1363">
        <v>438.5</v>
      </c>
    </row>
    <row r="65" spans="2:13" ht="3" customHeight="1">
      <c r="B65" s="1334"/>
      <c r="C65" s="1335"/>
      <c r="D65" s="1336"/>
      <c r="E65" s="1337"/>
      <c r="F65" s="1373"/>
      <c r="G65" s="1374"/>
      <c r="H65" s="1374"/>
      <c r="I65" s="1374"/>
      <c r="J65" s="1374"/>
      <c r="K65" s="1374"/>
      <c r="L65" s="1375"/>
    </row>
    <row r="66" spans="2:13" ht="3" customHeight="1">
      <c r="B66" s="1296"/>
      <c r="C66" s="1296"/>
      <c r="D66" s="1297"/>
      <c r="E66" s="1296"/>
      <c r="F66" s="1296"/>
      <c r="G66" s="1296"/>
      <c r="H66" s="1296"/>
      <c r="I66" s="1296"/>
      <c r="J66" s="1296"/>
      <c r="K66" s="1296"/>
      <c r="L66" s="1296"/>
    </row>
    <row r="67" spans="2:13" ht="12" customHeight="1">
      <c r="B67" s="1286" t="s">
        <v>242</v>
      </c>
      <c r="C67" s="1286"/>
      <c r="D67" s="1286"/>
      <c r="E67" s="1286"/>
      <c r="F67" s="1286"/>
      <c r="G67" s="1286"/>
      <c r="H67" s="1286"/>
      <c r="I67" s="1286"/>
      <c r="J67" s="1286"/>
      <c r="K67" s="1286"/>
      <c r="L67" s="1286"/>
    </row>
    <row r="68" spans="2:13">
      <c r="C68" s="1284"/>
    </row>
    <row r="69" spans="2:13" ht="15">
      <c r="C69" s="2519" t="s">
        <v>1019</v>
      </c>
    </row>
    <row r="73" spans="2:13">
      <c r="L73" s="1355"/>
      <c r="M73" s="1355"/>
    </row>
    <row r="74" spans="2:13">
      <c r="F74" s="1376"/>
      <c r="G74" s="1376"/>
      <c r="H74" s="1376"/>
      <c r="I74" s="1376"/>
      <c r="J74" s="1376"/>
      <c r="K74" s="1376"/>
      <c r="L74" s="1376"/>
      <c r="M74" s="1355"/>
    </row>
    <row r="75" spans="2:13">
      <c r="L75" s="1355"/>
      <c r="M75" s="1355"/>
    </row>
  </sheetData>
  <hyperlinks>
    <hyperlink ref="C69" location="Inhaltsverzeichnis!A1" display="Zurück zum Inhaltsverzeichnis"/>
  </hyperlinks>
  <pageMargins left="0.39370078740157483" right="0.39370078740157483" top="0.39370078740157483" bottom="0.19685039370078741" header="0.19685039370078741" footer="0.19685039370078741"/>
  <pageSetup paperSize="9" scale="98" orientation="portrait" r:id="rId1"/>
  <headerFooter alignWithMargins="0">
    <oddFooter>&amp;L&amp;8&amp;D / &amp;T&amp;R&amp;A</oddFooter>
  </headerFooter>
  <drawing r:id="rId2"/>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69</vt:i4>
      </vt:variant>
      <vt:variant>
        <vt:lpstr>Benannte Bereiche</vt:lpstr>
      </vt:variant>
      <vt:variant>
        <vt:i4>80</vt:i4>
      </vt:variant>
    </vt:vector>
  </HeadingPairs>
  <TitlesOfParts>
    <vt:vector size="149" baseType="lpstr">
      <vt:lpstr>Titelblatt</vt:lpstr>
      <vt:lpstr>Zeichenerklärung</vt:lpstr>
      <vt:lpstr>Inhaltsverzeichnis</vt:lpstr>
      <vt:lpstr>0104160</vt:lpstr>
      <vt:lpstr>0106430</vt:lpstr>
      <vt:lpstr>0106460</vt:lpstr>
      <vt:lpstr>0106490</vt:lpstr>
      <vt:lpstr>0112160 (1)</vt:lpstr>
      <vt:lpstr>0112160 (2)</vt:lpstr>
      <vt:lpstr>0112160 (3)</vt:lpstr>
      <vt:lpstr>0117660</vt:lpstr>
      <vt:lpstr>0117690</vt:lpstr>
      <vt:lpstr>0201060</vt:lpstr>
      <vt:lpstr>0201190</vt:lpstr>
      <vt:lpstr>0201260</vt:lpstr>
      <vt:lpstr>0201330</vt:lpstr>
      <vt:lpstr>0201360</vt:lpstr>
      <vt:lpstr>0201490</vt:lpstr>
      <vt:lpstr>0201530</vt:lpstr>
      <vt:lpstr>0201560</vt:lpstr>
      <vt:lpstr>0201630 (1)</vt:lpstr>
      <vt:lpstr>0201630 (2)</vt:lpstr>
      <vt:lpstr>0202030</vt:lpstr>
      <vt:lpstr>0202060</vt:lpstr>
      <vt:lpstr>0203160</vt:lpstr>
      <vt:lpstr>0203190</vt:lpstr>
      <vt:lpstr>0203230</vt:lpstr>
      <vt:lpstr>0204035 (1)</vt:lpstr>
      <vt:lpstr>0204035 (2)</vt:lpstr>
      <vt:lpstr>0204035 (3)</vt:lpstr>
      <vt:lpstr>0204035 (4)</vt:lpstr>
      <vt:lpstr>0204035 (5)</vt:lpstr>
      <vt:lpstr>0204035 (6)</vt:lpstr>
      <vt:lpstr>0204035 (7)</vt:lpstr>
      <vt:lpstr>0204035 (8)</vt:lpstr>
      <vt:lpstr>0204035 (9)</vt:lpstr>
      <vt:lpstr>0204035 (10)</vt:lpstr>
      <vt:lpstr>0204040 (1)</vt:lpstr>
      <vt:lpstr>0204040 (2)</vt:lpstr>
      <vt:lpstr>0204047</vt:lpstr>
      <vt:lpstr>0204050</vt:lpstr>
      <vt:lpstr>0204090</vt:lpstr>
      <vt:lpstr>0204340</vt:lpstr>
      <vt:lpstr>0301030</vt:lpstr>
      <vt:lpstr>0301090</vt:lpstr>
      <vt:lpstr>0301435 (1)</vt:lpstr>
      <vt:lpstr>0301435 (2)</vt:lpstr>
      <vt:lpstr>0301435 (3)</vt:lpstr>
      <vt:lpstr>0301435 (4)</vt:lpstr>
      <vt:lpstr>0301440 (1)</vt:lpstr>
      <vt:lpstr>0301440 (2)</vt:lpstr>
      <vt:lpstr>0301440 (3)</vt:lpstr>
      <vt:lpstr>0301445</vt:lpstr>
      <vt:lpstr>0301450</vt:lpstr>
      <vt:lpstr>0301460 </vt:lpstr>
      <vt:lpstr>0302030</vt:lpstr>
      <vt:lpstr>0302060</vt:lpstr>
      <vt:lpstr>0302090</vt:lpstr>
      <vt:lpstr>0302130</vt:lpstr>
      <vt:lpstr>0303030</vt:lpstr>
      <vt:lpstr>0304030</vt:lpstr>
      <vt:lpstr>0401030 (1)</vt:lpstr>
      <vt:lpstr>0401030 (2)</vt:lpstr>
      <vt:lpstr>0401030 (3)</vt:lpstr>
      <vt:lpstr>0401030 (4)</vt:lpstr>
      <vt:lpstr>0401060 (1)</vt:lpstr>
      <vt:lpstr>0401060 (2)</vt:lpstr>
      <vt:lpstr>0502060</vt:lpstr>
      <vt:lpstr>0505030</vt:lpstr>
      <vt:lpstr>'0204050'!_TAB93</vt:lpstr>
      <vt:lpstr>'0204340'!_TAB93</vt:lpstr>
      <vt:lpstr>'0204050'!DATEI</vt:lpstr>
      <vt:lpstr>'0204340'!DATEI</vt:lpstr>
      <vt:lpstr>'0106430'!Druck</vt:lpstr>
      <vt:lpstr>'0301030'!Druck</vt:lpstr>
      <vt:lpstr>'0302030'!Druck</vt:lpstr>
      <vt:lpstr>'0302060'!Druck</vt:lpstr>
      <vt:lpstr>'0104160'!Druckbereich</vt:lpstr>
      <vt:lpstr>'0106430'!Druckbereich</vt:lpstr>
      <vt:lpstr>'0106460'!Druckbereich</vt:lpstr>
      <vt:lpstr>'0106490'!Druckbereich</vt:lpstr>
      <vt:lpstr>'0112160 (1)'!Druckbereich</vt:lpstr>
      <vt:lpstr>'0112160 (2)'!Druckbereich</vt:lpstr>
      <vt:lpstr>'0112160 (3)'!Druckbereich</vt:lpstr>
      <vt:lpstr>'0117690'!Druckbereich</vt:lpstr>
      <vt:lpstr>'0201060'!Druckbereich</vt:lpstr>
      <vt:lpstr>'0201190'!Druckbereich</vt:lpstr>
      <vt:lpstr>'0201260'!Druckbereich</vt:lpstr>
      <vt:lpstr>'0201360'!Druckbereich</vt:lpstr>
      <vt:lpstr>'0201490'!Druckbereich</vt:lpstr>
      <vt:lpstr>'0201530'!Druckbereich</vt:lpstr>
      <vt:lpstr>'0201560'!Druckbereich</vt:lpstr>
      <vt:lpstr>'0201630 (1)'!Druckbereich</vt:lpstr>
      <vt:lpstr>'0201630 (2)'!Druckbereich</vt:lpstr>
      <vt:lpstr>'0202060'!Druckbereich</vt:lpstr>
      <vt:lpstr>'0203160'!Druckbereich</vt:lpstr>
      <vt:lpstr>'0203190'!Druckbereich</vt:lpstr>
      <vt:lpstr>'0203230'!Druckbereich</vt:lpstr>
      <vt:lpstr>'0204035 (1)'!Druckbereich</vt:lpstr>
      <vt:lpstr>'0204035 (10)'!Druckbereich</vt:lpstr>
      <vt:lpstr>'0204035 (2)'!Druckbereich</vt:lpstr>
      <vt:lpstr>'0204035 (3)'!Druckbereich</vt:lpstr>
      <vt:lpstr>'0204035 (4)'!Druckbereich</vt:lpstr>
      <vt:lpstr>'0204035 (5)'!Druckbereich</vt:lpstr>
      <vt:lpstr>'0204035 (6)'!Druckbereich</vt:lpstr>
      <vt:lpstr>'0204035 (7)'!Druckbereich</vt:lpstr>
      <vt:lpstr>'0204035 (8)'!Druckbereich</vt:lpstr>
      <vt:lpstr>'0204035 (9)'!Druckbereich</vt:lpstr>
      <vt:lpstr>'0204040 (1)'!Druckbereich</vt:lpstr>
      <vt:lpstr>'0204040 (2)'!Druckbereich</vt:lpstr>
      <vt:lpstr>'0204047'!Druckbereich</vt:lpstr>
      <vt:lpstr>'0204050'!Druckbereich</vt:lpstr>
      <vt:lpstr>'0204090'!Druckbereich</vt:lpstr>
      <vt:lpstr>'0204340'!Druckbereich</vt:lpstr>
      <vt:lpstr>'0301030'!Druckbereich</vt:lpstr>
      <vt:lpstr>'0301090'!Druckbereich</vt:lpstr>
      <vt:lpstr>'0301435 (1)'!Druckbereich</vt:lpstr>
      <vt:lpstr>'0301435 (2)'!Druckbereich</vt:lpstr>
      <vt:lpstr>'0301435 (3)'!Druckbereich</vt:lpstr>
      <vt:lpstr>'0301435 (4)'!Druckbereich</vt:lpstr>
      <vt:lpstr>'0301440 (1)'!Druckbereich</vt:lpstr>
      <vt:lpstr>'0301440 (2)'!Druckbereich</vt:lpstr>
      <vt:lpstr>'0301440 (3)'!Druckbereich</vt:lpstr>
      <vt:lpstr>'0301445'!Druckbereich</vt:lpstr>
      <vt:lpstr>'0301460 '!Druckbereich</vt:lpstr>
      <vt:lpstr>'0302030'!Druckbereich</vt:lpstr>
      <vt:lpstr>'0302060'!Druckbereich</vt:lpstr>
      <vt:lpstr>'0302090'!Druckbereich</vt:lpstr>
      <vt:lpstr>'0302130'!Druckbereich</vt:lpstr>
      <vt:lpstr>'0303030'!Druckbereich</vt:lpstr>
      <vt:lpstr>'0304030'!Druckbereich</vt:lpstr>
      <vt:lpstr>'0401030 (2)'!Druckbereich</vt:lpstr>
      <vt:lpstr>'0502060'!Druckbereich</vt:lpstr>
      <vt:lpstr>'0505030'!Druckbereich</vt:lpstr>
      <vt:lpstr>Inhaltsverzeichnis!Druckbereich</vt:lpstr>
      <vt:lpstr>Titelblatt!Druckbereich</vt:lpstr>
      <vt:lpstr>'0301435 (1)'!Drucktitel</vt:lpstr>
      <vt:lpstr>'0301435 (2)'!Drucktitel</vt:lpstr>
      <vt:lpstr>'0301435 (3)'!Drucktitel</vt:lpstr>
      <vt:lpstr>'0301435 (4)'!Drucktitel</vt:lpstr>
      <vt:lpstr>'0301440 (1)'!Drucktitel</vt:lpstr>
      <vt:lpstr>'0301440 (2)'!Drucktitel</vt:lpstr>
      <vt:lpstr>'0301440 (3)'!Drucktitel</vt:lpstr>
      <vt:lpstr>'0301445'!Drucktitel</vt:lpstr>
      <vt:lpstr>'0117660'!LH_6_10</vt:lpstr>
      <vt:lpstr>'0117660'!LH_6_12</vt:lpstr>
      <vt:lpstr>'0117660'!LH_8_10</vt:lpstr>
      <vt:lpstr>'0117660'!LH_8_12</vt:lpstr>
      <vt:lpstr>'0117660'!LH_8_17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2024-08-09T17:01:18Z</cp:lastPrinted>
  <dcterms:created xsi:type="dcterms:W3CDTF">2024-02-26T08:48:56Z</dcterms:created>
  <dcterms:modified xsi:type="dcterms:W3CDTF">2024-10-08T17:18:35Z</dcterms:modified>
</cp:coreProperties>
</file>